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Rekapitulace stavby" sheetId="1" r:id="rId1"/>
    <sheet name="SO 101-1 - KOMUNIKACE" sheetId="2" r:id="rId2"/>
    <sheet name="SO 201-1 - OPRAVA VODOVODU" sheetId="3" r:id="rId3"/>
    <sheet name="SO 301-1 - OPRAVA KANALIZACE" sheetId="4" r:id="rId4"/>
    <sheet name="SO 401-1 - VEŘEJNÉ OSVĚTL..." sheetId="5" r:id="rId5"/>
    <sheet name="SO 102-2 - KOMUNIKACE" sheetId="6" r:id="rId6"/>
    <sheet name="SO 202-2 - OPRAVA VODOVODU" sheetId="7" r:id="rId7"/>
    <sheet name="SO 302-2 - OPRAVA KANALIZACE" sheetId="8" r:id="rId8"/>
    <sheet name="SO 402-2 - VEŘEJNÉ OSVĚTLENÍ" sheetId="9" r:id="rId9"/>
    <sheet name="Pokyny pro vyplnění" sheetId="10" r:id="rId10"/>
  </sheets>
  <definedNames>
    <definedName name="_xlnm._FilterDatabase" localSheetId="1" hidden="1">'SO 101-1 - KOMUNIKACE'!$C$97:$K$281</definedName>
    <definedName name="_xlnm._FilterDatabase" localSheetId="5" hidden="1">'SO 102-2 - KOMUNIKACE'!$C$97:$K$270</definedName>
    <definedName name="_xlnm._FilterDatabase" localSheetId="2" hidden="1">'SO 201-1 - OPRAVA VODOVODU'!$C$96:$K$341</definedName>
    <definedName name="_xlnm._FilterDatabase" localSheetId="6" hidden="1">'SO 202-2 - OPRAVA VODOVODU'!$C$96:$K$366</definedName>
    <definedName name="_xlnm._FilterDatabase" localSheetId="3" hidden="1">'SO 301-1 - OPRAVA KANALIZACE'!$C$98:$K$406</definedName>
    <definedName name="_xlnm._FilterDatabase" localSheetId="7" hidden="1">'SO 302-2 - OPRAVA KANALIZACE'!$C$98:$K$461</definedName>
    <definedName name="_xlnm._FilterDatabase" localSheetId="4" hidden="1">'SO 401-1 - VEŘEJNÉ OSVĚTL...'!$C$111:$K$238</definedName>
    <definedName name="_xlnm._FilterDatabase" localSheetId="8" hidden="1">'SO 402-2 - VEŘEJNÉ OSVĚTLENÍ'!$C$97:$K$171</definedName>
    <definedName name="_xlnm.Print_Titles" localSheetId="0">'Rekapitulace stavby'!$52:$52</definedName>
    <definedName name="_xlnm.Print_Titles" localSheetId="1">'SO 101-1 - KOMUNIKACE'!$97:$97</definedName>
    <definedName name="_xlnm.Print_Titles" localSheetId="5">'SO 102-2 - KOMUNIKACE'!$97:$97</definedName>
    <definedName name="_xlnm.Print_Titles" localSheetId="2">'SO 201-1 - OPRAVA VODOVODU'!$96:$96</definedName>
    <definedName name="_xlnm.Print_Titles" localSheetId="6">'SO 202-2 - OPRAVA VODOVODU'!$96:$96</definedName>
    <definedName name="_xlnm.Print_Titles" localSheetId="3">'SO 301-1 - OPRAVA KANALIZACE'!$98:$98</definedName>
    <definedName name="_xlnm.Print_Titles" localSheetId="7">'SO 302-2 - OPRAVA KANALIZACE'!$98:$98</definedName>
    <definedName name="_xlnm.Print_Titles" localSheetId="4">'SO 401-1 - VEŘEJNÉ OSVĚTL...'!$111:$111</definedName>
    <definedName name="_xlnm.Print_Titles" localSheetId="8">'SO 402-2 - VEŘEJNÉ OSVĚTLENÍ'!$97:$97</definedName>
    <definedName name="_xlnm.Print_Area" localSheetId="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stavby'!$C$42:$AQ$65</definedName>
    <definedName name="_xlnm.Print_Area" localSheetId="1">'SO 101-1 - KOMUNIKACE'!$C$4:$J$41,'SO 101-1 - KOMUNIKACE'!$C$47:$J$77,'SO 101-1 - KOMUNIKACE'!$C$83:$K$281</definedName>
    <definedName name="_xlnm.Print_Area" localSheetId="5">'SO 102-2 - KOMUNIKACE'!$C$4:$J$41,'SO 102-2 - KOMUNIKACE'!$C$47:$J$77,'SO 102-2 - KOMUNIKACE'!$C$83:$K$270</definedName>
    <definedName name="_xlnm.Print_Area" localSheetId="2">'SO 201-1 - OPRAVA VODOVODU'!$C$4:$J$41,'SO 201-1 - OPRAVA VODOVODU'!$C$47:$J$76,'SO 201-1 - OPRAVA VODOVODU'!$C$82:$K$341</definedName>
    <definedName name="_xlnm.Print_Area" localSheetId="6">'SO 202-2 - OPRAVA VODOVODU'!$C$4:$J$41,'SO 202-2 - OPRAVA VODOVODU'!$C$47:$J$76,'SO 202-2 - OPRAVA VODOVODU'!$C$82:$K$366</definedName>
    <definedName name="_xlnm.Print_Area" localSheetId="3">'SO 301-1 - OPRAVA KANALIZACE'!$C$4:$J$41,'SO 301-1 - OPRAVA KANALIZACE'!$C$47:$J$78,'SO 301-1 - OPRAVA KANALIZACE'!$C$84:$K$406</definedName>
    <definedName name="_xlnm.Print_Area" localSheetId="7">'SO 302-2 - OPRAVA KANALIZACE'!$C$4:$J$41,'SO 302-2 - OPRAVA KANALIZACE'!$C$47:$J$78,'SO 302-2 - OPRAVA KANALIZACE'!$C$84:$K$461</definedName>
    <definedName name="_xlnm.Print_Area" localSheetId="4">'SO 401-1 - VEŘEJNÉ OSVĚTL...'!$C$4:$J$41,'SO 401-1 - VEŘEJNÉ OSVĚTL...'!$C$47:$J$91,'SO 401-1 - VEŘEJNÉ OSVĚTL...'!$C$97:$K$238</definedName>
    <definedName name="_xlnm.Print_Area" localSheetId="8">'SO 402-2 - VEŘEJNÉ OSVĚTLENÍ'!$C$4:$J$41,'SO 402-2 - VEŘEJNÉ OSVĚTLENÍ'!$C$47:$J$77,'SO 402-2 - VEŘEJNÉ OSVĚTLENÍ'!$C$83:$K$171</definedName>
  </definedNames>
  <calcPr calcId="145621"/>
</workbook>
</file>

<file path=xl/calcChain.xml><?xml version="1.0" encoding="utf-8"?>
<calcChain xmlns="http://schemas.openxmlformats.org/spreadsheetml/2006/main">
  <c r="J169" i="9" l="1"/>
  <c r="J99" i="9"/>
  <c r="J39" i="9"/>
  <c r="J38" i="9"/>
  <c r="AY64" i="1"/>
  <c r="J37" i="9"/>
  <c r="AX64" i="1" s="1"/>
  <c r="BI171" i="9"/>
  <c r="BH171" i="9"/>
  <c r="BG171" i="9"/>
  <c r="BF171" i="9"/>
  <c r="T171" i="9"/>
  <c r="T170" i="9" s="1"/>
  <c r="R171" i="9"/>
  <c r="R170" i="9" s="1"/>
  <c r="P171" i="9"/>
  <c r="P170" i="9" s="1"/>
  <c r="J75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T163" i="9" s="1"/>
  <c r="R164" i="9"/>
  <c r="R163" i="9" s="1"/>
  <c r="P164" i="9"/>
  <c r="P163" i="9" s="1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T106" i="9"/>
  <c r="R107" i="9"/>
  <c r="R106" i="9" s="1"/>
  <c r="P107" i="9"/>
  <c r="P106" i="9"/>
  <c r="BI105" i="9"/>
  <c r="BH105" i="9"/>
  <c r="BG105" i="9"/>
  <c r="BF105" i="9"/>
  <c r="T105" i="9"/>
  <c r="T104" i="9"/>
  <c r="R105" i="9"/>
  <c r="R104" i="9" s="1"/>
  <c r="P105" i="9"/>
  <c r="P104" i="9" s="1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J64" i="9"/>
  <c r="F92" i="9"/>
  <c r="E90" i="9"/>
  <c r="F56" i="9"/>
  <c r="E54" i="9"/>
  <c r="J26" i="9"/>
  <c r="E26" i="9"/>
  <c r="J95" i="9" s="1"/>
  <c r="J25" i="9"/>
  <c r="J23" i="9"/>
  <c r="E23" i="9"/>
  <c r="J94" i="9" s="1"/>
  <c r="J22" i="9"/>
  <c r="J20" i="9"/>
  <c r="E20" i="9"/>
  <c r="F59" i="9" s="1"/>
  <c r="J19" i="9"/>
  <c r="J17" i="9"/>
  <c r="E17" i="9"/>
  <c r="F58" i="9" s="1"/>
  <c r="J16" i="9"/>
  <c r="J14" i="9"/>
  <c r="J92" i="9" s="1"/>
  <c r="E7" i="9"/>
  <c r="E50" i="9"/>
  <c r="J39" i="8"/>
  <c r="J38" i="8"/>
  <c r="AY63" i="1" s="1"/>
  <c r="J37" i="8"/>
  <c r="AX63" i="1"/>
  <c r="BI461" i="8"/>
  <c r="BH461" i="8"/>
  <c r="BG461" i="8"/>
  <c r="BF461" i="8"/>
  <c r="T461" i="8"/>
  <c r="R461" i="8"/>
  <c r="P461" i="8"/>
  <c r="BI460" i="8"/>
  <c r="BH460" i="8"/>
  <c r="BG460" i="8"/>
  <c r="BF460" i="8"/>
  <c r="T460" i="8"/>
  <c r="R460" i="8"/>
  <c r="P460" i="8"/>
  <c r="BI459" i="8"/>
  <c r="BH459" i="8"/>
  <c r="BG459" i="8"/>
  <c r="BF459" i="8"/>
  <c r="T459" i="8"/>
  <c r="R459" i="8"/>
  <c r="P459" i="8"/>
  <c r="BI458" i="8"/>
  <c r="BH458" i="8"/>
  <c r="BG458" i="8"/>
  <c r="BF458" i="8"/>
  <c r="T458" i="8"/>
  <c r="R458" i="8"/>
  <c r="P458" i="8"/>
  <c r="BI456" i="8"/>
  <c r="BH456" i="8"/>
  <c r="BG456" i="8"/>
  <c r="BF456" i="8"/>
  <c r="T456" i="8"/>
  <c r="R456" i="8"/>
  <c r="P456" i="8"/>
  <c r="BI455" i="8"/>
  <c r="BH455" i="8"/>
  <c r="BG455" i="8"/>
  <c r="BF455" i="8"/>
  <c r="T455" i="8"/>
  <c r="R455" i="8"/>
  <c r="P455" i="8"/>
  <c r="BI453" i="8"/>
  <c r="BH453" i="8"/>
  <c r="BG453" i="8"/>
  <c r="BF453" i="8"/>
  <c r="T453" i="8"/>
  <c r="T452" i="8" s="1"/>
  <c r="R453" i="8"/>
  <c r="R452" i="8" s="1"/>
  <c r="P453" i="8"/>
  <c r="P452" i="8"/>
  <c r="BI451" i="8"/>
  <c r="BH451" i="8"/>
  <c r="BG451" i="8"/>
  <c r="BF451" i="8"/>
  <c r="T451" i="8"/>
  <c r="R451" i="8"/>
  <c r="P451" i="8"/>
  <c r="BI450" i="8"/>
  <c r="BH450" i="8"/>
  <c r="BG450" i="8"/>
  <c r="BF450" i="8"/>
  <c r="T450" i="8"/>
  <c r="R450" i="8"/>
  <c r="P450" i="8"/>
  <c r="BI449" i="8"/>
  <c r="BH449" i="8"/>
  <c r="BG449" i="8"/>
  <c r="BF449" i="8"/>
  <c r="T449" i="8"/>
  <c r="R449" i="8"/>
  <c r="P449" i="8"/>
  <c r="BI445" i="8"/>
  <c r="BH445" i="8"/>
  <c r="BG445" i="8"/>
  <c r="BF445" i="8"/>
  <c r="T445" i="8"/>
  <c r="R445" i="8"/>
  <c r="P445" i="8"/>
  <c r="BI443" i="8"/>
  <c r="BH443" i="8"/>
  <c r="BG443" i="8"/>
  <c r="BF443" i="8"/>
  <c r="T443" i="8"/>
  <c r="R443" i="8"/>
  <c r="P443" i="8"/>
  <c r="BI439" i="8"/>
  <c r="BH439" i="8"/>
  <c r="BG439" i="8"/>
  <c r="BF439" i="8"/>
  <c r="T439" i="8"/>
  <c r="R439" i="8"/>
  <c r="P439" i="8"/>
  <c r="BI435" i="8"/>
  <c r="BH435" i="8"/>
  <c r="BG435" i="8"/>
  <c r="BF435" i="8"/>
  <c r="T435" i="8"/>
  <c r="R435" i="8"/>
  <c r="P435" i="8"/>
  <c r="BI430" i="8"/>
  <c r="BH430" i="8"/>
  <c r="BG430" i="8"/>
  <c r="BF430" i="8"/>
  <c r="T430" i="8"/>
  <c r="R430" i="8"/>
  <c r="P430" i="8"/>
  <c r="BI428" i="8"/>
  <c r="BH428" i="8"/>
  <c r="BG428" i="8"/>
  <c r="BF428" i="8"/>
  <c r="T428" i="8"/>
  <c r="R428" i="8"/>
  <c r="P428" i="8"/>
  <c r="BI425" i="8"/>
  <c r="BH425" i="8"/>
  <c r="BG425" i="8"/>
  <c r="BF425" i="8"/>
  <c r="T425" i="8"/>
  <c r="R425" i="8"/>
  <c r="P425" i="8"/>
  <c r="BI423" i="8"/>
  <c r="BH423" i="8"/>
  <c r="BG423" i="8"/>
  <c r="BF423" i="8"/>
  <c r="T423" i="8"/>
  <c r="R423" i="8"/>
  <c r="P423" i="8"/>
  <c r="BI418" i="8"/>
  <c r="BH418" i="8"/>
  <c r="BG418" i="8"/>
  <c r="BF418" i="8"/>
  <c r="T418" i="8"/>
  <c r="R418" i="8"/>
  <c r="P418" i="8"/>
  <c r="BI417" i="8"/>
  <c r="BH417" i="8"/>
  <c r="BG417" i="8"/>
  <c r="BF417" i="8"/>
  <c r="T417" i="8"/>
  <c r="R417" i="8"/>
  <c r="P417" i="8"/>
  <c r="BI415" i="8"/>
  <c r="BH415" i="8"/>
  <c r="BG415" i="8"/>
  <c r="BF415" i="8"/>
  <c r="T415" i="8"/>
  <c r="R415" i="8"/>
  <c r="P415" i="8"/>
  <c r="BI414" i="8"/>
  <c r="BH414" i="8"/>
  <c r="BG414" i="8"/>
  <c r="BF414" i="8"/>
  <c r="T414" i="8"/>
  <c r="R414" i="8"/>
  <c r="P414" i="8"/>
  <c r="BI413" i="8"/>
  <c r="BH413" i="8"/>
  <c r="BG413" i="8"/>
  <c r="BF413" i="8"/>
  <c r="T413" i="8"/>
  <c r="R413" i="8"/>
  <c r="P413" i="8"/>
  <c r="BI406" i="8"/>
  <c r="BH406" i="8"/>
  <c r="BG406" i="8"/>
  <c r="BF406" i="8"/>
  <c r="T406" i="8"/>
  <c r="R406" i="8"/>
  <c r="P406" i="8"/>
  <c r="BI401" i="8"/>
  <c r="BH401" i="8"/>
  <c r="BG401" i="8"/>
  <c r="BF401" i="8"/>
  <c r="T401" i="8"/>
  <c r="R401" i="8"/>
  <c r="P401" i="8"/>
  <c r="BI398" i="8"/>
  <c r="BH398" i="8"/>
  <c r="BG398" i="8"/>
  <c r="BF398" i="8"/>
  <c r="T398" i="8"/>
  <c r="R398" i="8"/>
  <c r="P398" i="8"/>
  <c r="BI397" i="8"/>
  <c r="BH397" i="8"/>
  <c r="BG397" i="8"/>
  <c r="BF397" i="8"/>
  <c r="T397" i="8"/>
  <c r="R397" i="8"/>
  <c r="P397" i="8"/>
  <c r="BI396" i="8"/>
  <c r="BH396" i="8"/>
  <c r="BG396" i="8"/>
  <c r="BF396" i="8"/>
  <c r="T396" i="8"/>
  <c r="R396" i="8"/>
  <c r="P396" i="8"/>
  <c r="BI392" i="8"/>
  <c r="BH392" i="8"/>
  <c r="BG392" i="8"/>
  <c r="BF392" i="8"/>
  <c r="T392" i="8"/>
  <c r="R392" i="8"/>
  <c r="P392" i="8"/>
  <c r="BI391" i="8"/>
  <c r="BH391" i="8"/>
  <c r="BG391" i="8"/>
  <c r="BF391" i="8"/>
  <c r="T391" i="8"/>
  <c r="R391" i="8"/>
  <c r="P391" i="8"/>
  <c r="BI390" i="8"/>
  <c r="BH390" i="8"/>
  <c r="BG390" i="8"/>
  <c r="BF390" i="8"/>
  <c r="T390" i="8"/>
  <c r="R390" i="8"/>
  <c r="P390" i="8"/>
  <c r="BI389" i="8"/>
  <c r="BH389" i="8"/>
  <c r="BG389" i="8"/>
  <c r="BF389" i="8"/>
  <c r="T389" i="8"/>
  <c r="R389" i="8"/>
  <c r="P389" i="8"/>
  <c r="BI388" i="8"/>
  <c r="BH388" i="8"/>
  <c r="BG388" i="8"/>
  <c r="BF388" i="8"/>
  <c r="T388" i="8"/>
  <c r="R388" i="8"/>
  <c r="P388" i="8"/>
  <c r="BI387" i="8"/>
  <c r="BH387" i="8"/>
  <c r="BG387" i="8"/>
  <c r="BF387" i="8"/>
  <c r="T387" i="8"/>
  <c r="R387" i="8"/>
  <c r="P387" i="8"/>
  <c r="BI383" i="8"/>
  <c r="BH383" i="8"/>
  <c r="BG383" i="8"/>
  <c r="BF383" i="8"/>
  <c r="T383" i="8"/>
  <c r="R383" i="8"/>
  <c r="P383" i="8"/>
  <c r="BI380" i="8"/>
  <c r="BH380" i="8"/>
  <c r="BG380" i="8"/>
  <c r="BF380" i="8"/>
  <c r="T380" i="8"/>
  <c r="R380" i="8"/>
  <c r="P380" i="8"/>
  <c r="BI377" i="8"/>
  <c r="BH377" i="8"/>
  <c r="BG377" i="8"/>
  <c r="BF377" i="8"/>
  <c r="T377" i="8"/>
  <c r="R377" i="8"/>
  <c r="P377" i="8"/>
  <c r="BI374" i="8"/>
  <c r="BH374" i="8"/>
  <c r="BG374" i="8"/>
  <c r="BF374" i="8"/>
  <c r="T374" i="8"/>
  <c r="R374" i="8"/>
  <c r="P374" i="8"/>
  <c r="BI372" i="8"/>
  <c r="BH372" i="8"/>
  <c r="BG372" i="8"/>
  <c r="BF372" i="8"/>
  <c r="T372" i="8"/>
  <c r="R372" i="8"/>
  <c r="P372" i="8"/>
  <c r="BI370" i="8"/>
  <c r="BH370" i="8"/>
  <c r="BG370" i="8"/>
  <c r="BF370" i="8"/>
  <c r="T370" i="8"/>
  <c r="R370" i="8"/>
  <c r="P370" i="8"/>
  <c r="BI369" i="8"/>
  <c r="BH369" i="8"/>
  <c r="BG369" i="8"/>
  <c r="BF369" i="8"/>
  <c r="T369" i="8"/>
  <c r="R369" i="8"/>
  <c r="P369" i="8"/>
  <c r="BI365" i="8"/>
  <c r="BH365" i="8"/>
  <c r="BG365" i="8"/>
  <c r="BF365" i="8"/>
  <c r="T365" i="8"/>
  <c r="R365" i="8"/>
  <c r="P365" i="8"/>
  <c r="BI361" i="8"/>
  <c r="BH361" i="8"/>
  <c r="BG361" i="8"/>
  <c r="BF361" i="8"/>
  <c r="T361" i="8"/>
  <c r="R361" i="8"/>
  <c r="P361" i="8"/>
  <c r="BI357" i="8"/>
  <c r="BH357" i="8"/>
  <c r="BG357" i="8"/>
  <c r="BF357" i="8"/>
  <c r="T357" i="8"/>
  <c r="R357" i="8"/>
  <c r="P357" i="8"/>
  <c r="BI350" i="8"/>
  <c r="BH350" i="8"/>
  <c r="BG350" i="8"/>
  <c r="BF350" i="8"/>
  <c r="T350" i="8"/>
  <c r="R350" i="8"/>
  <c r="P350" i="8"/>
  <c r="BI346" i="8"/>
  <c r="BH346" i="8"/>
  <c r="BG346" i="8"/>
  <c r="BF346" i="8"/>
  <c r="T346" i="8"/>
  <c r="R346" i="8"/>
  <c r="P346" i="8"/>
  <c r="BI345" i="8"/>
  <c r="BH345" i="8"/>
  <c r="BG345" i="8"/>
  <c r="BF345" i="8"/>
  <c r="T345" i="8"/>
  <c r="R345" i="8"/>
  <c r="P345" i="8"/>
  <c r="BI344" i="8"/>
  <c r="BH344" i="8"/>
  <c r="BG344" i="8"/>
  <c r="BF344" i="8"/>
  <c r="T344" i="8"/>
  <c r="R344" i="8"/>
  <c r="P344" i="8"/>
  <c r="BI343" i="8"/>
  <c r="BH343" i="8"/>
  <c r="BG343" i="8"/>
  <c r="BF343" i="8"/>
  <c r="T343" i="8"/>
  <c r="R343" i="8"/>
  <c r="P343" i="8"/>
  <c r="BI340" i="8"/>
  <c r="BH340" i="8"/>
  <c r="BG340" i="8"/>
  <c r="BF340" i="8"/>
  <c r="T340" i="8"/>
  <c r="R340" i="8"/>
  <c r="P340" i="8"/>
  <c r="BI339" i="8"/>
  <c r="BH339" i="8"/>
  <c r="BG339" i="8"/>
  <c r="BF339" i="8"/>
  <c r="T339" i="8"/>
  <c r="R339" i="8"/>
  <c r="P339" i="8"/>
  <c r="BI338" i="8"/>
  <c r="BH338" i="8"/>
  <c r="BG338" i="8"/>
  <c r="BF338" i="8"/>
  <c r="T338" i="8"/>
  <c r="R338" i="8"/>
  <c r="P338" i="8"/>
  <c r="BI332" i="8"/>
  <c r="BH332" i="8"/>
  <c r="BG332" i="8"/>
  <c r="BF332" i="8"/>
  <c r="T332" i="8"/>
  <c r="R332" i="8"/>
  <c r="P332" i="8"/>
  <c r="BI331" i="8"/>
  <c r="BH331" i="8"/>
  <c r="BG331" i="8"/>
  <c r="BF331" i="8"/>
  <c r="T331" i="8"/>
  <c r="R331" i="8"/>
  <c r="P331" i="8"/>
  <c r="BI330" i="8"/>
  <c r="BH330" i="8"/>
  <c r="BG330" i="8"/>
  <c r="BF330" i="8"/>
  <c r="T330" i="8"/>
  <c r="R330" i="8"/>
  <c r="P330" i="8"/>
  <c r="BI329" i="8"/>
  <c r="BH329" i="8"/>
  <c r="BG329" i="8"/>
  <c r="BF329" i="8"/>
  <c r="T329" i="8"/>
  <c r="R329" i="8"/>
  <c r="P329" i="8"/>
  <c r="BI326" i="8"/>
  <c r="BH326" i="8"/>
  <c r="BG326" i="8"/>
  <c r="BF326" i="8"/>
  <c r="T326" i="8"/>
  <c r="R326" i="8"/>
  <c r="P326" i="8"/>
  <c r="BI320" i="8"/>
  <c r="BH320" i="8"/>
  <c r="BG320" i="8"/>
  <c r="BF320" i="8"/>
  <c r="T320" i="8"/>
  <c r="R320" i="8"/>
  <c r="P320" i="8"/>
  <c r="BI312" i="8"/>
  <c r="BH312" i="8"/>
  <c r="BG312" i="8"/>
  <c r="BF312" i="8"/>
  <c r="T312" i="8"/>
  <c r="R312" i="8"/>
  <c r="P312" i="8"/>
  <c r="BI304" i="8"/>
  <c r="BH304" i="8"/>
  <c r="BG304" i="8"/>
  <c r="BF304" i="8"/>
  <c r="T304" i="8"/>
  <c r="R304" i="8"/>
  <c r="P304" i="8"/>
  <c r="BI303" i="8"/>
  <c r="BH303" i="8"/>
  <c r="BG303" i="8"/>
  <c r="BF303" i="8"/>
  <c r="T303" i="8"/>
  <c r="R303" i="8"/>
  <c r="P303" i="8"/>
  <c r="BI301" i="8"/>
  <c r="BH301" i="8"/>
  <c r="BG301" i="8"/>
  <c r="BF301" i="8"/>
  <c r="T301" i="8"/>
  <c r="R301" i="8"/>
  <c r="P301" i="8"/>
  <c r="BI294" i="8"/>
  <c r="BH294" i="8"/>
  <c r="BG294" i="8"/>
  <c r="BF294" i="8"/>
  <c r="T294" i="8"/>
  <c r="R294" i="8"/>
  <c r="P294" i="8"/>
  <c r="BI292" i="8"/>
  <c r="BH292" i="8"/>
  <c r="BG292" i="8"/>
  <c r="BF292" i="8"/>
  <c r="T292" i="8"/>
  <c r="R292" i="8"/>
  <c r="P292" i="8"/>
  <c r="BI288" i="8"/>
  <c r="BH288" i="8"/>
  <c r="BG288" i="8"/>
  <c r="BF288" i="8"/>
  <c r="T288" i="8"/>
  <c r="R288" i="8"/>
  <c r="P288" i="8"/>
  <c r="BI286" i="8"/>
  <c r="BH286" i="8"/>
  <c r="BG286" i="8"/>
  <c r="BF286" i="8"/>
  <c r="T286" i="8"/>
  <c r="R286" i="8"/>
  <c r="P286" i="8"/>
  <c r="BI277" i="8"/>
  <c r="BH277" i="8"/>
  <c r="BG277" i="8"/>
  <c r="BF277" i="8"/>
  <c r="T277" i="8"/>
  <c r="R277" i="8"/>
  <c r="P277" i="8"/>
  <c r="BI273" i="8"/>
  <c r="BH273" i="8"/>
  <c r="BG273" i="8"/>
  <c r="BF273" i="8"/>
  <c r="T273" i="8"/>
  <c r="R273" i="8"/>
  <c r="P273" i="8"/>
  <c r="BI267" i="8"/>
  <c r="BH267" i="8"/>
  <c r="BG267" i="8"/>
  <c r="BF267" i="8"/>
  <c r="T267" i="8"/>
  <c r="R267" i="8"/>
  <c r="P267" i="8"/>
  <c r="BI260" i="8"/>
  <c r="BH260" i="8"/>
  <c r="BG260" i="8"/>
  <c r="BF260" i="8"/>
  <c r="T260" i="8"/>
  <c r="R260" i="8"/>
  <c r="P260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3" i="8"/>
  <c r="BH253" i="8"/>
  <c r="BG253" i="8"/>
  <c r="BF253" i="8"/>
  <c r="T253" i="8"/>
  <c r="R253" i="8"/>
  <c r="P253" i="8"/>
  <c r="BI252" i="8"/>
  <c r="BH252" i="8"/>
  <c r="BG252" i="8"/>
  <c r="BF252" i="8"/>
  <c r="T252" i="8"/>
  <c r="R252" i="8"/>
  <c r="P252" i="8"/>
  <c r="BI249" i="8"/>
  <c r="BH249" i="8"/>
  <c r="BG249" i="8"/>
  <c r="BF249" i="8"/>
  <c r="T249" i="8"/>
  <c r="R249" i="8"/>
  <c r="P249" i="8"/>
  <c r="BI238" i="8"/>
  <c r="BH238" i="8"/>
  <c r="BG238" i="8"/>
  <c r="BF238" i="8"/>
  <c r="T238" i="8"/>
  <c r="R238" i="8"/>
  <c r="P238" i="8"/>
  <c r="BI234" i="8"/>
  <c r="BH234" i="8"/>
  <c r="BG234" i="8"/>
  <c r="BF234" i="8"/>
  <c r="T234" i="8"/>
  <c r="R234" i="8"/>
  <c r="P234" i="8"/>
  <c r="BI230" i="8"/>
  <c r="BH230" i="8"/>
  <c r="BG230" i="8"/>
  <c r="BF230" i="8"/>
  <c r="T230" i="8"/>
  <c r="R230" i="8"/>
  <c r="P230" i="8"/>
  <c r="BI225" i="8"/>
  <c r="BH225" i="8"/>
  <c r="BG225" i="8"/>
  <c r="BF225" i="8"/>
  <c r="T225" i="8"/>
  <c r="T224" i="8"/>
  <c r="R225" i="8"/>
  <c r="R224" i="8"/>
  <c r="P225" i="8"/>
  <c r="P224" i="8"/>
  <c r="BI222" i="8"/>
  <c r="BH222" i="8"/>
  <c r="BG222" i="8"/>
  <c r="BF222" i="8"/>
  <c r="T222" i="8"/>
  <c r="R222" i="8"/>
  <c r="P222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04" i="8"/>
  <c r="BH204" i="8"/>
  <c r="BG204" i="8"/>
  <c r="BF204" i="8"/>
  <c r="T204" i="8"/>
  <c r="R204" i="8"/>
  <c r="P204" i="8"/>
  <c r="BI200" i="8"/>
  <c r="BH200" i="8"/>
  <c r="BG200" i="8"/>
  <c r="BF200" i="8"/>
  <c r="T200" i="8"/>
  <c r="R200" i="8"/>
  <c r="P200" i="8"/>
  <c r="BI197" i="8"/>
  <c r="BH197" i="8"/>
  <c r="BG197" i="8"/>
  <c r="BF197" i="8"/>
  <c r="T197" i="8"/>
  <c r="R197" i="8"/>
  <c r="P197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7" i="8"/>
  <c r="BH187" i="8"/>
  <c r="BG187" i="8"/>
  <c r="BF187" i="8"/>
  <c r="T187" i="8"/>
  <c r="R187" i="8"/>
  <c r="P187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71" i="8"/>
  <c r="BH171" i="8"/>
  <c r="BG171" i="8"/>
  <c r="BF171" i="8"/>
  <c r="T171" i="8"/>
  <c r="R171" i="8"/>
  <c r="P171" i="8"/>
  <c r="BI167" i="8"/>
  <c r="BH167" i="8"/>
  <c r="BG167" i="8"/>
  <c r="BF167" i="8"/>
  <c r="T167" i="8"/>
  <c r="R167" i="8"/>
  <c r="P167" i="8"/>
  <c r="BI152" i="8"/>
  <c r="BH152" i="8"/>
  <c r="BG152" i="8"/>
  <c r="BF152" i="8"/>
  <c r="T152" i="8"/>
  <c r="R152" i="8"/>
  <c r="P152" i="8"/>
  <c r="BI137" i="8"/>
  <c r="BH137" i="8"/>
  <c r="BG137" i="8"/>
  <c r="BF137" i="8"/>
  <c r="T137" i="8"/>
  <c r="R137" i="8"/>
  <c r="P137" i="8"/>
  <c r="BI122" i="8"/>
  <c r="BH122" i="8"/>
  <c r="BG122" i="8"/>
  <c r="BF122" i="8"/>
  <c r="T122" i="8"/>
  <c r="R122" i="8"/>
  <c r="P122" i="8"/>
  <c r="BI118" i="8"/>
  <c r="BH118" i="8"/>
  <c r="BG118" i="8"/>
  <c r="BF118" i="8"/>
  <c r="T118" i="8"/>
  <c r="R118" i="8"/>
  <c r="P118" i="8"/>
  <c r="BI114" i="8"/>
  <c r="BH114" i="8"/>
  <c r="BG114" i="8"/>
  <c r="BF114" i="8"/>
  <c r="T114" i="8"/>
  <c r="R114" i="8"/>
  <c r="P114" i="8"/>
  <c r="BI110" i="8"/>
  <c r="BH110" i="8"/>
  <c r="BG110" i="8"/>
  <c r="BF110" i="8"/>
  <c r="T110" i="8"/>
  <c r="R110" i="8"/>
  <c r="P110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F93" i="8"/>
  <c r="E91" i="8"/>
  <c r="F56" i="8"/>
  <c r="E54" i="8"/>
  <c r="J26" i="8"/>
  <c r="E26" i="8"/>
  <c r="J96" i="8" s="1"/>
  <c r="J25" i="8"/>
  <c r="J23" i="8"/>
  <c r="E23" i="8"/>
  <c r="J95" i="8" s="1"/>
  <c r="J22" i="8"/>
  <c r="J20" i="8"/>
  <c r="E20" i="8"/>
  <c r="F59" i="8" s="1"/>
  <c r="J19" i="8"/>
  <c r="J17" i="8"/>
  <c r="E17" i="8"/>
  <c r="F95" i="8" s="1"/>
  <c r="J16" i="8"/>
  <c r="J14" i="8"/>
  <c r="J93" i="8" s="1"/>
  <c r="E7" i="8"/>
  <c r="E50" i="8"/>
  <c r="J39" i="7"/>
  <c r="J38" i="7"/>
  <c r="AY62" i="1"/>
  <c r="J37" i="7"/>
  <c r="AX62" i="1" s="1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4" i="7"/>
  <c r="BH364" i="7"/>
  <c r="BG364" i="7"/>
  <c r="BF364" i="7"/>
  <c r="T364" i="7"/>
  <c r="R364" i="7"/>
  <c r="P364" i="7"/>
  <c r="BI363" i="7"/>
  <c r="BH363" i="7"/>
  <c r="BG363" i="7"/>
  <c r="BF363" i="7"/>
  <c r="T363" i="7"/>
  <c r="R363" i="7"/>
  <c r="P363" i="7"/>
  <c r="BI362" i="7"/>
  <c r="BH362" i="7"/>
  <c r="BG362" i="7"/>
  <c r="BF362" i="7"/>
  <c r="T362" i="7"/>
  <c r="R362" i="7"/>
  <c r="P362" i="7"/>
  <c r="BI361" i="7"/>
  <c r="BH361" i="7"/>
  <c r="BG361" i="7"/>
  <c r="BF361" i="7"/>
  <c r="T361" i="7"/>
  <c r="R361" i="7"/>
  <c r="P361" i="7"/>
  <c r="BI359" i="7"/>
  <c r="BH359" i="7"/>
  <c r="BG359" i="7"/>
  <c r="BF359" i="7"/>
  <c r="T359" i="7"/>
  <c r="R359" i="7"/>
  <c r="P359" i="7"/>
  <c r="BI358" i="7"/>
  <c r="BH358" i="7"/>
  <c r="BG358" i="7"/>
  <c r="BF358" i="7"/>
  <c r="T358" i="7"/>
  <c r="R358" i="7"/>
  <c r="P358" i="7"/>
  <c r="BI356" i="7"/>
  <c r="BH356" i="7"/>
  <c r="BG356" i="7"/>
  <c r="BF356" i="7"/>
  <c r="T356" i="7"/>
  <c r="T355" i="7" s="1"/>
  <c r="R356" i="7"/>
  <c r="R355" i="7" s="1"/>
  <c r="P356" i="7"/>
  <c r="P355" i="7" s="1"/>
  <c r="BI354" i="7"/>
  <c r="BH354" i="7"/>
  <c r="BG354" i="7"/>
  <c r="BF354" i="7"/>
  <c r="T354" i="7"/>
  <c r="R354" i="7"/>
  <c r="P354" i="7"/>
  <c r="BI353" i="7"/>
  <c r="BH353" i="7"/>
  <c r="BG353" i="7"/>
  <c r="BF353" i="7"/>
  <c r="T353" i="7"/>
  <c r="R353" i="7"/>
  <c r="P353" i="7"/>
  <c r="BI352" i="7"/>
  <c r="BH352" i="7"/>
  <c r="BG352" i="7"/>
  <c r="BF352" i="7"/>
  <c r="T352" i="7"/>
  <c r="R352" i="7"/>
  <c r="P352" i="7"/>
  <c r="BI348" i="7"/>
  <c r="BH348" i="7"/>
  <c r="BG348" i="7"/>
  <c r="BF348" i="7"/>
  <c r="T348" i="7"/>
  <c r="R348" i="7"/>
  <c r="P348" i="7"/>
  <c r="BI346" i="7"/>
  <c r="BH346" i="7"/>
  <c r="BG346" i="7"/>
  <c r="BF346" i="7"/>
  <c r="T346" i="7"/>
  <c r="R346" i="7"/>
  <c r="P346" i="7"/>
  <c r="BI342" i="7"/>
  <c r="BH342" i="7"/>
  <c r="BG342" i="7"/>
  <c r="BF342" i="7"/>
  <c r="T342" i="7"/>
  <c r="R342" i="7"/>
  <c r="P342" i="7"/>
  <c r="BI340" i="7"/>
  <c r="BH340" i="7"/>
  <c r="BG340" i="7"/>
  <c r="BF340" i="7"/>
  <c r="T340" i="7"/>
  <c r="R340" i="7"/>
  <c r="P340" i="7"/>
  <c r="BI338" i="7"/>
  <c r="BH338" i="7"/>
  <c r="BG338" i="7"/>
  <c r="BF338" i="7"/>
  <c r="T338" i="7"/>
  <c r="R338" i="7"/>
  <c r="P338" i="7"/>
  <c r="BI335" i="7"/>
  <c r="BH335" i="7"/>
  <c r="BG335" i="7"/>
  <c r="BF335" i="7"/>
  <c r="T335" i="7"/>
  <c r="R335" i="7"/>
  <c r="P335" i="7"/>
  <c r="BI333" i="7"/>
  <c r="BH333" i="7"/>
  <c r="BG333" i="7"/>
  <c r="BF333" i="7"/>
  <c r="T333" i="7"/>
  <c r="R333" i="7"/>
  <c r="P333" i="7"/>
  <c r="BI331" i="7"/>
  <c r="BH331" i="7"/>
  <c r="BG331" i="7"/>
  <c r="BF331" i="7"/>
  <c r="T331" i="7"/>
  <c r="R331" i="7"/>
  <c r="P331" i="7"/>
  <c r="BI328" i="7"/>
  <c r="BH328" i="7"/>
  <c r="BG328" i="7"/>
  <c r="BF328" i="7"/>
  <c r="T328" i="7"/>
  <c r="R328" i="7"/>
  <c r="P328" i="7"/>
  <c r="BI325" i="7"/>
  <c r="BH325" i="7"/>
  <c r="BG325" i="7"/>
  <c r="BF325" i="7"/>
  <c r="T325" i="7"/>
  <c r="R325" i="7"/>
  <c r="P325" i="7"/>
  <c r="BI324" i="7"/>
  <c r="BH324" i="7"/>
  <c r="BG324" i="7"/>
  <c r="BF324" i="7"/>
  <c r="T324" i="7"/>
  <c r="R324" i="7"/>
  <c r="P324" i="7"/>
  <c r="BI322" i="7"/>
  <c r="BH322" i="7"/>
  <c r="BG322" i="7"/>
  <c r="BF322" i="7"/>
  <c r="T322" i="7"/>
  <c r="R322" i="7"/>
  <c r="P322" i="7"/>
  <c r="BI321" i="7"/>
  <c r="BH321" i="7"/>
  <c r="BG321" i="7"/>
  <c r="BF321" i="7"/>
  <c r="T321" i="7"/>
  <c r="R321" i="7"/>
  <c r="P321" i="7"/>
  <c r="BI319" i="7"/>
  <c r="BH319" i="7"/>
  <c r="BG319" i="7"/>
  <c r="BF319" i="7"/>
  <c r="T319" i="7"/>
  <c r="R319" i="7"/>
  <c r="P319" i="7"/>
  <c r="BI318" i="7"/>
  <c r="BH318" i="7"/>
  <c r="BG318" i="7"/>
  <c r="BF318" i="7"/>
  <c r="T318" i="7"/>
  <c r="R318" i="7"/>
  <c r="P318" i="7"/>
  <c r="BI316" i="7"/>
  <c r="BH316" i="7"/>
  <c r="BG316" i="7"/>
  <c r="BF316" i="7"/>
  <c r="T316" i="7"/>
  <c r="R316" i="7"/>
  <c r="P316" i="7"/>
  <c r="BI315" i="7"/>
  <c r="BH315" i="7"/>
  <c r="BG315" i="7"/>
  <c r="BF315" i="7"/>
  <c r="T315" i="7"/>
  <c r="R315" i="7"/>
  <c r="P315" i="7"/>
  <c r="BI314" i="7"/>
  <c r="BH314" i="7"/>
  <c r="BG314" i="7"/>
  <c r="BF314" i="7"/>
  <c r="T314" i="7"/>
  <c r="R314" i="7"/>
  <c r="P314" i="7"/>
  <c r="BI313" i="7"/>
  <c r="BH313" i="7"/>
  <c r="BG313" i="7"/>
  <c r="BF313" i="7"/>
  <c r="T313" i="7"/>
  <c r="R313" i="7"/>
  <c r="P313" i="7"/>
  <c r="BI312" i="7"/>
  <c r="BH312" i="7"/>
  <c r="BG312" i="7"/>
  <c r="BF312" i="7"/>
  <c r="T312" i="7"/>
  <c r="R312" i="7"/>
  <c r="P312" i="7"/>
  <c r="BI310" i="7"/>
  <c r="BH310" i="7"/>
  <c r="BG310" i="7"/>
  <c r="BF310" i="7"/>
  <c r="T310" i="7"/>
  <c r="R310" i="7"/>
  <c r="P310" i="7"/>
  <c r="BI307" i="7"/>
  <c r="BH307" i="7"/>
  <c r="BG307" i="7"/>
  <c r="BF307" i="7"/>
  <c r="T307" i="7"/>
  <c r="R307" i="7"/>
  <c r="P307" i="7"/>
  <c r="BI304" i="7"/>
  <c r="BH304" i="7"/>
  <c r="BG304" i="7"/>
  <c r="BF304" i="7"/>
  <c r="T304" i="7"/>
  <c r="R304" i="7"/>
  <c r="P304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3" i="7"/>
  <c r="BH293" i="7"/>
  <c r="BG293" i="7"/>
  <c r="BF293" i="7"/>
  <c r="T293" i="7"/>
  <c r="R293" i="7"/>
  <c r="P293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6" i="7"/>
  <c r="BH286" i="7"/>
  <c r="BG286" i="7"/>
  <c r="BF286" i="7"/>
  <c r="T286" i="7"/>
  <c r="R286" i="7"/>
  <c r="P286" i="7"/>
  <c r="BI285" i="7"/>
  <c r="BH285" i="7"/>
  <c r="BG285" i="7"/>
  <c r="BF285" i="7"/>
  <c r="T285" i="7"/>
  <c r="R285" i="7"/>
  <c r="P285" i="7"/>
  <c r="BI283" i="7"/>
  <c r="BH283" i="7"/>
  <c r="BG283" i="7"/>
  <c r="BF283" i="7"/>
  <c r="T283" i="7"/>
  <c r="R283" i="7"/>
  <c r="P283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80" i="7"/>
  <c r="BH280" i="7"/>
  <c r="BG280" i="7"/>
  <c r="BF280" i="7"/>
  <c r="T280" i="7"/>
  <c r="R280" i="7"/>
  <c r="P280" i="7"/>
  <c r="BI278" i="7"/>
  <c r="BH278" i="7"/>
  <c r="BG278" i="7"/>
  <c r="BF278" i="7"/>
  <c r="T278" i="7"/>
  <c r="R278" i="7"/>
  <c r="P278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0" i="7"/>
  <c r="BH230" i="7"/>
  <c r="BG230" i="7"/>
  <c r="BF230" i="7"/>
  <c r="T230" i="7"/>
  <c r="R230" i="7"/>
  <c r="P230" i="7"/>
  <c r="BI227" i="7"/>
  <c r="BH227" i="7"/>
  <c r="BG227" i="7"/>
  <c r="BF227" i="7"/>
  <c r="T227" i="7"/>
  <c r="R227" i="7"/>
  <c r="P227" i="7"/>
  <c r="BI219" i="7"/>
  <c r="BH219" i="7"/>
  <c r="BG219" i="7"/>
  <c r="BF219" i="7"/>
  <c r="T219" i="7"/>
  <c r="R219" i="7"/>
  <c r="P219" i="7"/>
  <c r="BI210" i="7"/>
  <c r="BH210" i="7"/>
  <c r="BG210" i="7"/>
  <c r="BF210" i="7"/>
  <c r="T210" i="7"/>
  <c r="T209" i="7" s="1"/>
  <c r="R210" i="7"/>
  <c r="R209" i="7" s="1"/>
  <c r="P210" i="7"/>
  <c r="P209" i="7" s="1"/>
  <c r="BI205" i="7"/>
  <c r="BH205" i="7"/>
  <c r="BG205" i="7"/>
  <c r="BF205" i="7"/>
  <c r="T205" i="7"/>
  <c r="T204" i="7"/>
  <c r="R205" i="7"/>
  <c r="R204" i="7" s="1"/>
  <c r="P205" i="7"/>
  <c r="P204" i="7"/>
  <c r="BI202" i="7"/>
  <c r="BH202" i="7"/>
  <c r="BG202" i="7"/>
  <c r="BF202" i="7"/>
  <c r="T202" i="7"/>
  <c r="R202" i="7"/>
  <c r="P202" i="7"/>
  <c r="BI193" i="7"/>
  <c r="BH193" i="7"/>
  <c r="BG193" i="7"/>
  <c r="BF193" i="7"/>
  <c r="T193" i="7"/>
  <c r="R193" i="7"/>
  <c r="P193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58" i="7"/>
  <c r="BH158" i="7"/>
  <c r="BG158" i="7"/>
  <c r="BF158" i="7"/>
  <c r="T158" i="7"/>
  <c r="R158" i="7"/>
  <c r="P158" i="7"/>
  <c r="BI151" i="7"/>
  <c r="BH151" i="7"/>
  <c r="BG151" i="7"/>
  <c r="BF151" i="7"/>
  <c r="T151" i="7"/>
  <c r="R151" i="7"/>
  <c r="P151" i="7"/>
  <c r="BI141" i="7"/>
  <c r="BH141" i="7"/>
  <c r="BG141" i="7"/>
  <c r="BF141" i="7"/>
  <c r="T141" i="7"/>
  <c r="R141" i="7"/>
  <c r="P141" i="7"/>
  <c r="BI131" i="7"/>
  <c r="BH131" i="7"/>
  <c r="BG131" i="7"/>
  <c r="BF131" i="7"/>
  <c r="T131" i="7"/>
  <c r="R131" i="7"/>
  <c r="P131" i="7"/>
  <c r="BI121" i="7"/>
  <c r="BH121" i="7"/>
  <c r="BG121" i="7"/>
  <c r="BF121" i="7"/>
  <c r="T121" i="7"/>
  <c r="R121" i="7"/>
  <c r="P121" i="7"/>
  <c r="BI113" i="7"/>
  <c r="BH113" i="7"/>
  <c r="BG113" i="7"/>
  <c r="BF113" i="7"/>
  <c r="T113" i="7"/>
  <c r="R113" i="7"/>
  <c r="P113" i="7"/>
  <c r="BI109" i="7"/>
  <c r="BH109" i="7"/>
  <c r="BG109" i="7"/>
  <c r="BF109" i="7"/>
  <c r="T109" i="7"/>
  <c r="R109" i="7"/>
  <c r="P109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F91" i="7"/>
  <c r="E89" i="7"/>
  <c r="F56" i="7"/>
  <c r="E54" i="7"/>
  <c r="J26" i="7"/>
  <c r="E26" i="7"/>
  <c r="J94" i="7" s="1"/>
  <c r="J25" i="7"/>
  <c r="J23" i="7"/>
  <c r="E23" i="7"/>
  <c r="J93" i="7"/>
  <c r="J22" i="7"/>
  <c r="J20" i="7"/>
  <c r="E20" i="7"/>
  <c r="F94" i="7" s="1"/>
  <c r="J19" i="7"/>
  <c r="J17" i="7"/>
  <c r="E17" i="7"/>
  <c r="F58" i="7" s="1"/>
  <c r="J16" i="7"/>
  <c r="J14" i="7"/>
  <c r="J91" i="7"/>
  <c r="E7" i="7"/>
  <c r="E85" i="7" s="1"/>
  <c r="J39" i="6"/>
  <c r="J38" i="6"/>
  <c r="AY61" i="1"/>
  <c r="J37" i="6"/>
  <c r="AX61" i="1"/>
  <c r="BI267" i="6"/>
  <c r="BH267" i="6"/>
  <c r="BG267" i="6"/>
  <c r="BF267" i="6"/>
  <c r="T267" i="6"/>
  <c r="R267" i="6"/>
  <c r="P267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54" i="6"/>
  <c r="BH254" i="6"/>
  <c r="BG254" i="6"/>
  <c r="BF254" i="6"/>
  <c r="T254" i="6"/>
  <c r="R254" i="6"/>
  <c r="P254" i="6"/>
  <c r="BI251" i="6"/>
  <c r="BH251" i="6"/>
  <c r="BG251" i="6"/>
  <c r="BF251" i="6"/>
  <c r="T251" i="6"/>
  <c r="R251" i="6"/>
  <c r="P251" i="6"/>
  <c r="BI244" i="6"/>
  <c r="BH244" i="6"/>
  <c r="BG244" i="6"/>
  <c r="BF244" i="6"/>
  <c r="T244" i="6"/>
  <c r="T243" i="6" s="1"/>
  <c r="R244" i="6"/>
  <c r="R243" i="6" s="1"/>
  <c r="P244" i="6"/>
  <c r="P243" i="6" s="1"/>
  <c r="BI239" i="6"/>
  <c r="BH239" i="6"/>
  <c r="BG239" i="6"/>
  <c r="BF239" i="6"/>
  <c r="T239" i="6"/>
  <c r="R239" i="6"/>
  <c r="P239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28" i="6"/>
  <c r="BH228" i="6"/>
  <c r="BG228" i="6"/>
  <c r="BF228" i="6"/>
  <c r="T228" i="6"/>
  <c r="T227" i="6" s="1"/>
  <c r="R228" i="6"/>
  <c r="R227" i="6" s="1"/>
  <c r="P228" i="6"/>
  <c r="P227" i="6" s="1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68" i="6"/>
  <c r="BH168" i="6"/>
  <c r="BG168" i="6"/>
  <c r="BF168" i="6"/>
  <c r="T168" i="6"/>
  <c r="R168" i="6"/>
  <c r="P168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19" i="6"/>
  <c r="BH119" i="6"/>
  <c r="BG119" i="6"/>
  <c r="BF119" i="6"/>
  <c r="T119" i="6"/>
  <c r="R119" i="6"/>
  <c r="P119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4" i="6"/>
  <c r="BH104" i="6"/>
  <c r="BG104" i="6"/>
  <c r="BF104" i="6"/>
  <c r="T104" i="6"/>
  <c r="R104" i="6"/>
  <c r="P104" i="6"/>
  <c r="BI101" i="6"/>
  <c r="BH101" i="6"/>
  <c r="BG101" i="6"/>
  <c r="BF101" i="6"/>
  <c r="T101" i="6"/>
  <c r="R101" i="6"/>
  <c r="P101" i="6"/>
  <c r="F92" i="6"/>
  <c r="E90" i="6"/>
  <c r="F56" i="6"/>
  <c r="E54" i="6"/>
  <c r="J26" i="6"/>
  <c r="E26" i="6"/>
  <c r="J59" i="6" s="1"/>
  <c r="J25" i="6"/>
  <c r="J23" i="6"/>
  <c r="E23" i="6"/>
  <c r="J94" i="6" s="1"/>
  <c r="J22" i="6"/>
  <c r="J20" i="6"/>
  <c r="E20" i="6"/>
  <c r="F95" i="6" s="1"/>
  <c r="J19" i="6"/>
  <c r="J17" i="6"/>
  <c r="E17" i="6"/>
  <c r="F58" i="6" s="1"/>
  <c r="J16" i="6"/>
  <c r="J14" i="6"/>
  <c r="J92" i="6"/>
  <c r="E7" i="6"/>
  <c r="E86" i="6"/>
  <c r="J236" i="5"/>
  <c r="J199" i="5"/>
  <c r="J194" i="5"/>
  <c r="J113" i="5"/>
  <c r="J39" i="5"/>
  <c r="J38" i="5"/>
  <c r="AY59" i="1"/>
  <c r="J37" i="5"/>
  <c r="AX59" i="1"/>
  <c r="BI238" i="5"/>
  <c r="BH238" i="5"/>
  <c r="BG238" i="5"/>
  <c r="BF238" i="5"/>
  <c r="T238" i="5"/>
  <c r="T237" i="5"/>
  <c r="R238" i="5"/>
  <c r="R237" i="5"/>
  <c r="P238" i="5"/>
  <c r="P237" i="5"/>
  <c r="J89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T230" i="5" s="1"/>
  <c r="R231" i="5"/>
  <c r="R230" i="5" s="1"/>
  <c r="P231" i="5"/>
  <c r="P230" i="5" s="1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T206" i="5" s="1"/>
  <c r="R207" i="5"/>
  <c r="R206" i="5"/>
  <c r="P207" i="5"/>
  <c r="P206" i="5" s="1"/>
  <c r="BI205" i="5"/>
  <c r="BH205" i="5"/>
  <c r="BG205" i="5"/>
  <c r="BF205" i="5"/>
  <c r="T205" i="5"/>
  <c r="T204" i="5"/>
  <c r="R205" i="5"/>
  <c r="R204" i="5" s="1"/>
  <c r="P205" i="5"/>
  <c r="P204" i="5" s="1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J79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T195" i="5" s="1"/>
  <c r="R196" i="5"/>
  <c r="R195" i="5" s="1"/>
  <c r="P196" i="5"/>
  <c r="P195" i="5" s="1"/>
  <c r="J76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T188" i="5"/>
  <c r="R189" i="5"/>
  <c r="R188" i="5" s="1"/>
  <c r="P189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T124" i="5"/>
  <c r="R125" i="5"/>
  <c r="R124" i="5" s="1"/>
  <c r="P125" i="5"/>
  <c r="P124" i="5"/>
  <c r="BI123" i="5"/>
  <c r="BH123" i="5"/>
  <c r="BG123" i="5"/>
  <c r="BF123" i="5"/>
  <c r="T123" i="5"/>
  <c r="T122" i="5"/>
  <c r="R123" i="5"/>
  <c r="R122" i="5" s="1"/>
  <c r="P123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J64" i="5"/>
  <c r="F106" i="5"/>
  <c r="E104" i="5"/>
  <c r="F56" i="5"/>
  <c r="E54" i="5"/>
  <c r="J26" i="5"/>
  <c r="E26" i="5"/>
  <c r="J109" i="5" s="1"/>
  <c r="J25" i="5"/>
  <c r="J23" i="5"/>
  <c r="E23" i="5"/>
  <c r="J108" i="5" s="1"/>
  <c r="J22" i="5"/>
  <c r="J20" i="5"/>
  <c r="E20" i="5"/>
  <c r="F109" i="5" s="1"/>
  <c r="J19" i="5"/>
  <c r="J17" i="5"/>
  <c r="E17" i="5"/>
  <c r="F58" i="5" s="1"/>
  <c r="J16" i="5"/>
  <c r="J14" i="5"/>
  <c r="J106" i="5"/>
  <c r="E7" i="5"/>
  <c r="E50" i="5"/>
  <c r="J39" i="4"/>
  <c r="J38" i="4"/>
  <c r="AY58" i="1"/>
  <c r="J37" i="4"/>
  <c r="AX58" i="1" s="1"/>
  <c r="BI406" i="4"/>
  <c r="BH406" i="4"/>
  <c r="BG406" i="4"/>
  <c r="BF406" i="4"/>
  <c r="T406" i="4"/>
  <c r="R406" i="4"/>
  <c r="P406" i="4"/>
  <c r="BI405" i="4"/>
  <c r="BH405" i="4"/>
  <c r="BG405" i="4"/>
  <c r="BF405" i="4"/>
  <c r="T405" i="4"/>
  <c r="R405" i="4"/>
  <c r="P405" i="4"/>
  <c r="BI404" i="4"/>
  <c r="BH404" i="4"/>
  <c r="BG404" i="4"/>
  <c r="BF404" i="4"/>
  <c r="T404" i="4"/>
  <c r="R404" i="4"/>
  <c r="P404" i="4"/>
  <c r="BI403" i="4"/>
  <c r="BH403" i="4"/>
  <c r="BG403" i="4"/>
  <c r="BF403" i="4"/>
  <c r="T403" i="4"/>
  <c r="R403" i="4"/>
  <c r="P403" i="4"/>
  <c r="BI401" i="4"/>
  <c r="BH401" i="4"/>
  <c r="BG401" i="4"/>
  <c r="BF401" i="4"/>
  <c r="T401" i="4"/>
  <c r="R401" i="4"/>
  <c r="P401" i="4"/>
  <c r="BI400" i="4"/>
  <c r="BH400" i="4"/>
  <c r="BG400" i="4"/>
  <c r="BF400" i="4"/>
  <c r="T400" i="4"/>
  <c r="R400" i="4"/>
  <c r="P400" i="4"/>
  <c r="BI398" i="4"/>
  <c r="BH398" i="4"/>
  <c r="BG398" i="4"/>
  <c r="BF398" i="4"/>
  <c r="T398" i="4"/>
  <c r="T397" i="4" s="1"/>
  <c r="R398" i="4"/>
  <c r="R397" i="4" s="1"/>
  <c r="P398" i="4"/>
  <c r="P397" i="4" s="1"/>
  <c r="BI396" i="4"/>
  <c r="BH396" i="4"/>
  <c r="BG396" i="4"/>
  <c r="BF396" i="4"/>
  <c r="T396" i="4"/>
  <c r="R396" i="4"/>
  <c r="P396" i="4"/>
  <c r="BI395" i="4"/>
  <c r="BH395" i="4"/>
  <c r="BG395" i="4"/>
  <c r="BF395" i="4"/>
  <c r="T395" i="4"/>
  <c r="R395" i="4"/>
  <c r="P395" i="4"/>
  <c r="BI394" i="4"/>
  <c r="BH394" i="4"/>
  <c r="BG394" i="4"/>
  <c r="BF394" i="4"/>
  <c r="T394" i="4"/>
  <c r="R394" i="4"/>
  <c r="P394" i="4"/>
  <c r="BI390" i="4"/>
  <c r="BH390" i="4"/>
  <c r="BG390" i="4"/>
  <c r="BF390" i="4"/>
  <c r="T390" i="4"/>
  <c r="T389" i="4"/>
  <c r="R390" i="4"/>
  <c r="R389" i="4"/>
  <c r="P390" i="4"/>
  <c r="P389" i="4"/>
  <c r="BI387" i="4"/>
  <c r="BH387" i="4"/>
  <c r="BG387" i="4"/>
  <c r="BF387" i="4"/>
  <c r="T387" i="4"/>
  <c r="R387" i="4"/>
  <c r="P387" i="4"/>
  <c r="BI384" i="4"/>
  <c r="BH384" i="4"/>
  <c r="BG384" i="4"/>
  <c r="BF384" i="4"/>
  <c r="T384" i="4"/>
  <c r="R384" i="4"/>
  <c r="P384" i="4"/>
  <c r="BI382" i="4"/>
  <c r="BH382" i="4"/>
  <c r="BG382" i="4"/>
  <c r="BF382" i="4"/>
  <c r="T382" i="4"/>
  <c r="R382" i="4"/>
  <c r="P382" i="4"/>
  <c r="BI380" i="4"/>
  <c r="BH380" i="4"/>
  <c r="BG380" i="4"/>
  <c r="BF380" i="4"/>
  <c r="T380" i="4"/>
  <c r="R380" i="4"/>
  <c r="P380" i="4"/>
  <c r="BI375" i="4"/>
  <c r="BH375" i="4"/>
  <c r="BG375" i="4"/>
  <c r="BF375" i="4"/>
  <c r="T375" i="4"/>
  <c r="T374" i="4"/>
  <c r="R375" i="4"/>
  <c r="R374" i="4"/>
  <c r="P375" i="4"/>
  <c r="P374" i="4"/>
  <c r="BI371" i="4"/>
  <c r="BH371" i="4"/>
  <c r="BG371" i="4"/>
  <c r="BF371" i="4"/>
  <c r="T371" i="4"/>
  <c r="R371" i="4"/>
  <c r="P371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61" i="4"/>
  <c r="BH361" i="4"/>
  <c r="BG361" i="4"/>
  <c r="BF361" i="4"/>
  <c r="T361" i="4"/>
  <c r="R361" i="4"/>
  <c r="P361" i="4"/>
  <c r="BI358" i="4"/>
  <c r="BH358" i="4"/>
  <c r="BG358" i="4"/>
  <c r="BF358" i="4"/>
  <c r="T358" i="4"/>
  <c r="R358" i="4"/>
  <c r="P358" i="4"/>
  <c r="BI355" i="4"/>
  <c r="BH355" i="4"/>
  <c r="BG355" i="4"/>
  <c r="BF355" i="4"/>
  <c r="T355" i="4"/>
  <c r="R355" i="4"/>
  <c r="P355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0" i="4"/>
  <c r="BH340" i="4"/>
  <c r="BG340" i="4"/>
  <c r="BF340" i="4"/>
  <c r="T340" i="4"/>
  <c r="R340" i="4"/>
  <c r="P340" i="4"/>
  <c r="BI336" i="4"/>
  <c r="BH336" i="4"/>
  <c r="BG336" i="4"/>
  <c r="BF336" i="4"/>
  <c r="T336" i="4"/>
  <c r="R336" i="4"/>
  <c r="P336" i="4"/>
  <c r="BI332" i="4"/>
  <c r="BH332" i="4"/>
  <c r="BG332" i="4"/>
  <c r="BF332" i="4"/>
  <c r="T332" i="4"/>
  <c r="R332" i="4"/>
  <c r="P332" i="4"/>
  <c r="BI328" i="4"/>
  <c r="BH328" i="4"/>
  <c r="BG328" i="4"/>
  <c r="BF328" i="4"/>
  <c r="T328" i="4"/>
  <c r="R328" i="4"/>
  <c r="P328" i="4"/>
  <c r="BI324" i="4"/>
  <c r="BH324" i="4"/>
  <c r="BG324" i="4"/>
  <c r="BF324" i="4"/>
  <c r="T324" i="4"/>
  <c r="R324" i="4"/>
  <c r="P324" i="4"/>
  <c r="BI320" i="4"/>
  <c r="BH320" i="4"/>
  <c r="BG320" i="4"/>
  <c r="BF320" i="4"/>
  <c r="T320" i="4"/>
  <c r="R320" i="4"/>
  <c r="P320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5" i="4"/>
  <c r="BH305" i="4"/>
  <c r="BG305" i="4"/>
  <c r="BF305" i="4"/>
  <c r="T305" i="4"/>
  <c r="R305" i="4"/>
  <c r="P305" i="4"/>
  <c r="BI299" i="4"/>
  <c r="BH299" i="4"/>
  <c r="BG299" i="4"/>
  <c r="BF299" i="4"/>
  <c r="T299" i="4"/>
  <c r="R299" i="4"/>
  <c r="P299" i="4"/>
  <c r="BI293" i="4"/>
  <c r="BH293" i="4"/>
  <c r="BG293" i="4"/>
  <c r="BF293" i="4"/>
  <c r="T293" i="4"/>
  <c r="R293" i="4"/>
  <c r="P293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0" i="4"/>
  <c r="BH250" i="4"/>
  <c r="BG250" i="4"/>
  <c r="BF250" i="4"/>
  <c r="T250" i="4"/>
  <c r="R250" i="4"/>
  <c r="P250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28" i="4"/>
  <c r="BH228" i="4"/>
  <c r="BG228" i="4"/>
  <c r="BF228" i="4"/>
  <c r="T228" i="4"/>
  <c r="R228" i="4"/>
  <c r="P228" i="4"/>
  <c r="BI224" i="4"/>
  <c r="BH224" i="4"/>
  <c r="BG224" i="4"/>
  <c r="BF224" i="4"/>
  <c r="T224" i="4"/>
  <c r="R224" i="4"/>
  <c r="P224" i="4"/>
  <c r="BI220" i="4"/>
  <c r="BH220" i="4"/>
  <c r="BG220" i="4"/>
  <c r="BF220" i="4"/>
  <c r="T220" i="4"/>
  <c r="R220" i="4"/>
  <c r="P220" i="4"/>
  <c r="BI215" i="4"/>
  <c r="BH215" i="4"/>
  <c r="BG215" i="4"/>
  <c r="BF215" i="4"/>
  <c r="T215" i="4"/>
  <c r="T214" i="4"/>
  <c r="R215" i="4"/>
  <c r="R214" i="4" s="1"/>
  <c r="P215" i="4"/>
  <c r="P214" i="4"/>
  <c r="BI212" i="4"/>
  <c r="BH212" i="4"/>
  <c r="BG212" i="4"/>
  <c r="BF212" i="4"/>
  <c r="T212" i="4"/>
  <c r="R212" i="4"/>
  <c r="P212" i="4"/>
  <c r="BI203" i="4"/>
  <c r="BH203" i="4"/>
  <c r="BG203" i="4"/>
  <c r="BF203" i="4"/>
  <c r="T203" i="4"/>
  <c r="R203" i="4"/>
  <c r="P203" i="4"/>
  <c r="BI199" i="4"/>
  <c r="BH199" i="4"/>
  <c r="BG199" i="4"/>
  <c r="BF199" i="4"/>
  <c r="T199" i="4"/>
  <c r="R199" i="4"/>
  <c r="P199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59" i="4"/>
  <c r="BH159" i="4"/>
  <c r="BG159" i="4"/>
  <c r="BF159" i="4"/>
  <c r="T159" i="4"/>
  <c r="R159" i="4"/>
  <c r="P159" i="4"/>
  <c r="BI155" i="4"/>
  <c r="BH155" i="4"/>
  <c r="BG155" i="4"/>
  <c r="BF155" i="4"/>
  <c r="T155" i="4"/>
  <c r="R155" i="4"/>
  <c r="P155" i="4"/>
  <c r="BI147" i="4"/>
  <c r="BH147" i="4"/>
  <c r="BG147" i="4"/>
  <c r="BF147" i="4"/>
  <c r="T147" i="4"/>
  <c r="R147" i="4"/>
  <c r="P147" i="4"/>
  <c r="BI139" i="4"/>
  <c r="BH139" i="4"/>
  <c r="BG139" i="4"/>
  <c r="BF139" i="4"/>
  <c r="T139" i="4"/>
  <c r="R139" i="4"/>
  <c r="P139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BI119" i="4"/>
  <c r="BH119" i="4"/>
  <c r="BG119" i="4"/>
  <c r="BF119" i="4"/>
  <c r="T119" i="4"/>
  <c r="R119" i="4"/>
  <c r="P119" i="4"/>
  <c r="BI115" i="4"/>
  <c r="BH115" i="4"/>
  <c r="BG115" i="4"/>
  <c r="BF115" i="4"/>
  <c r="T115" i="4"/>
  <c r="R115" i="4"/>
  <c r="P115" i="4"/>
  <c r="BI111" i="4"/>
  <c r="BH111" i="4"/>
  <c r="BG111" i="4"/>
  <c r="BF111" i="4"/>
  <c r="T111" i="4"/>
  <c r="R111" i="4"/>
  <c r="P111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F93" i="4"/>
  <c r="E91" i="4"/>
  <c r="F56" i="4"/>
  <c r="E54" i="4"/>
  <c r="J26" i="4"/>
  <c r="E26" i="4"/>
  <c r="J96" i="4" s="1"/>
  <c r="J25" i="4"/>
  <c r="J23" i="4"/>
  <c r="E23" i="4"/>
  <c r="J58" i="4" s="1"/>
  <c r="J22" i="4"/>
  <c r="J20" i="4"/>
  <c r="E20" i="4"/>
  <c r="F96" i="4" s="1"/>
  <c r="J19" i="4"/>
  <c r="J17" i="4"/>
  <c r="E17" i="4"/>
  <c r="F58" i="4" s="1"/>
  <c r="J16" i="4"/>
  <c r="J14" i="4"/>
  <c r="J93" i="4" s="1"/>
  <c r="E7" i="4"/>
  <c r="E87" i="4"/>
  <c r="J202" i="3"/>
  <c r="J39" i="3"/>
  <c r="J38" i="3"/>
  <c r="AY57" i="1"/>
  <c r="J37" i="3"/>
  <c r="AX57" i="1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9" i="3"/>
  <c r="BH339" i="3"/>
  <c r="BG339" i="3"/>
  <c r="BF339" i="3"/>
  <c r="T339" i="3"/>
  <c r="R339" i="3"/>
  <c r="P339" i="3"/>
  <c r="BI338" i="3"/>
  <c r="BH338" i="3"/>
  <c r="BG338" i="3"/>
  <c r="BF338" i="3"/>
  <c r="T338" i="3"/>
  <c r="R338" i="3"/>
  <c r="P338" i="3"/>
  <c r="BI337" i="3"/>
  <c r="BH337" i="3"/>
  <c r="BG337" i="3"/>
  <c r="BF337" i="3"/>
  <c r="T337" i="3"/>
  <c r="R337" i="3"/>
  <c r="P337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T330" i="3" s="1"/>
  <c r="R331" i="3"/>
  <c r="R330" i="3"/>
  <c r="P331" i="3"/>
  <c r="P330" i="3"/>
  <c r="BI329" i="3"/>
  <c r="BH329" i="3"/>
  <c r="BG329" i="3"/>
  <c r="BF329" i="3"/>
  <c r="T329" i="3"/>
  <c r="R329" i="3"/>
  <c r="P329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3" i="3"/>
  <c r="BH323" i="3"/>
  <c r="BG323" i="3"/>
  <c r="BF323" i="3"/>
  <c r="T323" i="3"/>
  <c r="T322" i="3"/>
  <c r="R323" i="3"/>
  <c r="R322" i="3" s="1"/>
  <c r="P323" i="3"/>
  <c r="P322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3" i="3"/>
  <c r="BH213" i="3"/>
  <c r="BG213" i="3"/>
  <c r="BF213" i="3"/>
  <c r="T213" i="3"/>
  <c r="R213" i="3"/>
  <c r="P213" i="3"/>
  <c r="BI204" i="3"/>
  <c r="BH204" i="3"/>
  <c r="BG204" i="3"/>
  <c r="BF204" i="3"/>
  <c r="T204" i="3"/>
  <c r="T203" i="3" s="1"/>
  <c r="R204" i="3"/>
  <c r="R203" i="3" s="1"/>
  <c r="P204" i="3"/>
  <c r="P203" i="3" s="1"/>
  <c r="J66" i="3"/>
  <c r="BI200" i="3"/>
  <c r="BH200" i="3"/>
  <c r="BG200" i="3"/>
  <c r="BF200" i="3"/>
  <c r="T200" i="3"/>
  <c r="R200" i="3"/>
  <c r="P200" i="3"/>
  <c r="BI191" i="3"/>
  <c r="BH191" i="3"/>
  <c r="BG191" i="3"/>
  <c r="BF191" i="3"/>
  <c r="T191" i="3"/>
  <c r="R191" i="3"/>
  <c r="P191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57" i="3"/>
  <c r="BH157" i="3"/>
  <c r="BG157" i="3"/>
  <c r="BF157" i="3"/>
  <c r="T157" i="3"/>
  <c r="R157" i="3"/>
  <c r="P157" i="3"/>
  <c r="BI150" i="3"/>
  <c r="BH150" i="3"/>
  <c r="BG150" i="3"/>
  <c r="BF150" i="3"/>
  <c r="T150" i="3"/>
  <c r="R150" i="3"/>
  <c r="P150" i="3"/>
  <c r="BI140" i="3"/>
  <c r="BH140" i="3"/>
  <c r="BG140" i="3"/>
  <c r="BF140" i="3"/>
  <c r="T140" i="3"/>
  <c r="R140" i="3"/>
  <c r="P140" i="3"/>
  <c r="BI130" i="3"/>
  <c r="BH130" i="3"/>
  <c r="BG130" i="3"/>
  <c r="BF130" i="3"/>
  <c r="T130" i="3"/>
  <c r="R130" i="3"/>
  <c r="P130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F91" i="3"/>
  <c r="E89" i="3"/>
  <c r="F56" i="3"/>
  <c r="E54" i="3"/>
  <c r="J26" i="3"/>
  <c r="E26" i="3"/>
  <c r="J59" i="3" s="1"/>
  <c r="J25" i="3"/>
  <c r="J23" i="3"/>
  <c r="E23" i="3"/>
  <c r="J58" i="3" s="1"/>
  <c r="J22" i="3"/>
  <c r="J20" i="3"/>
  <c r="E20" i="3"/>
  <c r="F94" i="3" s="1"/>
  <c r="J19" i="3"/>
  <c r="J17" i="3"/>
  <c r="E17" i="3"/>
  <c r="F58" i="3" s="1"/>
  <c r="J16" i="3"/>
  <c r="J14" i="3"/>
  <c r="J91" i="3"/>
  <c r="E7" i="3"/>
  <c r="E50" i="3"/>
  <c r="J39" i="2"/>
  <c r="J38" i="2"/>
  <c r="AY56" i="1"/>
  <c r="J37" i="2"/>
  <c r="AX56" i="1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5" i="2"/>
  <c r="BH255" i="2"/>
  <c r="BG255" i="2"/>
  <c r="BF255" i="2"/>
  <c r="T255" i="2"/>
  <c r="T254" i="2"/>
  <c r="R255" i="2"/>
  <c r="R254" i="2" s="1"/>
  <c r="P255" i="2"/>
  <c r="P254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T238" i="2" s="1"/>
  <c r="R239" i="2"/>
  <c r="R238" i="2" s="1"/>
  <c r="P239" i="2"/>
  <c r="P238" i="2" s="1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F92" i="2"/>
  <c r="E90" i="2"/>
  <c r="F56" i="2"/>
  <c r="E54" i="2"/>
  <c r="J26" i="2"/>
  <c r="E26" i="2"/>
  <c r="J95" i="2" s="1"/>
  <c r="J25" i="2"/>
  <c r="J23" i="2"/>
  <c r="E23" i="2"/>
  <c r="J94" i="2" s="1"/>
  <c r="J22" i="2"/>
  <c r="J20" i="2"/>
  <c r="E20" i="2"/>
  <c r="F95" i="2" s="1"/>
  <c r="J19" i="2"/>
  <c r="J17" i="2"/>
  <c r="E17" i="2"/>
  <c r="F94" i="2" s="1"/>
  <c r="J16" i="2"/>
  <c r="J14" i="2"/>
  <c r="J92" i="2"/>
  <c r="E7" i="2"/>
  <c r="E86" i="2"/>
  <c r="L50" i="1"/>
  <c r="AM50" i="1"/>
  <c r="AM49" i="1"/>
  <c r="L49" i="1"/>
  <c r="AM47" i="1"/>
  <c r="L47" i="1"/>
  <c r="L45" i="1"/>
  <c r="L44" i="1"/>
  <c r="J218" i="2"/>
  <c r="J169" i="2"/>
  <c r="BK297" i="3"/>
  <c r="BK341" i="3"/>
  <c r="BK253" i="3"/>
  <c r="J302" i="3"/>
  <c r="J192" i="4"/>
  <c r="J243" i="2"/>
  <c r="BK203" i="2"/>
  <c r="J171" i="2"/>
  <c r="BK136" i="2"/>
  <c r="J334" i="3"/>
  <c r="BK305" i="3"/>
  <c r="J200" i="3"/>
  <c r="J331" i="3"/>
  <c r="BK299" i="4"/>
  <c r="J332" i="4"/>
  <c r="J384" i="4"/>
  <c r="J220" i="4"/>
  <c r="BK320" i="4"/>
  <c r="BK203" i="5"/>
  <c r="BK169" i="5"/>
  <c r="J142" i="5"/>
  <c r="J138" i="5"/>
  <c r="J215" i="6"/>
  <c r="J180" i="6"/>
  <c r="J190" i="6"/>
  <c r="BK180" i="7"/>
  <c r="J304" i="7"/>
  <c r="BK319" i="7"/>
  <c r="J264" i="7"/>
  <c r="BK258" i="7"/>
  <c r="BK450" i="8"/>
  <c r="BK340" i="8"/>
  <c r="BK383" i="8"/>
  <c r="BK329" i="8"/>
  <c r="BK126" i="9"/>
  <c r="BK159" i="9"/>
  <c r="BK245" i="2"/>
  <c r="J195" i="2"/>
  <c r="J156" i="2"/>
  <c r="J116" i="3"/>
  <c r="J245" i="3"/>
  <c r="BK337" i="3"/>
  <c r="J346" i="4"/>
  <c r="J328" i="4"/>
  <c r="BK102" i="4"/>
  <c r="BK264" i="4"/>
  <c r="BK224" i="5"/>
  <c r="BK131" i="5"/>
  <c r="BK235" i="5"/>
  <c r="J209" i="5"/>
  <c r="J232" i="6"/>
  <c r="J178" i="6"/>
  <c r="BK195" i="6"/>
  <c r="BK342" i="7"/>
  <c r="J242" i="7"/>
  <c r="BK295" i="7"/>
  <c r="J202" i="7"/>
  <c r="J383" i="8"/>
  <c r="J304" i="8"/>
  <c r="BK451" i="8"/>
  <c r="BK292" i="8"/>
  <c r="J114" i="8"/>
  <c r="BK128" i="9"/>
  <c r="BK122" i="9"/>
  <c r="BK250" i="2"/>
  <c r="J208" i="2"/>
  <c r="J130" i="2"/>
  <c r="J102" i="3"/>
  <c r="J150" i="3"/>
  <c r="J337" i="3"/>
  <c r="J328" i="3"/>
  <c r="J119" i="4"/>
  <c r="BK188" i="4"/>
  <c r="BK277" i="4"/>
  <c r="J361" i="4"/>
  <c r="J134" i="5"/>
  <c r="BK182" i="5"/>
  <c r="J154" i="5"/>
  <c r="J184" i="6"/>
  <c r="J136" i="6"/>
  <c r="BK158" i="7"/>
  <c r="J258" i="7"/>
  <c r="J293" i="7"/>
  <c r="BK325" i="7"/>
  <c r="J312" i="8"/>
  <c r="BK204" i="8"/>
  <c r="J361" i="8"/>
  <c r="BK267" i="8"/>
  <c r="BK155" i="9"/>
  <c r="J128" i="9"/>
  <c r="J362" i="4"/>
  <c r="BK367" i="4"/>
  <c r="J202" i="5"/>
  <c r="BK214" i="5"/>
  <c r="BK198" i="5"/>
  <c r="BK190" i="6"/>
  <c r="BK136" i="6"/>
  <c r="BK104" i="6"/>
  <c r="BK283" i="7"/>
  <c r="BK314" i="7"/>
  <c r="J176" i="7"/>
  <c r="J328" i="7"/>
  <c r="J458" i="8"/>
  <c r="BK118" i="8"/>
  <c r="BK152" i="8"/>
  <c r="BK294" i="8"/>
  <c r="J103" i="9"/>
  <c r="BK112" i="9"/>
  <c r="BK273" i="2"/>
  <c r="BK206" i="2"/>
  <c r="BK166" i="2"/>
  <c r="J204" i="3"/>
  <c r="J191" i="3"/>
  <c r="J292" i="3"/>
  <c r="BK200" i="3"/>
  <c r="J176" i="3"/>
  <c r="BK172" i="4"/>
  <c r="BK107" i="4"/>
  <c r="BK212" i="4"/>
  <c r="J229" i="5"/>
  <c r="BK222" i="5"/>
  <c r="BK152" i="5"/>
  <c r="BK212" i="5"/>
  <c r="BK182" i="6"/>
  <c r="BK147" i="6"/>
  <c r="BK113" i="6"/>
  <c r="BK322" i="7"/>
  <c r="J131" i="7"/>
  <c r="J239" i="7"/>
  <c r="J324" i="7"/>
  <c r="BK417" i="8"/>
  <c r="J338" i="8"/>
  <c r="BK350" i="8"/>
  <c r="J286" i="8"/>
  <c r="BK200" i="8"/>
  <c r="BK152" i="9"/>
  <c r="J168" i="9"/>
  <c r="BK120" i="9"/>
  <c r="J221" i="2"/>
  <c r="BK182" i="2"/>
  <c r="BK125" i="2"/>
  <c r="J305" i="3"/>
  <c r="J238" i="3"/>
  <c r="J310" i="3"/>
  <c r="J264" i="3"/>
  <c r="BK112" i="3"/>
  <c r="J278" i="3"/>
  <c r="J277" i="4"/>
  <c r="BK242" i="4"/>
  <c r="J380" i="4"/>
  <c r="J243" i="4"/>
  <c r="J233" i="5"/>
  <c r="J186" i="6"/>
  <c r="BK212" i="6"/>
  <c r="BK121" i="7"/>
  <c r="BK178" i="7"/>
  <c r="BK242" i="7"/>
  <c r="BK324" i="7"/>
  <c r="BK273" i="8"/>
  <c r="J320" i="8"/>
  <c r="BK213" i="8"/>
  <c r="BK122" i="8"/>
  <c r="J292" i="8"/>
  <c r="BK110" i="9"/>
  <c r="J142" i="9"/>
  <c r="J214" i="2"/>
  <c r="BK163" i="2"/>
  <c r="BK333" i="3"/>
  <c r="BK271" i="3"/>
  <c r="BK171" i="3"/>
  <c r="J268" i="3"/>
  <c r="J140" i="3"/>
  <c r="J275" i="3"/>
  <c r="BK358" i="4"/>
  <c r="BK375" i="4"/>
  <c r="J188" i="4"/>
  <c r="BK155" i="4"/>
  <c r="BK165" i="5"/>
  <c r="BK166" i="5"/>
  <c r="J158" i="5"/>
  <c r="BK129" i="5"/>
  <c r="BK220" i="5"/>
  <c r="J187" i="5"/>
  <c r="J143" i="5"/>
  <c r="J116" i="5"/>
  <c r="BK209" i="5"/>
  <c r="J162" i="5"/>
  <c r="BK130" i="5"/>
  <c r="BK189" i="6"/>
  <c r="J133" i="6"/>
  <c r="J321" i="7"/>
  <c r="BK294" i="7"/>
  <c r="J340" i="7"/>
  <c r="J255" i="7"/>
  <c r="BK380" i="8"/>
  <c r="J396" i="8"/>
  <c r="J260" i="8"/>
  <c r="J140" i="9"/>
  <c r="BK164" i="9"/>
  <c r="J124" i="9"/>
  <c r="BK239" i="2"/>
  <c r="BK196" i="2"/>
  <c r="J136" i="2"/>
  <c r="BK244" i="3"/>
  <c r="BK301" i="3"/>
  <c r="BK310" i="3"/>
  <c r="J130" i="3"/>
  <c r="J351" i="4"/>
  <c r="BK262" i="2"/>
  <c r="BK210" i="2"/>
  <c r="BK188" i="2"/>
  <c r="J125" i="2"/>
  <c r="J259" i="3"/>
  <c r="BK268" i="3"/>
  <c r="J157" i="3"/>
  <c r="BK242" i="3"/>
  <c r="BK204" i="3"/>
  <c r="BK104" i="3"/>
  <c r="J111" i="4"/>
  <c r="J199" i="4"/>
  <c r="J348" i="4"/>
  <c r="J401" i="4"/>
  <c r="J264" i="4"/>
  <c r="J225" i="5"/>
  <c r="BK178" i="5"/>
  <c r="BK154" i="5"/>
  <c r="J160" i="6"/>
  <c r="BK239" i="6"/>
  <c r="J280" i="7"/>
  <c r="J269" i="7"/>
  <c r="BK358" i="7"/>
  <c r="BK352" i="7"/>
  <c r="J445" i="8"/>
  <c r="BK413" i="8"/>
  <c r="J192" i="8"/>
  <c r="J197" i="8"/>
  <c r="J204" i="8"/>
  <c r="J155" i="9"/>
  <c r="BK157" i="9"/>
  <c r="J113" i="9"/>
  <c r="J190" i="2"/>
  <c r="BK111" i="2"/>
  <c r="BK243" i="3"/>
  <c r="BK236" i="3"/>
  <c r="BK338" i="3"/>
  <c r="BK284" i="3"/>
  <c r="J283" i="4"/>
  <c r="BK346" i="4"/>
  <c r="J299" i="4"/>
  <c r="BK394" i="4"/>
  <c r="BK192" i="5"/>
  <c r="J141" i="5"/>
  <c r="BK132" i="5"/>
  <c r="J197" i="6"/>
  <c r="BK107" i="6"/>
  <c r="BK168" i="6"/>
  <c r="BK315" i="7"/>
  <c r="J314" i="7"/>
  <c r="J318" i="7"/>
  <c r="BK374" i="8"/>
  <c r="BK443" i="8"/>
  <c r="BK106" i="8"/>
  <c r="BK331" i="8"/>
  <c r="J151" i="9"/>
  <c r="BK226" i="2"/>
  <c r="BK161" i="2"/>
  <c r="BK299" i="3"/>
  <c r="BK255" i="3"/>
  <c r="J272" i="3"/>
  <c r="J178" i="3"/>
  <c r="J244" i="4"/>
  <c r="BK404" i="4"/>
  <c r="BK324" i="4"/>
  <c r="J222" i="5"/>
  <c r="BK153" i="5"/>
  <c r="J157" i="6"/>
  <c r="BK101" i="6"/>
  <c r="J124" i="6"/>
  <c r="J312" i="7"/>
  <c r="J183" i="7"/>
  <c r="BK183" i="7"/>
  <c r="J365" i="7"/>
  <c r="J417" i="8"/>
  <c r="BK453" i="8"/>
  <c r="BK137" i="8"/>
  <c r="J415" i="8"/>
  <c r="BK135" i="9"/>
  <c r="J115" i="9"/>
  <c r="J161" i="9"/>
  <c r="BK285" i="4"/>
  <c r="BK159" i="4"/>
  <c r="J210" i="5"/>
  <c r="BK160" i="5"/>
  <c r="BK134" i="5"/>
  <c r="BK152" i="6"/>
  <c r="J225" i="6"/>
  <c r="J147" i="6"/>
  <c r="J361" i="7"/>
  <c r="J353" i="7"/>
  <c r="J335" i="7"/>
  <c r="BK248" i="7"/>
  <c r="BK370" i="8"/>
  <c r="J343" i="8"/>
  <c r="BK222" i="8"/>
  <c r="BK107" i="9"/>
  <c r="BK103" i="9"/>
  <c r="BK231" i="2"/>
  <c r="J148" i="2"/>
  <c r="F37" i="2"/>
  <c r="BK202" i="7"/>
  <c r="BK304" i="7"/>
  <c r="J241" i="7"/>
  <c r="BK346" i="8"/>
  <c r="J387" i="8"/>
  <c r="J388" i="8"/>
  <c r="J339" i="8"/>
  <c r="J171" i="9"/>
  <c r="J150" i="9"/>
  <c r="BK274" i="2"/>
  <c r="BK201" i="2"/>
  <c r="AS55" i="1"/>
  <c r="J104" i="3"/>
  <c r="BK241" i="3"/>
  <c r="BK178" i="3"/>
  <c r="BK233" i="3"/>
  <c r="BK401" i="4"/>
  <c r="J215" i="4"/>
  <c r="BK336" i="4"/>
  <c r="J340" i="4"/>
  <c r="J102" i="4"/>
  <c r="BK221" i="5"/>
  <c r="J205" i="5"/>
  <c r="J180" i="5"/>
  <c r="J164" i="6"/>
  <c r="BK262" i="6"/>
  <c r="BK154" i="6"/>
  <c r="J122" i="6"/>
  <c r="BK278" i="7"/>
  <c r="BK261" i="7"/>
  <c r="J287" i="7"/>
  <c r="BK361" i="7"/>
  <c r="BK110" i="8"/>
  <c r="J456" i="8"/>
  <c r="J346" i="8"/>
  <c r="J110" i="8"/>
  <c r="BK171" i="9"/>
  <c r="J136" i="9"/>
  <c r="J111" i="9"/>
  <c r="J250" i="2"/>
  <c r="BK173" i="2"/>
  <c r="BK106" i="2"/>
  <c r="BK277" i="3"/>
  <c r="BK235" i="3"/>
  <c r="J222" i="3"/>
  <c r="BK181" i="3"/>
  <c r="BK240" i="3"/>
  <c r="BK259" i="3"/>
  <c r="J406" i="4"/>
  <c r="BK403" i="4"/>
  <c r="J214" i="5"/>
  <c r="BK189" i="5"/>
  <c r="J238" i="5"/>
  <c r="J234" i="5"/>
  <c r="J137" i="5"/>
  <c r="BK115" i="5"/>
  <c r="BK207" i="5"/>
  <c r="J178" i="5"/>
  <c r="BK156" i="5"/>
  <c r="J123" i="5"/>
  <c r="J192" i="5"/>
  <c r="BK151" i="5"/>
  <c r="J113" i="6"/>
  <c r="BK221" i="6"/>
  <c r="BK157" i="6"/>
  <c r="J248" i="7"/>
  <c r="J316" i="7"/>
  <c r="BK262" i="7"/>
  <c r="J274" i="7"/>
  <c r="J350" i="8"/>
  <c r="BK461" i="8"/>
  <c r="BK330" i="8"/>
  <c r="J294" i="8"/>
  <c r="J152" i="8"/>
  <c r="BK119" i="9"/>
  <c r="J158" i="9"/>
  <c r="J110" i="9"/>
  <c r="J231" i="2"/>
  <c r="J146" i="2"/>
  <c r="J181" i="3"/>
  <c r="J166" i="3"/>
  <c r="J298" i="3"/>
  <c r="J236" i="3"/>
  <c r="BK362" i="4"/>
  <c r="J226" i="2"/>
  <c r="J179" i="2"/>
  <c r="J113" i="2"/>
  <c r="BK295" i="3"/>
  <c r="BK289" i="3"/>
  <c r="J242" i="3"/>
  <c r="BK262" i="3"/>
  <c r="BK140" i="3"/>
  <c r="J239" i="3"/>
  <c r="BK250" i="4"/>
  <c r="J228" i="4"/>
  <c r="J170" i="4"/>
  <c r="BK147" i="4"/>
  <c r="J180" i="4"/>
  <c r="J107" i="4"/>
  <c r="J201" i="5"/>
  <c r="J231" i="5"/>
  <c r="BK231" i="5"/>
  <c r="J140" i="6"/>
  <c r="J208" i="6"/>
  <c r="J358" i="7"/>
  <c r="J310" i="7"/>
  <c r="J283" i="7"/>
  <c r="BK254" i="8"/>
  <c r="J459" i="8"/>
  <c r="J435" i="8"/>
  <c r="BK197" i="8"/>
  <c r="J225" i="8"/>
  <c r="J130" i="9"/>
  <c r="J137" i="9"/>
  <c r="BK224" i="2"/>
  <c r="BK130" i="2"/>
  <c r="J233" i="3"/>
  <c r="BK184" i="3"/>
  <c r="J308" i="3"/>
  <c r="J168" i="3"/>
  <c r="J368" i="4"/>
  <c r="J175" i="4"/>
  <c r="J375" i="4"/>
  <c r="BK127" i="4"/>
  <c r="BK174" i="5"/>
  <c r="J167" i="5"/>
  <c r="BK118" i="5"/>
  <c r="BK164" i="6"/>
  <c r="BK138" i="6"/>
  <c r="J270" i="7"/>
  <c r="J348" i="7"/>
  <c r="J219" i="7"/>
  <c r="BK270" i="7"/>
  <c r="J450" i="8"/>
  <c r="BK301" i="8"/>
  <c r="BK102" i="8"/>
  <c r="BK304" i="8"/>
  <c r="BK455" i="8"/>
  <c r="J135" i="9"/>
  <c r="BK151" i="9"/>
  <c r="BK243" i="2"/>
  <c r="J182" i="2"/>
  <c r="J36" i="2"/>
  <c r="J309" i="4"/>
  <c r="BK244" i="4"/>
  <c r="J367" i="4"/>
  <c r="J250" i="4"/>
  <c r="BK305" i="4"/>
  <c r="BK180" i="5"/>
  <c r="J128" i="5"/>
  <c r="BK123" i="5"/>
  <c r="BK228" i="6"/>
  <c r="J218" i="6"/>
  <c r="BK267" i="7"/>
  <c r="BK293" i="7"/>
  <c r="BK359" i="7"/>
  <c r="BK310" i="7"/>
  <c r="BK396" i="8"/>
  <c r="BK104" i="8"/>
  <c r="BK458" i="8"/>
  <c r="J344" i="8"/>
  <c r="BK162" i="9"/>
  <c r="BK127" i="9"/>
  <c r="J147" i="9"/>
  <c r="J159" i="4"/>
  <c r="J178" i="4"/>
  <c r="BK233" i="5"/>
  <c r="BK121" i="5"/>
  <c r="J152" i="5"/>
  <c r="BK251" i="6"/>
  <c r="BK234" i="6"/>
  <c r="J364" i="7"/>
  <c r="BK364" i="7"/>
  <c r="BK300" i="7"/>
  <c r="BK365" i="7"/>
  <c r="BK415" i="8"/>
  <c r="BK430" i="8"/>
  <c r="J443" i="8"/>
  <c r="J184" i="8"/>
  <c r="J132" i="9"/>
  <c r="J157" i="9"/>
  <c r="J245" i="2"/>
  <c r="BK198" i="2"/>
  <c r="BK119" i="2"/>
  <c r="BK313" i="3"/>
  <c r="J271" i="3"/>
  <c r="BK222" i="3"/>
  <c r="J301" i="3"/>
  <c r="J224" i="4"/>
  <c r="J405" i="4"/>
  <c r="BK111" i="4"/>
  <c r="BK332" i="4"/>
  <c r="J186" i="5"/>
  <c r="J175" i="5"/>
  <c r="BK177" i="5"/>
  <c r="J162" i="6"/>
  <c r="BK192" i="6"/>
  <c r="BK116" i="6"/>
  <c r="BK266" i="7"/>
  <c r="J300" i="7"/>
  <c r="BK348" i="7"/>
  <c r="BK362" i="7"/>
  <c r="BK287" i="7"/>
  <c r="BK192" i="8"/>
  <c r="J222" i="8"/>
  <c r="J182" i="8"/>
  <c r="BK414" i="8"/>
  <c r="BK117" i="9"/>
  <c r="J114" i="9"/>
  <c r="J149" i="9"/>
  <c r="BK255" i="2"/>
  <c r="BK195" i="2"/>
  <c r="J133" i="2"/>
  <c r="BK287" i="3"/>
  <c r="J243" i="3"/>
  <c r="BK331" i="3"/>
  <c r="BK340" i="3"/>
  <c r="BK283" i="3"/>
  <c r="J228" i="3"/>
  <c r="J345" i="4"/>
  <c r="J271" i="4"/>
  <c r="BK313" i="4"/>
  <c r="J400" i="4"/>
  <c r="BK395" i="4"/>
  <c r="J149" i="5"/>
  <c r="J184" i="5"/>
  <c r="BK162" i="5"/>
  <c r="J226" i="5"/>
  <c r="BK210" i="6"/>
  <c r="J210" i="6"/>
  <c r="J104" i="6"/>
  <c r="J325" i="7"/>
  <c r="J141" i="7"/>
  <c r="J301" i="7"/>
  <c r="J205" i="7"/>
  <c r="J332" i="8"/>
  <c r="J413" i="8"/>
  <c r="J267" i="8"/>
  <c r="J377" i="8"/>
  <c r="BK161" i="9"/>
  <c r="BK143" i="9"/>
  <c r="BK265" i="2"/>
  <c r="J203" i="2"/>
  <c r="BK133" i="2"/>
  <c r="J283" i="3"/>
  <c r="BK213" i="3"/>
  <c r="BK298" i="3"/>
  <c r="BK228" i="3"/>
  <c r="BK224" i="3"/>
  <c r="BK287" i="4"/>
  <c r="J293" i="4"/>
  <c r="J336" i="4"/>
  <c r="BK142" i="5"/>
  <c r="J174" i="5"/>
  <c r="J144" i="5"/>
  <c r="J136" i="5"/>
  <c r="BK225" i="5"/>
  <c r="J193" i="5"/>
  <c r="BK167" i="5"/>
  <c r="J129" i="5"/>
  <c r="J220" i="5"/>
  <c r="J168" i="5"/>
  <c r="J131" i="5"/>
  <c r="BK149" i="6"/>
  <c r="BK175" i="6"/>
  <c r="BK318" i="7"/>
  <c r="J121" i="7"/>
  <c r="BK312" i="7"/>
  <c r="J315" i="7"/>
  <c r="BK456" i="8"/>
  <c r="BK388" i="8"/>
  <c r="J167" i="8"/>
  <c r="BK167" i="8"/>
  <c r="BK166" i="9"/>
  <c r="J145" i="9"/>
  <c r="J212" i="2"/>
  <c r="J194" i="2"/>
  <c r="J128" i="2"/>
  <c r="BK239" i="3"/>
  <c r="BK229" i="3"/>
  <c r="BK221" i="3"/>
  <c r="J403" i="4"/>
  <c r="J274" i="2"/>
  <c r="BK220" i="2"/>
  <c r="J163" i="2"/>
  <c r="J313" i="3"/>
  <c r="BK108" i="3"/>
  <c r="J213" i="3"/>
  <c r="BK307" i="3"/>
  <c r="J256" i="3"/>
  <c r="J252" i="3"/>
  <c r="BK199" i="4"/>
  <c r="BK123" i="4"/>
  <c r="J320" i="4"/>
  <c r="BK215" i="4"/>
  <c r="BK355" i="4"/>
  <c r="BK144" i="5"/>
  <c r="J235" i="5"/>
  <c r="J216" i="5"/>
  <c r="BK201" i="5"/>
  <c r="J107" i="6"/>
  <c r="J152" i="6"/>
  <c r="BK239" i="7"/>
  <c r="J263" i="7"/>
  <c r="BK366" i="7"/>
  <c r="BK361" i="8"/>
  <c r="BK286" i="8"/>
  <c r="BK459" i="8"/>
  <c r="BK387" i="8"/>
  <c r="BK253" i="8"/>
  <c r="J148" i="9"/>
  <c r="J121" i="9"/>
  <c r="BK278" i="2"/>
  <c r="BK208" i="2"/>
  <c r="J161" i="2"/>
  <c r="BK280" i="3"/>
  <c r="BK270" i="3"/>
  <c r="J174" i="3"/>
  <c r="J258" i="3"/>
  <c r="BK220" i="4"/>
  <c r="J371" i="4"/>
  <c r="BK239" i="4"/>
  <c r="BK125" i="5"/>
  <c r="J173" i="5"/>
  <c r="BK150" i="5"/>
  <c r="J130" i="6"/>
  <c r="J239" i="6"/>
  <c r="BK124" i="6"/>
  <c r="J281" i="7"/>
  <c r="J295" i="7"/>
  <c r="J338" i="7"/>
  <c r="J366" i="7"/>
  <c r="BK260" i="8"/>
  <c r="J391" i="8"/>
  <c r="BK249" i="8"/>
  <c r="J253" i="8"/>
  <c r="BK377" i="8"/>
  <c r="J120" i="9"/>
  <c r="J164" i="9"/>
  <c r="BK134" i="9"/>
  <c r="BK234" i="2"/>
  <c r="J192" i="2"/>
  <c r="BK103" i="2"/>
  <c r="J299" i="3"/>
  <c r="BK323" i="3"/>
  <c r="BK329" i="3"/>
  <c r="BK174" i="3"/>
  <c r="BK271" i="4"/>
  <c r="BK344" i="4"/>
  <c r="BK139" i="4"/>
  <c r="BK203" i="4"/>
  <c r="BK157" i="5"/>
  <c r="J221" i="5"/>
  <c r="J196" i="5"/>
  <c r="J195" i="6"/>
  <c r="BK144" i="6"/>
  <c r="BK286" i="7"/>
  <c r="J319" i="7"/>
  <c r="BK363" i="7"/>
  <c r="J267" i="7"/>
  <c r="BK187" i="8"/>
  <c r="J211" i="8"/>
  <c r="J238" i="8"/>
  <c r="J137" i="8"/>
  <c r="BK182" i="8"/>
  <c r="J125" i="9"/>
  <c r="J134" i="9"/>
  <c r="J355" i="4"/>
  <c r="J279" i="4"/>
  <c r="J177" i="5"/>
  <c r="J120" i="5"/>
  <c r="BK263" i="6"/>
  <c r="J267" i="6"/>
  <c r="BK186" i="6"/>
  <c r="BK246" i="7"/>
  <c r="BK296" i="7"/>
  <c r="J322" i="7"/>
  <c r="J103" i="7"/>
  <c r="J266" i="7"/>
  <c r="J255" i="8"/>
  <c r="J418" i="8"/>
  <c r="J414" i="8"/>
  <c r="BK449" i="8"/>
  <c r="BK154" i="9"/>
  <c r="BK167" i="9"/>
  <c r="J118" i="9"/>
  <c r="BK212" i="2"/>
  <c r="J175" i="2"/>
  <c r="BK128" i="2"/>
  <c r="J277" i="3"/>
  <c r="J184" i="3"/>
  <c r="J100" i="3"/>
  <c r="BK272" i="3"/>
  <c r="J363" i="4"/>
  <c r="J313" i="4"/>
  <c r="J350" i="4"/>
  <c r="BK196" i="5"/>
  <c r="BK211" i="5"/>
  <c r="J207" i="5"/>
  <c r="J244" i="6"/>
  <c r="BK140" i="6"/>
  <c r="J252" i="7"/>
  <c r="BK290" i="7"/>
  <c r="BK100" i="7"/>
  <c r="J359" i="7"/>
  <c r="BK194" i="8"/>
  <c r="J449" i="8"/>
  <c r="BK418" i="8"/>
  <c r="J374" i="8"/>
  <c r="J107" i="9"/>
  <c r="BK124" i="9"/>
  <c r="J153" i="9"/>
  <c r="J210" i="2"/>
  <c r="J144" i="2"/>
  <c r="J296" i="3"/>
  <c r="J247" i="3"/>
  <c r="J336" i="3"/>
  <c r="J229" i="3"/>
  <c r="BK315" i="3"/>
  <c r="J289" i="3"/>
  <c r="BK406" i="4"/>
  <c r="J396" i="4"/>
  <c r="J242" i="4"/>
  <c r="BK115" i="4"/>
  <c r="BK215" i="5"/>
  <c r="BK128" i="5"/>
  <c r="BK219" i="5"/>
  <c r="J156" i="5"/>
  <c r="J119" i="6"/>
  <c r="J101" i="6"/>
  <c r="BK353" i="7"/>
  <c r="BK113" i="7"/>
  <c r="BK321" i="7"/>
  <c r="J170" i="7"/>
  <c r="J453" i="8"/>
  <c r="BK184" i="8"/>
  <c r="BK338" i="8"/>
  <c r="BK339" i="8"/>
  <c r="BK211" i="8"/>
  <c r="BK168" i="9"/>
  <c r="BK123" i="9"/>
  <c r="J229" i="2"/>
  <c r="AS60" i="1"/>
  <c r="BK328" i="3"/>
  <c r="J235" i="3"/>
  <c r="J108" i="3"/>
  <c r="BK157" i="3"/>
  <c r="BK180" i="4"/>
  <c r="BK368" i="4"/>
  <c r="BK390" i="4"/>
  <c r="BK238" i="5"/>
  <c r="J228" i="5"/>
  <c r="BK146" i="5"/>
  <c r="J121" i="5"/>
  <c r="BK216" i="5"/>
  <c r="J172" i="5"/>
  <c r="BK139" i="5"/>
  <c r="J127" i="5"/>
  <c r="J217" i="5"/>
  <c r="BK159" i="5"/>
  <c r="J234" i="6"/>
  <c r="BK180" i="6"/>
  <c r="BK133" i="6"/>
  <c r="J362" i="7"/>
  <c r="BK256" i="7"/>
  <c r="J307" i="7"/>
  <c r="J178" i="7"/>
  <c r="J171" i="8"/>
  <c r="BK445" i="8"/>
  <c r="J372" i="8"/>
  <c r="J254" i="8"/>
  <c r="BK115" i="9"/>
  <c r="BK149" i="9"/>
  <c r="BK221" i="2"/>
  <c r="BK175" i="2"/>
  <c r="F36" i="2"/>
  <c r="J259" i="4"/>
  <c r="J324" i="4"/>
  <c r="J382" i="4"/>
  <c r="J398" i="4"/>
  <c r="BK168" i="5"/>
  <c r="BK202" i="5"/>
  <c r="J182" i="5"/>
  <c r="BK127" i="5"/>
  <c r="BK232" i="6"/>
  <c r="J223" i="6"/>
  <c r="J354" i="7"/>
  <c r="J105" i="7"/>
  <c r="J168" i="7"/>
  <c r="BK338" i="7"/>
  <c r="BK193" i="7"/>
  <c r="BK345" i="8"/>
  <c r="BK171" i="8"/>
  <c r="BK326" i="8"/>
  <c r="J345" i="8"/>
  <c r="BK109" i="9"/>
  <c r="J144" i="9"/>
  <c r="J265" i="2"/>
  <c r="BK141" i="2"/>
  <c r="F39" i="2"/>
  <c r="BK178" i="6"/>
  <c r="BK210" i="7"/>
  <c r="BK263" i="7"/>
  <c r="J151" i="7"/>
  <c r="BK280" i="7"/>
  <c r="J460" i="8"/>
  <c r="BK390" i="8"/>
  <c r="BK114" i="8"/>
  <c r="J105" i="9"/>
  <c r="BK114" i="9"/>
  <c r="J273" i="2"/>
  <c r="J201" i="2"/>
  <c r="BK148" i="2"/>
  <c r="BK226" i="3"/>
  <c r="BK257" i="3"/>
  <c r="BK191" i="3"/>
  <c r="J253" i="3"/>
  <c r="BK309" i="4"/>
  <c r="BK293" i="4"/>
  <c r="J123" i="4"/>
  <c r="BK273" i="4"/>
  <c r="BK119" i="4"/>
  <c r="J219" i="5"/>
  <c r="BK170" i="5"/>
  <c r="J151" i="5"/>
  <c r="BK225" i="6"/>
  <c r="J168" i="6"/>
  <c r="J333" i="7"/>
  <c r="J249" i="7"/>
  <c r="BK205" i="7"/>
  <c r="J278" i="7"/>
  <c r="J246" i="7"/>
  <c r="J380" i="8"/>
  <c r="BK372" i="8"/>
  <c r="BK320" i="8"/>
  <c r="J277" i="8"/>
  <c r="BK153" i="9"/>
  <c r="J162" i="9"/>
  <c r="J166" i="9"/>
  <c r="BK185" i="4"/>
  <c r="BK308" i="4"/>
  <c r="BK173" i="5"/>
  <c r="BK172" i="5"/>
  <c r="J170" i="5"/>
  <c r="BK205" i="6"/>
  <c r="BK208" i="6"/>
  <c r="BK119" i="6"/>
  <c r="J251" i="7"/>
  <c r="J282" i="7"/>
  <c r="BK170" i="7"/>
  <c r="BK307" i="7"/>
  <c r="BK397" i="8"/>
  <c r="J122" i="8"/>
  <c r="J330" i="8"/>
  <c r="BK332" i="8"/>
  <c r="J143" i="9"/>
  <c r="J152" i="9"/>
  <c r="BK217" i="2"/>
  <c r="BK185" i="2"/>
  <c r="J250" i="3"/>
  <c r="BK334" i="3"/>
  <c r="J249" i="3"/>
  <c r="BK116" i="3"/>
  <c r="J308" i="4"/>
  <c r="BK350" i="4"/>
  <c r="J344" i="4"/>
  <c r="J155" i="4"/>
  <c r="BK158" i="5"/>
  <c r="BK116" i="5"/>
  <c r="BK175" i="5"/>
  <c r="J228" i="6"/>
  <c r="J189" i="6"/>
  <c r="J110" i="6"/>
  <c r="BK333" i="7"/>
  <c r="J260" i="7"/>
  <c r="J210" i="7"/>
  <c r="BK131" i="7"/>
  <c r="J390" i="8"/>
  <c r="J104" i="8"/>
  <c r="J252" i="8"/>
  <c r="J200" i="8"/>
  <c r="BK147" i="9"/>
  <c r="J101" i="9"/>
  <c r="J217" i="2"/>
  <c r="J166" i="2"/>
  <c r="BK339" i="3"/>
  <c r="BK275" i="3"/>
  <c r="BK176" i="3"/>
  <c r="BK294" i="3"/>
  <c r="BK252" i="3"/>
  <c r="J327" i="3"/>
  <c r="J358" i="4"/>
  <c r="J182" i="4"/>
  <c r="BK170" i="4"/>
  <c r="BK244" i="6"/>
  <c r="BK130" i="6"/>
  <c r="BK316" i="7"/>
  <c r="BK282" i="7"/>
  <c r="BK328" i="7"/>
  <c r="BK168" i="7"/>
  <c r="J286" i="7"/>
  <c r="BK401" i="8"/>
  <c r="BK225" i="8"/>
  <c r="J118" i="8"/>
  <c r="J401" i="8"/>
  <c r="BK230" i="8"/>
  <c r="J123" i="9"/>
  <c r="BK136" i="9"/>
  <c r="J220" i="2"/>
  <c r="BK150" i="2"/>
  <c r="J307" i="3"/>
  <c r="J257" i="3"/>
  <c r="BK120" i="3"/>
  <c r="J297" i="3"/>
  <c r="J317" i="3"/>
  <c r="BK166" i="3"/>
  <c r="BK382" i="4"/>
  <c r="BK348" i="4"/>
  <c r="J260" i="4"/>
  <c r="BK120" i="5"/>
  <c r="J215" i="5"/>
  <c r="BK145" i="5"/>
  <c r="J118" i="5"/>
  <c r="BK217" i="5"/>
  <c r="BK181" i="5"/>
  <c r="BK135" i="5"/>
  <c r="J117" i="5"/>
  <c r="BK205" i="5"/>
  <c r="J171" i="5"/>
  <c r="BK147" i="5"/>
  <c r="J182" i="6"/>
  <c r="J188" i="6"/>
  <c r="BK173" i="7"/>
  <c r="J288" i="7"/>
  <c r="BK105" i="7"/>
  <c r="BK176" i="7"/>
  <c r="BK357" i="8"/>
  <c r="J190" i="8"/>
  <c r="BK406" i="8"/>
  <c r="J357" i="8"/>
  <c r="BK148" i="9"/>
  <c r="BK133" i="9"/>
  <c r="J255" i="2"/>
  <c r="J206" i="2"/>
  <c r="BK158" i="2"/>
  <c r="BK101" i="2"/>
  <c r="J270" i="3"/>
  <c r="BK238" i="3"/>
  <c r="BK102" i="3"/>
  <c r="J262" i="3"/>
  <c r="BK400" i="4"/>
  <c r="J216" i="2"/>
  <c r="BK194" i="2"/>
  <c r="BK156" i="2"/>
  <c r="J106" i="2"/>
  <c r="J224" i="3"/>
  <c r="J251" i="3"/>
  <c r="BK327" i="3"/>
  <c r="BK320" i="3"/>
  <c r="BK281" i="3"/>
  <c r="J395" i="4"/>
  <c r="BK279" i="4"/>
  <c r="BK345" i="4"/>
  <c r="J305" i="4"/>
  <c r="BK175" i="4"/>
  <c r="J135" i="5"/>
  <c r="J146" i="5"/>
  <c r="BK117" i="5"/>
  <c r="BK163" i="5"/>
  <c r="J198" i="6"/>
  <c r="J154" i="6"/>
  <c r="BK162" i="6"/>
  <c r="J268" i="7"/>
  <c r="BK249" i="7"/>
  <c r="J173" i="7"/>
  <c r="BK268" i="7"/>
  <c r="J398" i="8"/>
  <c r="J406" i="8"/>
  <c r="J430" i="8"/>
  <c r="J102" i="8"/>
  <c r="BK101" i="9"/>
  <c r="BK118" i="9"/>
  <c r="BK121" i="9"/>
  <c r="BK216" i="2"/>
  <c r="BK169" i="2"/>
  <c r="J101" i="2"/>
  <c r="J315" i="3"/>
  <c r="J333" i="3"/>
  <c r="J281" i="3"/>
  <c r="BK251" i="3"/>
  <c r="BK405" i="4"/>
  <c r="BK245" i="4"/>
  <c r="BK349" i="4"/>
  <c r="J139" i="4"/>
  <c r="J198" i="5"/>
  <c r="J191" i="5"/>
  <c r="J211" i="5"/>
  <c r="J157" i="5"/>
  <c r="J213" i="6"/>
  <c r="BK223" i="6"/>
  <c r="BK230" i="7"/>
  <c r="J356" i="7"/>
  <c r="BK151" i="7"/>
  <c r="BK331" i="7"/>
  <c r="J253" i="7"/>
  <c r="BK425" i="8"/>
  <c r="BK344" i="8"/>
  <c r="J369" i="8"/>
  <c r="J288" i="8"/>
  <c r="J273" i="8"/>
  <c r="BK144" i="9"/>
  <c r="J112" i="9"/>
  <c r="BK132" i="9"/>
  <c r="BK218" i="2"/>
  <c r="BK171" i="2"/>
  <c r="J122" i="2"/>
  <c r="BK266" i="3"/>
  <c r="J226" i="3"/>
  <c r="BK304" i="3"/>
  <c r="J280" i="3"/>
  <c r="BK351" i="4"/>
  <c r="BK224" i="4"/>
  <c r="J115" i="4"/>
  <c r="BK363" i="4"/>
  <c r="J390" i="4"/>
  <c r="J150" i="5"/>
  <c r="J130" i="5"/>
  <c r="J163" i="5"/>
  <c r="J203" i="6"/>
  <c r="J116" i="6"/>
  <c r="J175" i="6"/>
  <c r="BK141" i="7"/>
  <c r="BK186" i="7"/>
  <c r="J331" i="7"/>
  <c r="J180" i="7"/>
  <c r="J331" i="8"/>
  <c r="J329" i="8"/>
  <c r="J392" i="8"/>
  <c r="J106" i="8"/>
  <c r="BK130" i="9"/>
  <c r="BK102" i="9"/>
  <c r="BK340" i="4"/>
  <c r="J285" i="4"/>
  <c r="BK384" i="4"/>
  <c r="BK140" i="5"/>
  <c r="J189" i="5"/>
  <c r="J203" i="5"/>
  <c r="J263" i="6"/>
  <c r="J192" i="6"/>
  <c r="BK335" i="7"/>
  <c r="BK269" i="7"/>
  <c r="BK253" i="7"/>
  <c r="BK251" i="7"/>
  <c r="J285" i="7"/>
  <c r="J113" i="7"/>
  <c r="BK369" i="8"/>
  <c r="BK312" i="8"/>
  <c r="BK389" i="8"/>
  <c r="J365" i="8"/>
  <c r="BK150" i="9"/>
  <c r="J131" i="9"/>
  <c r="BK131" i="9"/>
  <c r="J262" i="2"/>
  <c r="BK192" i="2"/>
  <c r="J141" i="2"/>
  <c r="BK302" i="3"/>
  <c r="BK256" i="3"/>
  <c r="BK317" i="3"/>
  <c r="J295" i="3"/>
  <c r="BK249" i="3"/>
  <c r="J394" i="4"/>
  <c r="BK192" i="4"/>
  <c r="J239" i="4"/>
  <c r="BK257" i="4"/>
  <c r="BK155" i="5"/>
  <c r="BK234" i="5"/>
  <c r="BK223" i="5"/>
  <c r="J148" i="5"/>
  <c r="BK110" i="6"/>
  <c r="J221" i="6"/>
  <c r="J149" i="6"/>
  <c r="J294" i="7"/>
  <c r="BK340" i="7"/>
  <c r="BK291" i="7"/>
  <c r="J158" i="7"/>
  <c r="J100" i="7"/>
  <c r="J439" i="8"/>
  <c r="BK238" i="8"/>
  <c r="J340" i="8"/>
  <c r="BK365" i="8"/>
  <c r="BK288" i="8"/>
  <c r="BK145" i="9"/>
  <c r="BK140" i="9"/>
  <c r="J139" i="9"/>
  <c r="BK229" i="2"/>
  <c r="BK190" i="2"/>
  <c r="J150" i="2"/>
  <c r="J320" i="3"/>
  <c r="BK264" i="3"/>
  <c r="BK168" i="3"/>
  <c r="J120" i="3"/>
  <c r="BK308" i="3"/>
  <c r="J112" i="3"/>
  <c r="BK100" i="3"/>
  <c r="BK328" i="4"/>
  <c r="J312" i="4"/>
  <c r="J349" i="4"/>
  <c r="BK387" i="4"/>
  <c r="BK259" i="4"/>
  <c r="BK312" i="4"/>
  <c r="J176" i="5"/>
  <c r="J147" i="5"/>
  <c r="BK136" i="5"/>
  <c r="J181" i="5"/>
  <c r="BK198" i="6"/>
  <c r="BK160" i="6"/>
  <c r="J256" i="7"/>
  <c r="BK255" i="7"/>
  <c r="J352" i="7"/>
  <c r="BK264" i="7"/>
  <c r="BK392" i="8"/>
  <c r="J425" i="8"/>
  <c r="J249" i="8"/>
  <c r="J119" i="9"/>
  <c r="J116" i="9"/>
  <c r="J102" i="9"/>
  <c r="J196" i="2"/>
  <c r="J119" i="2"/>
  <c r="J304" i="3"/>
  <c r="BK246" i="3"/>
  <c r="J338" i="3"/>
  <c r="J284" i="3"/>
  <c r="BK296" i="3"/>
  <c r="J240" i="3"/>
  <c r="BK228" i="4"/>
  <c r="J273" i="4"/>
  <c r="J172" i="4"/>
  <c r="J145" i="5"/>
  <c r="BK138" i="5"/>
  <c r="BK176" i="5"/>
  <c r="BK226" i="5"/>
  <c r="BK191" i="5"/>
  <c r="J165" i="5"/>
  <c r="J132" i="5"/>
  <c r="J115" i="5"/>
  <c r="BK183" i="5"/>
  <c r="BK149" i="5"/>
  <c r="J205" i="6"/>
  <c r="J251" i="6"/>
  <c r="BK354" i="7"/>
  <c r="BK260" i="7"/>
  <c r="BK241" i="7"/>
  <c r="BK281" i="7"/>
  <c r="BK428" i="8"/>
  <c r="J194" i="8"/>
  <c r="BK190" i="8"/>
  <c r="BK343" i="8"/>
  <c r="J127" i="9"/>
  <c r="BK137" i="9"/>
  <c r="BK113" i="9"/>
  <c r="J278" i="2"/>
  <c r="J188" i="2"/>
  <c r="BK113" i="2"/>
  <c r="J323" i="3"/>
  <c r="J339" i="3"/>
  <c r="BK269" i="3"/>
  <c r="BK250" i="3"/>
  <c r="J257" i="4"/>
  <c r="J236" i="2"/>
  <c r="J198" i="2"/>
  <c r="BK146" i="2"/>
  <c r="F38" i="2"/>
  <c r="BK197" i="6"/>
  <c r="BK218" i="6"/>
  <c r="J127" i="6"/>
  <c r="J313" i="7"/>
  <c r="BK356" i="7"/>
  <c r="BK109" i="7"/>
  <c r="BK313" i="7"/>
  <c r="J301" i="8"/>
  <c r="J461" i="8"/>
  <c r="BK255" i="8"/>
  <c r="J428" i="8"/>
  <c r="BK139" i="9"/>
  <c r="BK142" i="9"/>
  <c r="J234" i="2"/>
  <c r="BK179" i="2"/>
  <c r="BK122" i="2"/>
  <c r="J266" i="3"/>
  <c r="J340" i="3"/>
  <c r="J287" i="3"/>
  <c r="BK245" i="3"/>
  <c r="J105" i="4"/>
  <c r="J287" i="4"/>
  <c r="J203" i="4"/>
  <c r="BK283" i="4"/>
  <c r="BK143" i="5"/>
  <c r="J224" i="5"/>
  <c r="J159" i="5"/>
  <c r="BK213" i="6"/>
  <c r="BK267" i="6"/>
  <c r="BK203" i="6"/>
  <c r="J342" i="7"/>
  <c r="BK276" i="7"/>
  <c r="BK288" i="7"/>
  <c r="J261" i="7"/>
  <c r="BK346" i="7"/>
  <c r="BK460" i="8"/>
  <c r="J230" i="8"/>
  <c r="BK398" i="8"/>
  <c r="J213" i="8"/>
  <c r="BK158" i="9"/>
  <c r="J122" i="9"/>
  <c r="J117" i="9"/>
  <c r="BK214" i="2"/>
  <c r="BK144" i="2"/>
  <c r="BK274" i="3"/>
  <c r="J171" i="3"/>
  <c r="J246" i="3"/>
  <c r="J244" i="3"/>
  <c r="BK398" i="4"/>
  <c r="BK371" i="4"/>
  <c r="BK178" i="4"/>
  <c r="J404" i="4"/>
  <c r="J183" i="5"/>
  <c r="J212" i="5"/>
  <c r="BK187" i="5"/>
  <c r="J125" i="5"/>
  <c r="J254" i="6"/>
  <c r="BK274" i="7"/>
  <c r="J346" i="7"/>
  <c r="J276" i="7"/>
  <c r="J291" i="7"/>
  <c r="BK103" i="7"/>
  <c r="J423" i="8"/>
  <c r="J370" i="8"/>
  <c r="J234" i="8"/>
  <c r="BK111" i="9"/>
  <c r="BK129" i="9"/>
  <c r="BK105" i="9"/>
  <c r="BK105" i="4"/>
  <c r="J185" i="4"/>
  <c r="J155" i="5"/>
  <c r="BK229" i="5"/>
  <c r="J153" i="5"/>
  <c r="J138" i="6"/>
  <c r="J144" i="6"/>
  <c r="J290" i="7"/>
  <c r="BK227" i="7"/>
  <c r="BK252" i="7"/>
  <c r="J227" i="7"/>
  <c r="J326" i="8"/>
  <c r="BK234" i="8"/>
  <c r="J303" i="8"/>
  <c r="BK252" i="8"/>
  <c r="BK125" i="9"/>
  <c r="J146" i="9"/>
  <c r="J133" i="9"/>
  <c r="J224" i="2"/>
  <c r="J158" i="2"/>
  <c r="J103" i="2"/>
  <c r="J341" i="3"/>
  <c r="BK150" i="3"/>
  <c r="BK258" i="3"/>
  <c r="J387" i="4"/>
  <c r="BK182" i="4"/>
  <c r="BK380" i="4"/>
  <c r="BK396" i="4"/>
  <c r="BK137" i="5"/>
  <c r="J169" i="5"/>
  <c r="J139" i="5"/>
  <c r="BK127" i="6"/>
  <c r="J212" i="6"/>
  <c r="BK215" i="6"/>
  <c r="J109" i="7"/>
  <c r="BK254" i="7"/>
  <c r="J193" i="7"/>
  <c r="BK285" i="7"/>
  <c r="J262" i="7"/>
  <c r="BK435" i="8"/>
  <c r="BK423" i="8"/>
  <c r="J187" i="8"/>
  <c r="J159" i="9"/>
  <c r="J129" i="9"/>
  <c r="J126" i="9"/>
  <c r="BK236" i="2"/>
  <c r="J173" i="2"/>
  <c r="J111" i="2"/>
  <c r="BK278" i="3"/>
  <c r="J221" i="3"/>
  <c r="J274" i="3"/>
  <c r="BK130" i="3"/>
  <c r="BK247" i="3"/>
  <c r="J255" i="3"/>
  <c r="J212" i="4"/>
  <c r="BK260" i="4"/>
  <c r="J147" i="4"/>
  <c r="J245" i="4"/>
  <c r="BK133" i="5"/>
  <c r="BK171" i="5"/>
  <c r="BK148" i="5"/>
  <c r="BK122" i="6"/>
  <c r="BK188" i="6"/>
  <c r="BK184" i="6"/>
  <c r="J254" i="7"/>
  <c r="BK301" i="7"/>
  <c r="J230" i="7"/>
  <c r="BK391" i="8"/>
  <c r="J451" i="8"/>
  <c r="J389" i="8"/>
  <c r="J397" i="8"/>
  <c r="BK146" i="9"/>
  <c r="J154" i="9"/>
  <c r="J239" i="2"/>
  <c r="J185" i="2"/>
  <c r="BK292" i="3"/>
  <c r="J241" i="3"/>
  <c r="J329" i="3"/>
  <c r="BK336" i="3"/>
  <c r="J269" i="3"/>
  <c r="J294" i="3"/>
  <c r="BK243" i="4"/>
  <c r="J127" i="4"/>
  <c r="BK361" i="4"/>
  <c r="J166" i="5"/>
  <c r="BK193" i="5"/>
  <c r="BK184" i="5"/>
  <c r="J140" i="5"/>
  <c r="BK228" i="5"/>
  <c r="BK210" i="5"/>
  <c r="J160" i="5"/>
  <c r="J133" i="5"/>
  <c r="J223" i="5"/>
  <c r="BK186" i="5"/>
  <c r="BK141" i="5"/>
  <c r="BK254" i="6"/>
  <c r="J262" i="6"/>
  <c r="J296" i="7"/>
  <c r="BK219" i="7"/>
  <c r="J186" i="7"/>
  <c r="J363" i="7"/>
  <c r="J455" i="8"/>
  <c r="BK303" i="8"/>
  <c r="BK277" i="8"/>
  <c r="BK439" i="8"/>
  <c r="J167" i="9"/>
  <c r="BK116" i="9"/>
  <c r="J109" i="9"/>
  <c r="BK160" i="2" l="1"/>
  <c r="J160" i="2"/>
  <c r="J67" i="2" s="1"/>
  <c r="T200" i="2"/>
  <c r="P261" i="2"/>
  <c r="R99" i="3"/>
  <c r="P312" i="3"/>
  <c r="BK326" i="3"/>
  <c r="J326" i="3" s="1"/>
  <c r="J72" i="3" s="1"/>
  <c r="BK335" i="3"/>
  <c r="J335" i="3"/>
  <c r="J75" i="3" s="1"/>
  <c r="T101" i="4"/>
  <c r="P219" i="4"/>
  <c r="T219" i="4"/>
  <c r="R227" i="4"/>
  <c r="P399" i="4"/>
  <c r="P114" i="5"/>
  <c r="BK119" i="5"/>
  <c r="J119" i="5" s="1"/>
  <c r="J66" i="5" s="1"/>
  <c r="T119" i="5"/>
  <c r="P164" i="5"/>
  <c r="BK185" i="5"/>
  <c r="J185" i="5"/>
  <c r="J73" i="5" s="1"/>
  <c r="R190" i="5"/>
  <c r="R200" i="5"/>
  <c r="P208" i="5"/>
  <c r="T218" i="5"/>
  <c r="BK232" i="5"/>
  <c r="J232" i="5" s="1"/>
  <c r="J88" i="5" s="1"/>
  <c r="T100" i="6"/>
  <c r="T143" i="6"/>
  <c r="P181" i="6"/>
  <c r="R194" i="6"/>
  <c r="R250" i="6"/>
  <c r="BK99" i="7"/>
  <c r="J99" i="7" s="1"/>
  <c r="J65" i="7" s="1"/>
  <c r="P226" i="7"/>
  <c r="T330" i="7"/>
  <c r="R351" i="7"/>
  <c r="BK360" i="7"/>
  <c r="J360" i="7" s="1"/>
  <c r="J75" i="7" s="1"/>
  <c r="R100" i="2"/>
  <c r="P155" i="2"/>
  <c r="P200" i="2"/>
  <c r="P272" i="2"/>
  <c r="BK99" i="3"/>
  <c r="J99" i="3"/>
  <c r="J65" i="3" s="1"/>
  <c r="R220" i="3"/>
  <c r="BK332" i="3"/>
  <c r="J332" i="3"/>
  <c r="J74" i="3" s="1"/>
  <c r="T335" i="3"/>
  <c r="R101" i="4"/>
  <c r="BK219" i="4"/>
  <c r="J219" i="4" s="1"/>
  <c r="J67" i="4" s="1"/>
  <c r="R219" i="4"/>
  <c r="P227" i="4"/>
  <c r="T379" i="4"/>
  <c r="T393" i="4"/>
  <c r="T402" i="4"/>
  <c r="T259" i="8"/>
  <c r="P100" i="9"/>
  <c r="BK100" i="2"/>
  <c r="J100" i="2" s="1"/>
  <c r="J65" i="2" s="1"/>
  <c r="T160" i="2"/>
  <c r="P187" i="2"/>
  <c r="BK228" i="2"/>
  <c r="J228" i="2"/>
  <c r="J70" i="2" s="1"/>
  <c r="BK242" i="2"/>
  <c r="R261" i="2"/>
  <c r="BK220" i="3"/>
  <c r="J220" i="3" s="1"/>
  <c r="J68" i="3" s="1"/>
  <c r="R312" i="3"/>
  <c r="P326" i="3"/>
  <c r="R332" i="3"/>
  <c r="P101" i="4"/>
  <c r="BK227" i="4"/>
  <c r="J227" i="4"/>
  <c r="J68" i="4" s="1"/>
  <c r="T227" i="4"/>
  <c r="R399" i="4"/>
  <c r="BK114" i="5"/>
  <c r="J114" i="5" s="1"/>
  <c r="J65" i="5" s="1"/>
  <c r="T114" i="5"/>
  <c r="R119" i="5"/>
  <c r="BK161" i="5"/>
  <c r="J161" i="5"/>
  <c r="J70" i="5" s="1"/>
  <c r="T161" i="5"/>
  <c r="R179" i="5"/>
  <c r="T190" i="5"/>
  <c r="P200" i="5"/>
  <c r="BK208" i="5"/>
  <c r="J208" i="5" s="1"/>
  <c r="J83" i="5" s="1"/>
  <c r="R213" i="5"/>
  <c r="R227" i="5"/>
  <c r="P100" i="6"/>
  <c r="T151" i="6"/>
  <c r="R181" i="6"/>
  <c r="R220" i="6"/>
  <c r="P231" i="6"/>
  <c r="BK250" i="6"/>
  <c r="J250" i="6" s="1"/>
  <c r="J75" i="6" s="1"/>
  <c r="T261" i="6"/>
  <c r="R226" i="7"/>
  <c r="P345" i="7"/>
  <c r="T351" i="7"/>
  <c r="T360" i="7"/>
  <c r="BK259" i="8"/>
  <c r="J259" i="8" s="1"/>
  <c r="J69" i="8" s="1"/>
  <c r="T108" i="9"/>
  <c r="R138" i="9"/>
  <c r="R114" i="5"/>
  <c r="P119" i="5"/>
  <c r="BK164" i="5"/>
  <c r="J164" i="5"/>
  <c r="J71" i="5" s="1"/>
  <c r="T179" i="5"/>
  <c r="BK190" i="5"/>
  <c r="J190" i="5"/>
  <c r="J75" i="5" s="1"/>
  <c r="BK200" i="5"/>
  <c r="J200" i="5" s="1"/>
  <c r="J80" i="5" s="1"/>
  <c r="P213" i="5"/>
  <c r="BK227" i="5"/>
  <c r="J227" i="5" s="1"/>
  <c r="J86" i="5" s="1"/>
  <c r="T232" i="5"/>
  <c r="BK100" i="6"/>
  <c r="J100" i="6" s="1"/>
  <c r="J65" i="6" s="1"/>
  <c r="BK151" i="6"/>
  <c r="J151" i="6"/>
  <c r="J67" i="6" s="1"/>
  <c r="BK194" i="6"/>
  <c r="J194" i="6" s="1"/>
  <c r="J69" i="6" s="1"/>
  <c r="BK220" i="6"/>
  <c r="J220" i="6"/>
  <c r="J70" i="6" s="1"/>
  <c r="P261" i="6"/>
  <c r="P99" i="7"/>
  <c r="T226" i="7"/>
  <c r="BK345" i="7"/>
  <c r="J345" i="7"/>
  <c r="J70" i="7" s="1"/>
  <c r="P351" i="7"/>
  <c r="P360" i="7"/>
  <c r="P101" i="8"/>
  <c r="P229" i="8"/>
  <c r="T229" i="8"/>
  <c r="T237" i="8"/>
  <c r="R405" i="8"/>
  <c r="P422" i="8"/>
  <c r="P442" i="8"/>
  <c r="BK448" i="8"/>
  <c r="J448" i="8"/>
  <c r="J74" i="8" s="1"/>
  <c r="T448" i="8"/>
  <c r="R454" i="8"/>
  <c r="BK457" i="8"/>
  <c r="J457" i="8" s="1"/>
  <c r="J77" i="8" s="1"/>
  <c r="T457" i="8"/>
  <c r="T100" i="9"/>
  <c r="BK141" i="9"/>
  <c r="J141" i="9"/>
  <c r="J70" i="9" s="1"/>
  <c r="R156" i="9"/>
  <c r="T100" i="2"/>
  <c r="R155" i="2"/>
  <c r="BK187" i="2"/>
  <c r="J187" i="2"/>
  <c r="J68" i="2" s="1"/>
  <c r="T187" i="2"/>
  <c r="R228" i="2"/>
  <c r="R242" i="2"/>
  <c r="BK272" i="2"/>
  <c r="J272" i="2"/>
  <c r="J76" i="2" s="1"/>
  <c r="P220" i="3"/>
  <c r="R335" i="3"/>
  <c r="BK249" i="4"/>
  <c r="J249" i="4" s="1"/>
  <c r="J69" i="4" s="1"/>
  <c r="BK399" i="4"/>
  <c r="J399" i="4"/>
  <c r="J76" i="4" s="1"/>
  <c r="T399" i="4"/>
  <c r="P126" i="5"/>
  <c r="R164" i="5"/>
  <c r="T185" i="5"/>
  <c r="T213" i="5"/>
  <c r="T227" i="5"/>
  <c r="R100" i="6"/>
  <c r="P151" i="6"/>
  <c r="T181" i="6"/>
  <c r="P220" i="6"/>
  <c r="R231" i="6"/>
  <c r="T250" i="6"/>
  <c r="BK226" i="7"/>
  <c r="J226" i="7" s="1"/>
  <c r="J68" i="7" s="1"/>
  <c r="R330" i="7"/>
  <c r="BK351" i="7"/>
  <c r="J351" i="7" s="1"/>
  <c r="J72" i="7" s="1"/>
  <c r="P357" i="7"/>
  <c r="T357" i="7"/>
  <c r="R259" i="8"/>
  <c r="T405" i="8"/>
  <c r="R422" i="8"/>
  <c r="T442" i="8"/>
  <c r="P448" i="8"/>
  <c r="P454" i="8"/>
  <c r="T454" i="8"/>
  <c r="R457" i="8"/>
  <c r="R108" i="9"/>
  <c r="P141" i="9"/>
  <c r="P156" i="9"/>
  <c r="R160" i="9"/>
  <c r="BK165" i="9"/>
  <c r="J165" i="9"/>
  <c r="J74" i="9" s="1"/>
  <c r="P160" i="2"/>
  <c r="R200" i="2"/>
  <c r="T242" i="2"/>
  <c r="T272" i="2"/>
  <c r="T220" i="3"/>
  <c r="T332" i="3"/>
  <c r="BK101" i="4"/>
  <c r="J101" i="4" s="1"/>
  <c r="J65" i="4" s="1"/>
  <c r="R249" i="4"/>
  <c r="P379" i="4"/>
  <c r="BK393" i="4"/>
  <c r="J393" i="4"/>
  <c r="J74" i="4" s="1"/>
  <c r="BK402" i="4"/>
  <c r="J402" i="4" s="1"/>
  <c r="J77" i="4" s="1"/>
  <c r="T126" i="5"/>
  <c r="T164" i="5"/>
  <c r="P185" i="5"/>
  <c r="P190" i="5"/>
  <c r="R208" i="5"/>
  <c r="BK218" i="5"/>
  <c r="J218" i="5" s="1"/>
  <c r="J85" i="5" s="1"/>
  <c r="P227" i="5"/>
  <c r="BK143" i="6"/>
  <c r="J143" i="6" s="1"/>
  <c r="J66" i="6" s="1"/>
  <c r="R151" i="6"/>
  <c r="P194" i="6"/>
  <c r="T220" i="6"/>
  <c r="T231" i="6"/>
  <c r="T230" i="6" s="1"/>
  <c r="BK261" i="6"/>
  <c r="J261" i="6" s="1"/>
  <c r="J76" i="6" s="1"/>
  <c r="T99" i="7"/>
  <c r="P330" i="7"/>
  <c r="R345" i="7"/>
  <c r="R360" i="7"/>
  <c r="T101" i="8"/>
  <c r="T100" i="8"/>
  <c r="BK229" i="8"/>
  <c r="J229" i="8"/>
  <c r="J67" i="8" s="1"/>
  <c r="BK237" i="8"/>
  <c r="J237" i="8" s="1"/>
  <c r="J68" i="8" s="1"/>
  <c r="R237" i="8"/>
  <c r="P405" i="8"/>
  <c r="T422" i="8"/>
  <c r="R442" i="8"/>
  <c r="R448" i="8"/>
  <c r="R447" i="8"/>
  <c r="BK454" i="8"/>
  <c r="J454" i="8"/>
  <c r="J76" i="8" s="1"/>
  <c r="P457" i="8"/>
  <c r="BK100" i="9"/>
  <c r="R100" i="9"/>
  <c r="BK138" i="9"/>
  <c r="J138" i="9"/>
  <c r="J69" i="9" s="1"/>
  <c r="T141" i="9"/>
  <c r="BK160" i="9"/>
  <c r="J160" i="9"/>
  <c r="J72" i="9" s="1"/>
  <c r="T160" i="9"/>
  <c r="P165" i="9"/>
  <c r="P100" i="2"/>
  <c r="BK155" i="2"/>
  <c r="J155" i="2"/>
  <c r="J66" i="2" s="1"/>
  <c r="T155" i="2"/>
  <c r="BK200" i="2"/>
  <c r="J200" i="2"/>
  <c r="J69" i="2" s="1"/>
  <c r="T228" i="2"/>
  <c r="P242" i="2"/>
  <c r="P241" i="2"/>
  <c r="BK261" i="2"/>
  <c r="J261" i="2"/>
  <c r="J75" i="2" s="1"/>
  <c r="T261" i="2"/>
  <c r="T99" i="3"/>
  <c r="BK312" i="3"/>
  <c r="J312" i="3" s="1"/>
  <c r="J69" i="3" s="1"/>
  <c r="T326" i="3"/>
  <c r="T325" i="3"/>
  <c r="P335" i="3"/>
  <c r="P249" i="4"/>
  <c r="BK379" i="4"/>
  <c r="J379" i="4"/>
  <c r="J71" i="4" s="1"/>
  <c r="R393" i="4"/>
  <c r="P402" i="4"/>
  <c r="BK126" i="5"/>
  <c r="J126" i="5" s="1"/>
  <c r="J69" i="5" s="1"/>
  <c r="P161" i="5"/>
  <c r="BK179" i="5"/>
  <c r="J179" i="5" s="1"/>
  <c r="J72" i="5" s="1"/>
  <c r="R185" i="5"/>
  <c r="T200" i="5"/>
  <c r="BK213" i="5"/>
  <c r="J213" i="5"/>
  <c r="J84" i="5" s="1"/>
  <c r="P218" i="5"/>
  <c r="P232" i="5"/>
  <c r="P143" i="6"/>
  <c r="R143" i="6"/>
  <c r="BK181" i="6"/>
  <c r="J181" i="6" s="1"/>
  <c r="J68" i="6" s="1"/>
  <c r="T194" i="6"/>
  <c r="BK231" i="6"/>
  <c r="J231" i="6" s="1"/>
  <c r="J73" i="6" s="1"/>
  <c r="P250" i="6"/>
  <c r="R261" i="6"/>
  <c r="R99" i="7"/>
  <c r="R98" i="7"/>
  <c r="BK330" i="7"/>
  <c r="J330" i="7"/>
  <c r="J69" i="7" s="1"/>
  <c r="T345" i="7"/>
  <c r="BK357" i="7"/>
  <c r="J357" i="7"/>
  <c r="J74" i="7" s="1"/>
  <c r="R357" i="7"/>
  <c r="R101" i="8"/>
  <c r="R100" i="8"/>
  <c r="R99" i="8" s="1"/>
  <c r="R229" i="8"/>
  <c r="P237" i="8"/>
  <c r="BK405" i="8"/>
  <c r="J405" i="8" s="1"/>
  <c r="J70" i="8" s="1"/>
  <c r="BK422" i="8"/>
  <c r="J422" i="8"/>
  <c r="J71" i="8" s="1"/>
  <c r="BK442" i="8"/>
  <c r="J442" i="8" s="1"/>
  <c r="J72" i="8" s="1"/>
  <c r="P108" i="9"/>
  <c r="R141" i="9"/>
  <c r="T156" i="9"/>
  <c r="R165" i="9"/>
  <c r="R160" i="2"/>
  <c r="R187" i="2"/>
  <c r="P228" i="2"/>
  <c r="R272" i="2"/>
  <c r="P99" i="3"/>
  <c r="P98" i="3"/>
  <c r="T312" i="3"/>
  <c r="R326" i="3"/>
  <c r="R325" i="3" s="1"/>
  <c r="P332" i="3"/>
  <c r="T249" i="4"/>
  <c r="R379" i="4"/>
  <c r="P393" i="4"/>
  <c r="P392" i="4"/>
  <c r="R402" i="4"/>
  <c r="R126" i="5"/>
  <c r="R161" i="5"/>
  <c r="P179" i="5"/>
  <c r="T208" i="5"/>
  <c r="R218" i="5"/>
  <c r="R232" i="5"/>
  <c r="BK101" i="8"/>
  <c r="J101" i="8" s="1"/>
  <c r="J65" i="8" s="1"/>
  <c r="P259" i="8"/>
  <c r="BK108" i="9"/>
  <c r="J108" i="9" s="1"/>
  <c r="J68" i="9" s="1"/>
  <c r="P138" i="9"/>
  <c r="T138" i="9"/>
  <c r="BK156" i="9"/>
  <c r="J156" i="9"/>
  <c r="J71" i="9" s="1"/>
  <c r="P160" i="9"/>
  <c r="T165" i="9"/>
  <c r="BK254" i="2"/>
  <c r="J254" i="2" s="1"/>
  <c r="J74" i="2" s="1"/>
  <c r="BK389" i="4"/>
  <c r="J389" i="4"/>
  <c r="J72" i="4" s="1"/>
  <c r="BK124" i="5"/>
  <c r="J124" i="5" s="1"/>
  <c r="J68" i="5" s="1"/>
  <c r="BK227" i="6"/>
  <c r="J227" i="6"/>
  <c r="J71" i="6" s="1"/>
  <c r="BK243" i="6"/>
  <c r="J243" i="6" s="1"/>
  <c r="J74" i="6" s="1"/>
  <c r="BK374" i="4"/>
  <c r="J374" i="4"/>
  <c r="J70" i="4" s="1"/>
  <c r="BK214" i="4"/>
  <c r="J214" i="4" s="1"/>
  <c r="J66" i="4" s="1"/>
  <c r="BK397" i="4"/>
  <c r="J397" i="4"/>
  <c r="J75" i="4" s="1"/>
  <c r="BK122" i="5"/>
  <c r="J122" i="5" s="1"/>
  <c r="J67" i="5" s="1"/>
  <c r="BK224" i="8"/>
  <c r="J224" i="8"/>
  <c r="J66" i="8" s="1"/>
  <c r="BK106" i="9"/>
  <c r="J106" i="9" s="1"/>
  <c r="J67" i="9" s="1"/>
  <c r="BK195" i="5"/>
  <c r="J195" i="5"/>
  <c r="J77" i="5" s="1"/>
  <c r="BK204" i="5"/>
  <c r="J204" i="5" s="1"/>
  <c r="J81" i="5" s="1"/>
  <c r="BK206" i="5"/>
  <c r="J206" i="5"/>
  <c r="J82" i="5" s="1"/>
  <c r="BK238" i="2"/>
  <c r="J238" i="2" s="1"/>
  <c r="J71" i="2" s="1"/>
  <c r="BK330" i="3"/>
  <c r="J330" i="3"/>
  <c r="J73" i="3" s="1"/>
  <c r="BK230" i="5"/>
  <c r="J230" i="5" s="1"/>
  <c r="J87" i="5" s="1"/>
  <c r="BK237" i="5"/>
  <c r="J237" i="5"/>
  <c r="J90" i="5" s="1"/>
  <c r="BK355" i="7"/>
  <c r="J355" i="7" s="1"/>
  <c r="J73" i="7" s="1"/>
  <c r="BK452" i="8"/>
  <c r="J452" i="8"/>
  <c r="J75" i="8" s="1"/>
  <c r="BK104" i="9"/>
  <c r="J104" i="9" s="1"/>
  <c r="J66" i="9" s="1"/>
  <c r="BK170" i="9"/>
  <c r="J170" i="9"/>
  <c r="J76" i="9" s="1"/>
  <c r="BK322" i="3"/>
  <c r="J322" i="3" s="1"/>
  <c r="J70" i="3" s="1"/>
  <c r="BK204" i="7"/>
  <c r="J204" i="7"/>
  <c r="J66" i="7" s="1"/>
  <c r="BK209" i="7"/>
  <c r="J209" i="7" s="1"/>
  <c r="J67" i="7" s="1"/>
  <c r="BK203" i="3"/>
  <c r="J203" i="3"/>
  <c r="J67" i="3" s="1"/>
  <c r="BK188" i="5"/>
  <c r="J188" i="5" s="1"/>
  <c r="J74" i="5" s="1"/>
  <c r="BK163" i="9"/>
  <c r="J163" i="9" s="1"/>
  <c r="J73" i="9" s="1"/>
  <c r="BK100" i="8"/>
  <c r="J100" i="8"/>
  <c r="J64" i="8" s="1"/>
  <c r="E86" i="9"/>
  <c r="F94" i="9"/>
  <c r="BE103" i="9"/>
  <c r="BE126" i="9"/>
  <c r="BE146" i="9"/>
  <c r="BE147" i="9"/>
  <c r="BE148" i="9"/>
  <c r="J59" i="9"/>
  <c r="BE115" i="9"/>
  <c r="BE116" i="9"/>
  <c r="BE140" i="9"/>
  <c r="BE145" i="9"/>
  <c r="BE107" i="9"/>
  <c r="BE111" i="9"/>
  <c r="BE122" i="9"/>
  <c r="BE127" i="9"/>
  <c r="BE128" i="9"/>
  <c r="BE130" i="9"/>
  <c r="BE132" i="9"/>
  <c r="BE133" i="9"/>
  <c r="BE134" i="9"/>
  <c r="BE135" i="9"/>
  <c r="BE143" i="9"/>
  <c r="BE158" i="9"/>
  <c r="BE171" i="9"/>
  <c r="J58" i="9"/>
  <c r="F95" i="9"/>
  <c r="BE114" i="9"/>
  <c r="BE136" i="9"/>
  <c r="BE137" i="9"/>
  <c r="BE142" i="9"/>
  <c r="BE152" i="9"/>
  <c r="J56" i="9"/>
  <c r="BE101" i="9"/>
  <c r="BE102" i="9"/>
  <c r="BE109" i="9"/>
  <c r="BE112" i="9"/>
  <c r="BE113" i="9"/>
  <c r="BE119" i="9"/>
  <c r="BE120" i="9"/>
  <c r="BE153" i="9"/>
  <c r="BE154" i="9"/>
  <c r="BE161" i="9"/>
  <c r="BE162" i="9"/>
  <c r="BK447" i="8"/>
  <c r="J447" i="8" s="1"/>
  <c r="J73" i="8" s="1"/>
  <c r="BE117" i="9"/>
  <c r="BE118" i="9"/>
  <c r="BE121" i="9"/>
  <c r="BE124" i="9"/>
  <c r="BE125" i="9"/>
  <c r="BE129" i="9"/>
  <c r="BE131" i="9"/>
  <c r="BE139" i="9"/>
  <c r="BE144" i="9"/>
  <c r="BE149" i="9"/>
  <c r="BE150" i="9"/>
  <c r="BE151" i="9"/>
  <c r="BE159" i="9"/>
  <c r="BE164" i="9"/>
  <c r="BE166" i="9"/>
  <c r="BE105" i="9"/>
  <c r="BE110" i="9"/>
  <c r="BE123" i="9"/>
  <c r="BE155" i="9"/>
  <c r="BE157" i="9"/>
  <c r="BE167" i="9"/>
  <c r="BE168" i="9"/>
  <c r="J56" i="8"/>
  <c r="F96" i="8"/>
  <c r="BE184" i="8"/>
  <c r="BE187" i="8"/>
  <c r="BE213" i="8"/>
  <c r="BE230" i="8"/>
  <c r="BE339" i="8"/>
  <c r="BE340" i="8"/>
  <c r="BE345" i="8"/>
  <c r="BE380" i="8"/>
  <c r="BK98" i="7"/>
  <c r="E87" i="8"/>
  <c r="BE192" i="8"/>
  <c r="BE211" i="8"/>
  <c r="BE238" i="8"/>
  <c r="BE249" i="8"/>
  <c r="BE326" i="8"/>
  <c r="BE330" i="8"/>
  <c r="BE332" i="8"/>
  <c r="BE350" i="8"/>
  <c r="BE357" i="8"/>
  <c r="BE383" i="8"/>
  <c r="BE391" i="8"/>
  <c r="BE430" i="8"/>
  <c r="BE435" i="8"/>
  <c r="BE459" i="8"/>
  <c r="BE102" i="8"/>
  <c r="BE122" i="8"/>
  <c r="BE190" i="8"/>
  <c r="BE260" i="8"/>
  <c r="BE267" i="8"/>
  <c r="BE273" i="8"/>
  <c r="BE277" i="8"/>
  <c r="BE303" i="8"/>
  <c r="BE304" i="8"/>
  <c r="BE312" i="8"/>
  <c r="BE344" i="8"/>
  <c r="BE346" i="8"/>
  <c r="BE413" i="8"/>
  <c r="BE423" i="8"/>
  <c r="BE425" i="8"/>
  <c r="BE443" i="8"/>
  <c r="BE445" i="8"/>
  <c r="BE449" i="8"/>
  <c r="BE450" i="8"/>
  <c r="BE451" i="8"/>
  <c r="BE453" i="8"/>
  <c r="BE460" i="8"/>
  <c r="BE461" i="8"/>
  <c r="J58" i="8"/>
  <c r="BE104" i="8"/>
  <c r="BE225" i="8"/>
  <c r="BE301" i="8"/>
  <c r="BE338" i="8"/>
  <c r="BE414" i="8"/>
  <c r="BE415" i="8"/>
  <c r="BE417" i="8"/>
  <c r="BE418" i="8"/>
  <c r="BK350" i="7"/>
  <c r="J350" i="7"/>
  <c r="J71" i="7" s="1"/>
  <c r="BE110" i="8"/>
  <c r="BE152" i="8"/>
  <c r="BE171" i="8"/>
  <c r="BE200" i="8"/>
  <c r="BE255" i="8"/>
  <c r="BE286" i="8"/>
  <c r="BE288" i="8"/>
  <c r="BE377" i="8"/>
  <c r="BE392" i="8"/>
  <c r="BE397" i="8"/>
  <c r="BE428" i="8"/>
  <c r="BE439" i="8"/>
  <c r="BE458" i="8"/>
  <c r="F58" i="8"/>
  <c r="BE106" i="8"/>
  <c r="BE222" i="8"/>
  <c r="BE252" i="8"/>
  <c r="BE253" i="8"/>
  <c r="BE254" i="8"/>
  <c r="BE292" i="8"/>
  <c r="BE331" i="8"/>
  <c r="BE361" i="8"/>
  <c r="BE365" i="8"/>
  <c r="BE372" i="8"/>
  <c r="BE390" i="8"/>
  <c r="BE396" i="8"/>
  <c r="BE398" i="8"/>
  <c r="BE401" i="8"/>
  <c r="BE406" i="8"/>
  <c r="BE114" i="8"/>
  <c r="BE118" i="8"/>
  <c r="BE137" i="8"/>
  <c r="BE167" i="8"/>
  <c r="BE194" i="8"/>
  <c r="BE234" i="8"/>
  <c r="BE320" i="8"/>
  <c r="BE329" i="8"/>
  <c r="BE343" i="8"/>
  <c r="BE388" i="8"/>
  <c r="BE389" i="8"/>
  <c r="J59" i="8"/>
  <c r="BE182" i="8"/>
  <c r="BE197" i="8"/>
  <c r="BE204" i="8"/>
  <c r="BE294" i="8"/>
  <c r="BE369" i="8"/>
  <c r="BE370" i="8"/>
  <c r="BE374" i="8"/>
  <c r="BE387" i="8"/>
  <c r="BE455" i="8"/>
  <c r="BE456" i="8"/>
  <c r="BK99" i="6"/>
  <c r="J99" i="6"/>
  <c r="J64" i="6" s="1"/>
  <c r="BK230" i="6"/>
  <c r="J230" i="6" s="1"/>
  <c r="J72" i="6" s="1"/>
  <c r="E50" i="7"/>
  <c r="F59" i="7"/>
  <c r="F93" i="7"/>
  <c r="BE173" i="7"/>
  <c r="BE251" i="7"/>
  <c r="BE283" i="7"/>
  <c r="BE301" i="7"/>
  <c r="BE319" i="7"/>
  <c r="BE340" i="7"/>
  <c r="BE365" i="7"/>
  <c r="BE366" i="7"/>
  <c r="BE109" i="7"/>
  <c r="BE141" i="7"/>
  <c r="BE186" i="7"/>
  <c r="BE254" i="7"/>
  <c r="BE267" i="7"/>
  <c r="BE287" i="7"/>
  <c r="BE295" i="7"/>
  <c r="BE316" i="7"/>
  <c r="BE342" i="7"/>
  <c r="BE353" i="7"/>
  <c r="BE354" i="7"/>
  <c r="BE359" i="7"/>
  <c r="J59" i="7"/>
  <c r="BE113" i="7"/>
  <c r="BE121" i="7"/>
  <c r="BE131" i="7"/>
  <c r="BE193" i="7"/>
  <c r="BE227" i="7"/>
  <c r="BE230" i="7"/>
  <c r="BE252" i="7"/>
  <c r="BE253" i="7"/>
  <c r="BE276" i="7"/>
  <c r="BE282" i="7"/>
  <c r="BE310" i="7"/>
  <c r="BE313" i="7"/>
  <c r="BE314" i="7"/>
  <c r="BE315" i="7"/>
  <c r="BE318" i="7"/>
  <c r="BE356" i="7"/>
  <c r="BE170" i="7"/>
  <c r="BE205" i="7"/>
  <c r="BE210" i="7"/>
  <c r="BE242" i="7"/>
  <c r="BE256" i="7"/>
  <c r="BE263" i="7"/>
  <c r="BE268" i="7"/>
  <c r="BE269" i="7"/>
  <c r="BE270" i="7"/>
  <c r="BE296" i="7"/>
  <c r="BE304" i="7"/>
  <c r="BE325" i="7"/>
  <c r="BE333" i="7"/>
  <c r="BE361" i="7"/>
  <c r="BE364" i="7"/>
  <c r="J56" i="7"/>
  <c r="BE100" i="7"/>
  <c r="BE103" i="7"/>
  <c r="BE151" i="7"/>
  <c r="BE158" i="7"/>
  <c r="BE246" i="7"/>
  <c r="BE248" i="7"/>
  <c r="BE249" i="7"/>
  <c r="BE255" i="7"/>
  <c r="BE264" i="7"/>
  <c r="BE266" i="7"/>
  <c r="BE274" i="7"/>
  <c r="BE321" i="7"/>
  <c r="BE362" i="7"/>
  <c r="BE363" i="7"/>
  <c r="J58" i="7"/>
  <c r="BE176" i="7"/>
  <c r="BE261" i="7"/>
  <c r="BE262" i="7"/>
  <c r="BE281" i="7"/>
  <c r="BE290" i="7"/>
  <c r="BE322" i="7"/>
  <c r="BE328" i="7"/>
  <c r="BE338" i="7"/>
  <c r="BE168" i="7"/>
  <c r="BE219" i="7"/>
  <c r="BE239" i="7"/>
  <c r="BE285" i="7"/>
  <c r="BE286" i="7"/>
  <c r="BE288" i="7"/>
  <c r="BE307" i="7"/>
  <c r="BE324" i="7"/>
  <c r="BE335" i="7"/>
  <c r="BE358" i="7"/>
  <c r="BE105" i="7"/>
  <c r="BE178" i="7"/>
  <c r="BE180" i="7"/>
  <c r="BE183" i="7"/>
  <c r="BE202" i="7"/>
  <c r="BE241" i="7"/>
  <c r="BE258" i="7"/>
  <c r="BE260" i="7"/>
  <c r="BE278" i="7"/>
  <c r="BE280" i="7"/>
  <c r="BE291" i="7"/>
  <c r="BE293" i="7"/>
  <c r="BE294" i="7"/>
  <c r="BE300" i="7"/>
  <c r="BE312" i="7"/>
  <c r="BE331" i="7"/>
  <c r="BE346" i="7"/>
  <c r="BE348" i="7"/>
  <c r="BE352" i="7"/>
  <c r="F59" i="6"/>
  <c r="F94" i="6"/>
  <c r="BE130" i="6"/>
  <c r="BE138" i="6"/>
  <c r="J58" i="6"/>
  <c r="BE101" i="6"/>
  <c r="J95" i="6"/>
  <c r="BE104" i="6"/>
  <c r="BE110" i="6"/>
  <c r="BE113" i="6"/>
  <c r="BE140" i="6"/>
  <c r="BE154" i="6"/>
  <c r="BE168" i="6"/>
  <c r="BE192" i="6"/>
  <c r="BE210" i="6"/>
  <c r="BE213" i="6"/>
  <c r="BE228" i="6"/>
  <c r="E50" i="6"/>
  <c r="BE107" i="6"/>
  <c r="BE116" i="6"/>
  <c r="BE119" i="6"/>
  <c r="BE133" i="6"/>
  <c r="BE149" i="6"/>
  <c r="BE152" i="6"/>
  <c r="BE164" i="6"/>
  <c r="BE197" i="6"/>
  <c r="BE198" i="6"/>
  <c r="J56" i="6"/>
  <c r="BE122" i="6"/>
  <c r="BE124" i="6"/>
  <c r="BE127" i="6"/>
  <c r="BE175" i="6"/>
  <c r="BE205" i="6"/>
  <c r="BE215" i="6"/>
  <c r="BE225" i="6"/>
  <c r="BE263" i="6"/>
  <c r="BE182" i="6"/>
  <c r="BE186" i="6"/>
  <c r="BE190" i="6"/>
  <c r="BE223" i="6"/>
  <c r="BE234" i="6"/>
  <c r="BE239" i="6"/>
  <c r="BE136" i="6"/>
  <c r="BE144" i="6"/>
  <c r="BE147" i="6"/>
  <c r="BE157" i="6"/>
  <c r="BE160" i="6"/>
  <c r="BE162" i="6"/>
  <c r="BE188" i="6"/>
  <c r="BE189" i="6"/>
  <c r="BE203" i="6"/>
  <c r="BE208" i="6"/>
  <c r="BE244" i="6"/>
  <c r="BE254" i="6"/>
  <c r="BE178" i="6"/>
  <c r="BE180" i="6"/>
  <c r="BE184" i="6"/>
  <c r="BE195" i="6"/>
  <c r="BE212" i="6"/>
  <c r="BE218" i="6"/>
  <c r="BE221" i="6"/>
  <c r="BE232" i="6"/>
  <c r="BE251" i="6"/>
  <c r="BE262" i="6"/>
  <c r="BE267" i="6"/>
  <c r="E100" i="5"/>
  <c r="F108" i="5"/>
  <c r="BE136" i="5"/>
  <c r="BE137" i="5"/>
  <c r="BE145" i="5"/>
  <c r="BE175" i="5"/>
  <c r="BE176" i="5"/>
  <c r="BE177" i="5"/>
  <c r="BE180" i="5"/>
  <c r="BE225" i="5"/>
  <c r="BE226" i="5"/>
  <c r="BE231" i="5"/>
  <c r="BE233" i="5"/>
  <c r="J59" i="5"/>
  <c r="BE118" i="5"/>
  <c r="BE120" i="5"/>
  <c r="BE134" i="5"/>
  <c r="BE142" i="5"/>
  <c r="BE147" i="5"/>
  <c r="BE153" i="5"/>
  <c r="BE154" i="5"/>
  <c r="BE155" i="5"/>
  <c r="BE173" i="5"/>
  <c r="BE182" i="5"/>
  <c r="BE183" i="5"/>
  <c r="BE184" i="5"/>
  <c r="BE186" i="5"/>
  <c r="BE202" i="5"/>
  <c r="BE203" i="5"/>
  <c r="BE205" i="5"/>
  <c r="BE209" i="5"/>
  <c r="BE212" i="5"/>
  <c r="BE214" i="5"/>
  <c r="BE215" i="5"/>
  <c r="BE221" i="5"/>
  <c r="BE222" i="5"/>
  <c r="BE223" i="5"/>
  <c r="BE224" i="5"/>
  <c r="BE133" i="5"/>
  <c r="BE138" i="5"/>
  <c r="BE143" i="5"/>
  <c r="BE144" i="5"/>
  <c r="BE150" i="5"/>
  <c r="BE159" i="5"/>
  <c r="BE166" i="5"/>
  <c r="BE174" i="5"/>
  <c r="BE192" i="5"/>
  <c r="BE193" i="5"/>
  <c r="BE228" i="5"/>
  <c r="BE229" i="5"/>
  <c r="BE235" i="5"/>
  <c r="F59" i="5"/>
  <c r="BE117" i="5"/>
  <c r="BE121" i="5"/>
  <c r="BE128" i="5"/>
  <c r="BE129" i="5"/>
  <c r="BE140" i="5"/>
  <c r="BE157" i="5"/>
  <c r="BE168" i="5"/>
  <c r="BE189" i="5"/>
  <c r="J56" i="5"/>
  <c r="BE115" i="5"/>
  <c r="BE148" i="5"/>
  <c r="BE149" i="5"/>
  <c r="BE156" i="5"/>
  <c r="BE201" i="5"/>
  <c r="BE210" i="5"/>
  <c r="BE219" i="5"/>
  <c r="BE125" i="5"/>
  <c r="BE127" i="5"/>
  <c r="BE135" i="5"/>
  <c r="BE162" i="5"/>
  <c r="BE178" i="5"/>
  <c r="BE181" i="5"/>
  <c r="BE191" i="5"/>
  <c r="BE196" i="5"/>
  <c r="BE198" i="5"/>
  <c r="BE207" i="5"/>
  <c r="BE211" i="5"/>
  <c r="BE216" i="5"/>
  <c r="BE220" i="5"/>
  <c r="BE234" i="5"/>
  <c r="BK100" i="4"/>
  <c r="J58" i="5"/>
  <c r="BE116" i="5"/>
  <c r="BE123" i="5"/>
  <c r="BE130" i="5"/>
  <c r="BE131" i="5"/>
  <c r="BE132" i="5"/>
  <c r="BE139" i="5"/>
  <c r="BE141" i="5"/>
  <c r="BE146" i="5"/>
  <c r="BE151" i="5"/>
  <c r="BE152" i="5"/>
  <c r="BE158" i="5"/>
  <c r="BE160" i="5"/>
  <c r="BE163" i="5"/>
  <c r="BE165" i="5"/>
  <c r="BE167" i="5"/>
  <c r="BE169" i="5"/>
  <c r="BE170" i="5"/>
  <c r="BE171" i="5"/>
  <c r="BE172" i="5"/>
  <c r="BE187" i="5"/>
  <c r="BE217" i="5"/>
  <c r="BE238" i="5"/>
  <c r="J56" i="4"/>
  <c r="J95" i="4"/>
  <c r="BE147" i="4"/>
  <c r="BE212" i="4"/>
  <c r="BE228" i="4"/>
  <c r="BE243" i="4"/>
  <c r="BE244" i="4"/>
  <c r="BE285" i="4"/>
  <c r="BE287" i="4"/>
  <c r="BE293" i="4"/>
  <c r="BE299" i="4"/>
  <c r="BE309" i="4"/>
  <c r="BE336" i="4"/>
  <c r="BE351" i="4"/>
  <c r="BE387" i="4"/>
  <c r="F59" i="4"/>
  <c r="F95" i="4"/>
  <c r="BE107" i="4"/>
  <c r="BE172" i="4"/>
  <c r="BE192" i="4"/>
  <c r="BE250" i="4"/>
  <c r="BE257" i="4"/>
  <c r="BE279" i="4"/>
  <c r="BE305" i="4"/>
  <c r="BE355" i="4"/>
  <c r="BE362" i="4"/>
  <c r="BE363" i="4"/>
  <c r="BE382" i="4"/>
  <c r="BK325" i="3"/>
  <c r="J325" i="3" s="1"/>
  <c r="J71" i="3" s="1"/>
  <c r="BE123" i="4"/>
  <c r="BE180" i="4"/>
  <c r="BE182" i="4"/>
  <c r="BE224" i="4"/>
  <c r="BE245" i="4"/>
  <c r="BE259" i="4"/>
  <c r="BE312" i="4"/>
  <c r="BE358" i="4"/>
  <c r="BE361" i="4"/>
  <c r="BE367" i="4"/>
  <c r="BE406" i="4"/>
  <c r="E50" i="4"/>
  <c r="BE115" i="4"/>
  <c r="BE119" i="4"/>
  <c r="BE155" i="4"/>
  <c r="BE260" i="4"/>
  <c r="BE264" i="4"/>
  <c r="BE271" i="4"/>
  <c r="BE308" i="4"/>
  <c r="BE384" i="4"/>
  <c r="BE403" i="4"/>
  <c r="BE404" i="4"/>
  <c r="BK98" i="3"/>
  <c r="J98" i="3"/>
  <c r="J64" i="3" s="1"/>
  <c r="J59" i="4"/>
  <c r="BE102" i="4"/>
  <c r="BE105" i="4"/>
  <c r="BE199" i="4"/>
  <c r="BE203" i="4"/>
  <c r="BE239" i="4"/>
  <c r="BE273" i="4"/>
  <c r="BE277" i="4"/>
  <c r="BE313" i="4"/>
  <c r="BE380" i="4"/>
  <c r="BE390" i="4"/>
  <c r="BE401" i="4"/>
  <c r="BE405" i="4"/>
  <c r="BE111" i="4"/>
  <c r="BE159" i="4"/>
  <c r="BE175" i="4"/>
  <c r="BE178" i="4"/>
  <c r="BE220" i="4"/>
  <c r="BE283" i="4"/>
  <c r="BE320" i="4"/>
  <c r="BE324" i="4"/>
  <c r="BE328" i="4"/>
  <c r="BE345" i="4"/>
  <c r="BE346" i="4"/>
  <c r="BE348" i="4"/>
  <c r="BE349" i="4"/>
  <c r="BE350" i="4"/>
  <c r="BE394" i="4"/>
  <c r="BE395" i="4"/>
  <c r="BE396" i="4"/>
  <c r="BE398" i="4"/>
  <c r="BE127" i="4"/>
  <c r="BE139" i="4"/>
  <c r="BE170" i="4"/>
  <c r="BE185" i="4"/>
  <c r="BE188" i="4"/>
  <c r="BE215" i="4"/>
  <c r="BE242" i="4"/>
  <c r="BE332" i="4"/>
  <c r="BE340" i="4"/>
  <c r="BE344" i="4"/>
  <c r="BE368" i="4"/>
  <c r="BE371" i="4"/>
  <c r="BE375" i="4"/>
  <c r="BE400" i="4"/>
  <c r="J56" i="3"/>
  <c r="E85" i="3"/>
  <c r="J93" i="3"/>
  <c r="BE100" i="3"/>
  <c r="BE130" i="3"/>
  <c r="BE140" i="3"/>
  <c r="BE233" i="3"/>
  <c r="BE266" i="3"/>
  <c r="BE268" i="3"/>
  <c r="BE275" i="3"/>
  <c r="BE277" i="3"/>
  <c r="BE278" i="3"/>
  <c r="BE292" i="3"/>
  <c r="BE297" i="3"/>
  <c r="BE308" i="3"/>
  <c r="BE315" i="3"/>
  <c r="BE317" i="3"/>
  <c r="BE341" i="3"/>
  <c r="BE104" i="3"/>
  <c r="BE108" i="3"/>
  <c r="BE112" i="3"/>
  <c r="BE150" i="3"/>
  <c r="BE213" i="3"/>
  <c r="BE226" i="3"/>
  <c r="BE228" i="3"/>
  <c r="BE229" i="3"/>
  <c r="BE304" i="3"/>
  <c r="BE334" i="3"/>
  <c r="BE336" i="3"/>
  <c r="BE337" i="3"/>
  <c r="BE340" i="3"/>
  <c r="F59" i="3"/>
  <c r="BE116" i="3"/>
  <c r="BE157" i="3"/>
  <c r="BE166" i="3"/>
  <c r="BE168" i="3"/>
  <c r="BE178" i="3"/>
  <c r="BE181" i="3"/>
  <c r="BE184" i="3"/>
  <c r="BE221" i="3"/>
  <c r="BE235" i="3"/>
  <c r="BE241" i="3"/>
  <c r="BE243" i="3"/>
  <c r="BE244" i="3"/>
  <c r="BE252" i="3"/>
  <c r="BE258" i="3"/>
  <c r="BE259" i="3"/>
  <c r="BE264" i="3"/>
  <c r="BE271" i="3"/>
  <c r="BE289" i="3"/>
  <c r="BE295" i="3"/>
  <c r="BE298" i="3"/>
  <c r="BE299" i="3"/>
  <c r="BE301" i="3"/>
  <c r="BE302" i="3"/>
  <c r="BE320" i="3"/>
  <c r="BE323" i="3"/>
  <c r="BE331" i="3"/>
  <c r="BE333" i="3"/>
  <c r="BE338" i="3"/>
  <c r="J242" i="2"/>
  <c r="J73" i="2"/>
  <c r="F93" i="3"/>
  <c r="BE102" i="3"/>
  <c r="BE240" i="3"/>
  <c r="BE246" i="3"/>
  <c r="BE247" i="3"/>
  <c r="BE249" i="3"/>
  <c r="BE250" i="3"/>
  <c r="BE262" i="3"/>
  <c r="BE269" i="3"/>
  <c r="BE280" i="3"/>
  <c r="BE281" i="3"/>
  <c r="BE283" i="3"/>
  <c r="BE284" i="3"/>
  <c r="BE287" i="3"/>
  <c r="BE307" i="3"/>
  <c r="BE310" i="3"/>
  <c r="BE313" i="3"/>
  <c r="J94" i="3"/>
  <c r="BE120" i="3"/>
  <c r="BE224" i="3"/>
  <c r="BE242" i="3"/>
  <c r="BE253" i="3"/>
  <c r="BE272" i="3"/>
  <c r="BE296" i="3"/>
  <c r="BE328" i="3"/>
  <c r="BE329" i="3"/>
  <c r="BE339" i="3"/>
  <c r="BE171" i="3"/>
  <c r="BE174" i="3"/>
  <c r="BE176" i="3"/>
  <c r="BE236" i="3"/>
  <c r="BE238" i="3"/>
  <c r="BE239" i="3"/>
  <c r="BE245" i="3"/>
  <c r="BE251" i="3"/>
  <c r="BE255" i="3"/>
  <c r="BE256" i="3"/>
  <c r="BE257" i="3"/>
  <c r="BE270" i="3"/>
  <c r="BE305" i="3"/>
  <c r="BE327" i="3"/>
  <c r="BE191" i="3"/>
  <c r="BE200" i="3"/>
  <c r="BE204" i="3"/>
  <c r="BE222" i="3"/>
  <c r="BE274" i="3"/>
  <c r="BE294" i="3"/>
  <c r="AW56" i="1"/>
  <c r="BC56" i="1"/>
  <c r="BA56" i="1"/>
  <c r="BB56" i="1"/>
  <c r="E50" i="2"/>
  <c r="J56" i="2"/>
  <c r="F58" i="2"/>
  <c r="J58" i="2"/>
  <c r="F59" i="2"/>
  <c r="J59" i="2"/>
  <c r="BE101" i="2"/>
  <c r="BE103" i="2"/>
  <c r="BE106" i="2"/>
  <c r="BE111" i="2"/>
  <c r="BE113" i="2"/>
  <c r="BE119" i="2"/>
  <c r="BE122" i="2"/>
  <c r="BE125" i="2"/>
  <c r="BE128" i="2"/>
  <c r="BE130" i="2"/>
  <c r="BE133" i="2"/>
  <c r="BE136" i="2"/>
  <c r="BE141" i="2"/>
  <c r="BE144" i="2"/>
  <c r="BE146" i="2"/>
  <c r="BE148" i="2"/>
  <c r="BE150" i="2"/>
  <c r="BE156" i="2"/>
  <c r="BE158" i="2"/>
  <c r="BE161" i="2"/>
  <c r="BE163" i="2"/>
  <c r="BE166" i="2"/>
  <c r="BE169" i="2"/>
  <c r="BE171" i="2"/>
  <c r="BE173" i="2"/>
  <c r="BE175" i="2"/>
  <c r="BE179" i="2"/>
  <c r="BE182" i="2"/>
  <c r="BE185" i="2"/>
  <c r="BE188" i="2"/>
  <c r="BE190" i="2"/>
  <c r="BE192" i="2"/>
  <c r="BE194" i="2"/>
  <c r="BE195" i="2"/>
  <c r="BE196" i="2"/>
  <c r="BE198" i="2"/>
  <c r="BE201" i="2"/>
  <c r="BE203" i="2"/>
  <c r="BE206" i="2"/>
  <c r="BE208" i="2"/>
  <c r="BE210" i="2"/>
  <c r="BE212" i="2"/>
  <c r="BE214" i="2"/>
  <c r="BE216" i="2"/>
  <c r="BE217" i="2"/>
  <c r="BE218" i="2"/>
  <c r="BE220" i="2"/>
  <c r="BE221" i="2"/>
  <c r="BE224" i="2"/>
  <c r="BE226" i="2"/>
  <c r="BE229" i="2"/>
  <c r="BE231" i="2"/>
  <c r="BE234" i="2"/>
  <c r="BE236" i="2"/>
  <c r="BE239" i="2"/>
  <c r="BE243" i="2"/>
  <c r="BE245" i="2"/>
  <c r="BE250" i="2"/>
  <c r="BE255" i="2"/>
  <c r="BE262" i="2"/>
  <c r="BE265" i="2"/>
  <c r="BE273" i="2"/>
  <c r="BE274" i="2"/>
  <c r="BE278" i="2"/>
  <c r="BD56" i="1"/>
  <c r="F37" i="5"/>
  <c r="BB59" i="1"/>
  <c r="F36" i="6"/>
  <c r="BA61" i="1"/>
  <c r="F37" i="8"/>
  <c r="BB63" i="1"/>
  <c r="F37" i="4"/>
  <c r="BB58" i="1"/>
  <c r="F38" i="8"/>
  <c r="BC63" i="1"/>
  <c r="J36" i="3"/>
  <c r="AW57" i="1"/>
  <c r="J36" i="6"/>
  <c r="AW61" i="1" s="1"/>
  <c r="J36" i="8"/>
  <c r="AW63" i="1"/>
  <c r="F38" i="9"/>
  <c r="BC64" i="1" s="1"/>
  <c r="F39" i="4"/>
  <c r="BD58" i="1"/>
  <c r="F36" i="3"/>
  <c r="BA57" i="1" s="1"/>
  <c r="F38" i="3"/>
  <c r="BC57" i="1"/>
  <c r="F39" i="9"/>
  <c r="BD64" i="1" s="1"/>
  <c r="AS54" i="1"/>
  <c r="F36" i="4"/>
  <c r="BA58" i="1" s="1"/>
  <c r="F38" i="6"/>
  <c r="BC61" i="1"/>
  <c r="J36" i="9"/>
  <c r="AW64" i="1" s="1"/>
  <c r="J36" i="7"/>
  <c r="AW62" i="1"/>
  <c r="F36" i="8"/>
  <c r="BA63" i="1" s="1"/>
  <c r="F38" i="7"/>
  <c r="BC62" i="1"/>
  <c r="J36" i="5"/>
  <c r="AW59" i="1" s="1"/>
  <c r="F37" i="7"/>
  <c r="BB62" i="1" s="1"/>
  <c r="J36" i="4"/>
  <c r="AW58" i="1" s="1"/>
  <c r="F36" i="7"/>
  <c r="BA62" i="1"/>
  <c r="F39" i="7"/>
  <c r="BD62" i="1" s="1"/>
  <c r="F37" i="9"/>
  <c r="BB64" i="1"/>
  <c r="F38" i="5"/>
  <c r="BC59" i="1" s="1"/>
  <c r="F39" i="6"/>
  <c r="BD61" i="1"/>
  <c r="F37" i="6"/>
  <c r="BB61" i="1" s="1"/>
  <c r="F36" i="9"/>
  <c r="BA64" i="1"/>
  <c r="F39" i="3"/>
  <c r="BD57" i="1" s="1"/>
  <c r="F37" i="3"/>
  <c r="BB57" i="1"/>
  <c r="F36" i="5"/>
  <c r="BA59" i="1" s="1"/>
  <c r="F39" i="5"/>
  <c r="BD59" i="1"/>
  <c r="F38" i="4"/>
  <c r="BC58" i="1" s="1"/>
  <c r="F39" i="8"/>
  <c r="BD63" i="1" s="1"/>
  <c r="BK197" i="5" l="1"/>
  <c r="J197" i="5" s="1"/>
  <c r="J78" i="5" s="1"/>
  <c r="T197" i="5"/>
  <c r="T112" i="5" s="1"/>
  <c r="P98" i="7"/>
  <c r="R100" i="4"/>
  <c r="R350" i="7"/>
  <c r="R97" i="7"/>
  <c r="R392" i="4"/>
  <c r="T241" i="2"/>
  <c r="R99" i="2"/>
  <c r="T99" i="6"/>
  <c r="T98" i="6" s="1"/>
  <c r="T98" i="3"/>
  <c r="T97" i="3" s="1"/>
  <c r="BK98" i="9"/>
  <c r="J98" i="9" s="1"/>
  <c r="J32" i="9" s="1"/>
  <c r="AG64" i="1" s="1"/>
  <c r="R99" i="6"/>
  <c r="T99" i="2"/>
  <c r="T98" i="2"/>
  <c r="T447" i="8"/>
  <c r="T99" i="8"/>
  <c r="T100" i="4"/>
  <c r="T99" i="4"/>
  <c r="P447" i="8"/>
  <c r="T392" i="4"/>
  <c r="R98" i="3"/>
  <c r="R97" i="3"/>
  <c r="P99" i="2"/>
  <c r="P98" i="2"/>
  <c r="AU56" i="1" s="1"/>
  <c r="R98" i="9"/>
  <c r="T98" i="9"/>
  <c r="T350" i="7"/>
  <c r="P230" i="6"/>
  <c r="P197" i="5"/>
  <c r="P112" i="5" s="1"/>
  <c r="AU59" i="1" s="1"/>
  <c r="BK241" i="2"/>
  <c r="J241" i="2"/>
  <c r="J72" i="2" s="1"/>
  <c r="P98" i="9"/>
  <c r="AU64" i="1" s="1"/>
  <c r="P100" i="8"/>
  <c r="P99" i="8" s="1"/>
  <c r="AU63" i="1" s="1"/>
  <c r="P99" i="6"/>
  <c r="P98" i="6"/>
  <c r="AU61" i="1" s="1"/>
  <c r="P325" i="3"/>
  <c r="P97" i="3"/>
  <c r="AU57" i="1" s="1"/>
  <c r="T98" i="7"/>
  <c r="T97" i="7" s="1"/>
  <c r="R230" i="6"/>
  <c r="R241" i="2"/>
  <c r="P350" i="7"/>
  <c r="P100" i="4"/>
  <c r="P99" i="4"/>
  <c r="AU58" i="1" s="1"/>
  <c r="R197" i="5"/>
  <c r="R112" i="5" s="1"/>
  <c r="BK392" i="4"/>
  <c r="J392" i="4" s="1"/>
  <c r="J73" i="4" s="1"/>
  <c r="J100" i="9"/>
  <c r="J65" i="9"/>
  <c r="BK112" i="5"/>
  <c r="J112" i="5"/>
  <c r="J63" i="5" s="1"/>
  <c r="BK99" i="2"/>
  <c r="J99" i="2" s="1"/>
  <c r="J64" i="2" s="1"/>
  <c r="BK99" i="8"/>
  <c r="J99" i="8"/>
  <c r="J63" i="8" s="1"/>
  <c r="BK97" i="7"/>
  <c r="J97" i="7" s="1"/>
  <c r="J32" i="7" s="1"/>
  <c r="AG62" i="1" s="1"/>
  <c r="J98" i="7"/>
  <c r="J64" i="7" s="1"/>
  <c r="BK98" i="6"/>
  <c r="J98" i="6" s="1"/>
  <c r="J63" i="6" s="1"/>
  <c r="J100" i="4"/>
  <c r="J64" i="4"/>
  <c r="BK97" i="3"/>
  <c r="J97" i="3"/>
  <c r="J63" i="3" s="1"/>
  <c r="J35" i="3"/>
  <c r="AV57" i="1" s="1"/>
  <c r="AT57" i="1" s="1"/>
  <c r="F35" i="3"/>
  <c r="AZ57" i="1"/>
  <c r="BD55" i="1"/>
  <c r="BA55" i="1"/>
  <c r="AW55" i="1" s="1"/>
  <c r="F35" i="9"/>
  <c r="AZ64" i="1" s="1"/>
  <c r="BC55" i="1"/>
  <c r="AY55" i="1" s="1"/>
  <c r="F35" i="7"/>
  <c r="AZ62" i="1" s="1"/>
  <c r="J35" i="4"/>
  <c r="AV58" i="1" s="1"/>
  <c r="AT58" i="1" s="1"/>
  <c r="J35" i="5"/>
  <c r="AV59" i="1"/>
  <c r="AT59" i="1" s="1"/>
  <c r="BC60" i="1"/>
  <c r="AY60" i="1" s="1"/>
  <c r="F35" i="2"/>
  <c r="AZ56" i="1" s="1"/>
  <c r="F35" i="6"/>
  <c r="AZ61" i="1" s="1"/>
  <c r="F35" i="4"/>
  <c r="AZ58" i="1" s="1"/>
  <c r="J35" i="9"/>
  <c r="AV64" i="1" s="1"/>
  <c r="AT64" i="1" s="1"/>
  <c r="J35" i="8"/>
  <c r="AV63" i="1"/>
  <c r="AT63" i="1" s="1"/>
  <c r="J35" i="2"/>
  <c r="AV56" i="1" s="1"/>
  <c r="AT56" i="1" s="1"/>
  <c r="BB55" i="1"/>
  <c r="BB60" i="1"/>
  <c r="AX60" i="1" s="1"/>
  <c r="J35" i="7"/>
  <c r="AV62" i="1" s="1"/>
  <c r="AT62" i="1" s="1"/>
  <c r="BA60" i="1"/>
  <c r="AW60" i="1"/>
  <c r="F35" i="8"/>
  <c r="AZ63" i="1"/>
  <c r="BD60" i="1"/>
  <c r="F35" i="5"/>
  <c r="AZ59" i="1" s="1"/>
  <c r="J35" i="6"/>
  <c r="AV61" i="1" s="1"/>
  <c r="AT61" i="1" s="1"/>
  <c r="R99" i="4" l="1"/>
  <c r="R98" i="2"/>
  <c r="R98" i="6"/>
  <c r="P97" i="7"/>
  <c r="AU62" i="1" s="1"/>
  <c r="AU60" i="1" s="1"/>
  <c r="BK99" i="4"/>
  <c r="J99" i="4" s="1"/>
  <c r="J32" i="4" s="1"/>
  <c r="AG58" i="1" s="1"/>
  <c r="BK98" i="2"/>
  <c r="J98" i="2" s="1"/>
  <c r="J32" i="2" s="1"/>
  <c r="AG56" i="1" s="1"/>
  <c r="J63" i="9"/>
  <c r="J41" i="9"/>
  <c r="AN62" i="1"/>
  <c r="J63" i="7"/>
  <c r="J41" i="7"/>
  <c r="AN64" i="1"/>
  <c r="J32" i="8"/>
  <c r="AG63" i="1" s="1"/>
  <c r="AN63" i="1" s="1"/>
  <c r="AX55" i="1"/>
  <c r="BA54" i="1"/>
  <c r="W30" i="1" s="1"/>
  <c r="BB54" i="1"/>
  <c r="W31" i="1"/>
  <c r="J32" i="3"/>
  <c r="AG57" i="1" s="1"/>
  <c r="AU55" i="1"/>
  <c r="J32" i="5"/>
  <c r="AG59" i="1"/>
  <c r="AZ60" i="1"/>
  <c r="AV60" i="1"/>
  <c r="AT60" i="1"/>
  <c r="BD54" i="1"/>
  <c r="W33" i="1" s="1"/>
  <c r="AZ55" i="1"/>
  <c r="AV55" i="1"/>
  <c r="AT55" i="1"/>
  <c r="J32" i="6"/>
  <c r="AG61" i="1"/>
  <c r="BC54" i="1"/>
  <c r="W32" i="1" s="1"/>
  <c r="J41" i="2" l="1"/>
  <c r="J41" i="4"/>
  <c r="J41" i="5"/>
  <c r="J63" i="2"/>
  <c r="J63" i="4"/>
  <c r="J41" i="8"/>
  <c r="J41" i="6"/>
  <c r="AN61" i="1"/>
  <c r="J41" i="3"/>
  <c r="AN57" i="1"/>
  <c r="AN58" i="1"/>
  <c r="AN56" i="1"/>
  <c r="AN59" i="1"/>
  <c r="AU54" i="1"/>
  <c r="AG55" i="1"/>
  <c r="AG60" i="1"/>
  <c r="AZ54" i="1"/>
  <c r="W29" i="1"/>
  <c r="AW54" i="1"/>
  <c r="AK30" i="1"/>
  <c r="AX54" i="1"/>
  <c r="AY54" i="1"/>
  <c r="AN55" i="1" l="1"/>
  <c r="AN60" i="1"/>
  <c r="AV54" i="1"/>
  <c r="AK29" i="1" s="1"/>
  <c r="AG54" i="1"/>
  <c r="AK26" i="1"/>
  <c r="AK35" i="1" l="1"/>
  <c r="AT54" i="1"/>
  <c r="AN54" i="1" s="1"/>
</calcChain>
</file>

<file path=xl/sharedStrings.xml><?xml version="1.0" encoding="utf-8"?>
<sst xmlns="http://schemas.openxmlformats.org/spreadsheetml/2006/main" count="19727" uniqueCount="2280">
  <si>
    <t>Export Komplet</t>
  </si>
  <si>
    <t>VZ</t>
  </si>
  <si>
    <t>2.0</t>
  </si>
  <si>
    <t>ZAMOK</t>
  </si>
  <si>
    <t>False</t>
  </si>
  <si>
    <t>{99334374-c815-44bf-9324-98cb51f14eb4}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</si>
  <si>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</si>
  <si>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</si>
  <si>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</si>
  <si>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</si>
  <si>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</si>
  <si>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</si>
  <si>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</si>
  <si>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</si>
  <si>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</si>
  <si>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</si>
  <si>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</si>
  <si>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povrchu komunikací, rekonstrukce vodovodu a kanalizace v Klatovech 2024, 1. část</t>
  </si>
  <si>
    <t>KSO:</t>
  </si>
  <si>
    <t/>
  </si>
  <si>
    <t>CC-CZ:</t>
  </si>
  <si>
    <t>Místo:</t>
  </si>
  <si>
    <t xml:space="preserve">Klatovy </t>
  </si>
  <si>
    <t>Datum:</t>
  </si>
  <si>
    <t>16. 8. 2023</t>
  </si>
  <si>
    <t>Zadavatel:</t>
  </si>
  <si>
    <t>IČ:</t>
  </si>
  <si>
    <t>00255661</t>
  </si>
  <si>
    <t xml:space="preserve">Město Klatovy </t>
  </si>
  <si>
    <t>DIČ:</t>
  </si>
  <si>
    <t>CZ00255661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</si>
  <si>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</si>
  <si>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</si>
  <si>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</si>
  <si>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</si>
  <si>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</si>
  <si>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</si>
  <si>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</si>
  <si>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</si>
  <si>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</si>
  <si>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</si>
  <si>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</si>
  <si>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</si>
  <si>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</si>
  <si>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</si>
  <si>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</si>
  <si>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</si>
  <si>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</si>
  <si>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</si>
  <si>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</si>
  <si>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</si>
  <si>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</si>
  <si>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</si>
  <si>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</si>
  <si>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</si>
  <si>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</si>
  <si>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</si>
  <si>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</si>
  <si>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</si>
  <si>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</si>
  <si>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</si>
  <si>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</si>
  <si>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</si>
  <si>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</si>
  <si>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</si>
  <si>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</si>
  <si>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</si>
  <si>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</si>
  <si>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</si>
  <si>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</si>
  <si>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</si>
  <si>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</si>
  <si>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</si>
  <si>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</si>
  <si>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</si>
  <si>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</si>
  <si>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</si>
  <si>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MK Pod Vrškem</t>
  </si>
  <si>
    <t>STA</t>
  </si>
  <si>
    <t>1</t>
  </si>
  <si>
    <t>{861b9021-f610-42a2-ac0e-5029283b906a}</t>
  </si>
  <si>
    <t>2</t>
  </si>
  <si>
    <t>/</t>
  </si>
  <si>
    <t>SO 101-1</t>
  </si>
  <si>
    <t>KOMUNIKACE</t>
  </si>
  <si>
    <t>Soupis</t>
  </si>
  <si>
    <t>{11c2e063-e86e-4244-8fb2-bd7a9c3f616b}</t>
  </si>
  <si>
    <t>SO 201-1</t>
  </si>
  <si>
    <t>OPRAVA VODOVODU</t>
  </si>
  <si>
    <t>{fb74f220-5f6c-4022-886d-17bcfd3fa179}</t>
  </si>
  <si>
    <t>SO 301-1</t>
  </si>
  <si>
    <t>OPRAVA KANALIZACE</t>
  </si>
  <si>
    <t>{b1260f4e-e2b6-4e3d-a8f3-6beb75701076}</t>
  </si>
  <si>
    <t>SO 401-1</t>
  </si>
  <si>
    <t>VEŘEJNÉ OSVĚTLENÍ + METROPOLITNÍ SÍŤ</t>
  </si>
  <si>
    <t>{c0624765-4159-46d0-90ad-6577ece74cbf}</t>
  </si>
  <si>
    <t>02</t>
  </si>
  <si>
    <t>MK Borská</t>
  </si>
  <si>
    <t>{0a42143c-f511-4aff-a201-3f4b5547def8}</t>
  </si>
  <si>
    <t>SO 102-2</t>
  </si>
  <si>
    <t>{91fbffcb-0c38-44e9-911a-78e879065542}</t>
  </si>
  <si>
    <t>SO 202-2</t>
  </si>
  <si>
    <t>{324ff88f-ee51-430c-8cd5-d0902d69387c}</t>
  </si>
  <si>
    <t>SO 302-2</t>
  </si>
  <si>
    <t>{82554bdf-1a4f-4934-adcc-ffe5cd68f3a0}</t>
  </si>
  <si>
    <t>SO 402-2</t>
  </si>
  <si>
    <t>VEŘEJNÉ OSVĚTLENÍ</t>
  </si>
  <si>
    <t>{adf264f4-1d0c-411a-be62-ebeb2cacbe7b}</t>
  </si>
  <si>
    <t>KRYCÍ LIST SOUPISU PRACÍ</t>
  </si>
  <si>
    <t>Objekt:</t>
  </si>
  <si>
    <t>01 - MK Pod Vrškem</t>
  </si>
  <si>
    <t>Soupis:</t>
  </si>
  <si>
    <t>SO 101-1 -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</si>
  <si>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</si>
  <si>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</si>
  <si>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</si>
  <si>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</si>
  <si>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</si>
  <si>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</si>
  <si>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</si>
  <si>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</si>
  <si>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</si>
  <si>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</si>
  <si>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</si>
  <si>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</si>
  <si>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</si>
  <si>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</si>
  <si>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</si>
  <si>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</si>
  <si>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</si>
  <si>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</si>
  <si>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</si>
  <si>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</si>
  <si>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</si>
  <si>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</si>
  <si>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</si>
  <si>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</si>
  <si>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</si>
  <si>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</si>
  <si>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</si>
  <si>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</si>
  <si>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</si>
  <si>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</si>
  <si>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</si>
  <si>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</si>
  <si>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</si>
  <si>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</si>
  <si>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</si>
  <si>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111212311</t>
  </si>
  <si>
    <t>Odstranění nevhodných dřevin průměru kmene do 100 mm výšky přes 1 m bez odstranění pařezu do 100 m2 v rovině nebo na svahu do 1:5</t>
  </si>
  <si>
    <t>m2</t>
  </si>
  <si>
    <t>CS ÚRS 2023 01</t>
  </si>
  <si>
    <t>4</t>
  </si>
  <si>
    <t>-1120420951</t>
  </si>
  <si>
    <t>Online PSC</t>
  </si>
  <si>
    <t>https://podminky.urs.cz/item/CS_URS_2023_01/111212311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</si>
  <si>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</si>
  <si>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</si>
  <si>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-897137059</t>
  </si>
  <si>
    <t>https://podminky.urs.cz/item/CS_URS_2023_01/113107242</t>
  </si>
  <si>
    <t>VV</t>
  </si>
  <si>
    <t>(150*2,5)+(5*2)</t>
  </si>
  <si>
    <t>3</t>
  </si>
  <si>
    <t>113154324</t>
  </si>
  <si>
    <t>Frézování živičného podkladu nebo krytu s naložením na dopravní prostředek plochy přes 1 000 do 10 000 m2 bez překážek v trase pruhu šířky do 1 m, tloušťky vrstvy 100 mm</t>
  </si>
  <si>
    <t>1488033139</t>
  </si>
  <si>
    <t>https://podminky.urs.cz/item/CS_URS_2023_01/113154324</t>
  </si>
  <si>
    <t>(88*6)+(7*10,75)+(4*9)+(19*5)+(11*3)+(6*5)+(3*6)</t>
  </si>
  <si>
    <t>(129*8,90)+(28*1)+(6*2)+(19,5*4)</t>
  </si>
  <si>
    <t>Součet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</si>
  <si>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</si>
  <si>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</si>
  <si>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</si>
  <si>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1689219557</t>
  </si>
  <si>
    <t>https://podminky.urs.cz/item/CS_URS_2023_01/113201112</t>
  </si>
  <si>
    <t>5</t>
  </si>
  <si>
    <t>122151104</t>
  </si>
  <si>
    <t>Odkopávky a prokopávky nezapažené strojně v hornině třídy těžitelnosti I skupiny 1 a 2 přes 100 do 500 m3</t>
  </si>
  <si>
    <t>m3</t>
  </si>
  <si>
    <t>2052280481</t>
  </si>
  <si>
    <t>https://podminky.urs.cz/item/CS_URS_2023_01/122151104</t>
  </si>
  <si>
    <t>1266,10*0,38</t>
  </si>
  <si>
    <t xml:space="preserve">385*0,15    </t>
  </si>
  <si>
    <t>26*1,4*0,25</t>
  </si>
  <si>
    <t>6</t>
  </si>
  <si>
    <t>132254202</t>
  </si>
  <si>
    <t>Hloubení zapažených rýh šířky přes 800 do 2 000 mm strojně s urovnáním dna do předepsaného profilu a spádu v hornině třídy těžitelnosti I skupiny 3 přes 20 do 50 m3</t>
  </si>
  <si>
    <t>214206510</t>
  </si>
  <si>
    <t>https://podminky.urs.cz/item/CS_URS_2023_01/132254202</t>
  </si>
  <si>
    <t>(2+2,5+4+5+6+5)*0,9*3</t>
  </si>
  <si>
    <t>7</t>
  </si>
  <si>
    <t>133154101</t>
  </si>
  <si>
    <t>Hloubení zapažených šachet strojně v hornině třídy těžitelnosti I skupiny 1 a 2 do 20 m3</t>
  </si>
  <si>
    <t>-1482683980</t>
  </si>
  <si>
    <t>https://podminky.urs.cz/item/CS_URS_2023_01/133154101</t>
  </si>
  <si>
    <t>8*(1,5*1,5*1,5)</t>
  </si>
  <si>
    <t>8</t>
  </si>
  <si>
    <t>151101102</t>
  </si>
  <si>
    <t>Zřízení pažení a rozepření stěn rýh pro podzemní vedení příložné pro jakoukoliv mezerovitost, hloubky přes 2 do 4 m</t>
  </si>
  <si>
    <t>-1474637157</t>
  </si>
  <si>
    <t>https://podminky.urs.cz/item/CS_URS_2023_01/151101102</t>
  </si>
  <si>
    <t>(24,5*3)*2</t>
  </si>
  <si>
    <t>9</t>
  </si>
  <si>
    <t>151101112</t>
  </si>
  <si>
    <t>Odstranění pažení a rozepření stěn rýh pro podzemní vedení s uložením materiálu na vzdálenost do 3 m od kraje výkopu příložné, hloubky přes 2 do 4 m</t>
  </si>
  <si>
    <t>1843851644</t>
  </si>
  <si>
    <t>https://podminky.urs.cz/item/CS_URS_2023_01/151101112</t>
  </si>
  <si>
    <t>10</t>
  </si>
  <si>
    <t>162551107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</si>
  <si>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</si>
  <si>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-604447941</t>
  </si>
  <si>
    <t>https://podminky.urs.cz/item/CS_URS_2023_01/162551107</t>
  </si>
  <si>
    <t>547,986+(66,15-6,66)</t>
  </si>
  <si>
    <t>11</t>
  </si>
  <si>
    <t>171201231</t>
  </si>
  <si>
    <t>Poplatek za uložení stavebního odpadu na recyklační skládce (skládkovné) zeminy a kamení zatříděného do Katalogu odpadů pod kódem 17 05 04</t>
  </si>
  <si>
    <t>t</t>
  </si>
  <si>
    <t>354696929</t>
  </si>
  <si>
    <t>https://podminky.urs.cz/item/CS_URS_2023_01/171201231</t>
  </si>
  <si>
    <t>607,476*1,8</t>
  </si>
  <si>
    <t>12</t>
  </si>
  <si>
    <t>174151101</t>
  </si>
  <si>
    <t>Zásyp sypaninou z jakékoliv horniny strojně s uložením výkopku ve vrstvách se zhutněním jam, šachet, rýh nebo kolem objektů v těchto vykopávkách</t>
  </si>
  <si>
    <t>-1956010496</t>
  </si>
  <si>
    <t>https://podminky.urs.cz/item/CS_URS_2023_01/174151101</t>
  </si>
  <si>
    <t>24,5*2,60*0,9</t>
  </si>
  <si>
    <t>8*(1*1*1,5)</t>
  </si>
  <si>
    <t>13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</si>
  <si>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</si>
  <si>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</si>
  <si>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-516573145</t>
  </si>
  <si>
    <t>https://podminky.urs.cz/item/CS_URS_2023_01/175111101</t>
  </si>
  <si>
    <t>18,5*0,9*0,4</t>
  </si>
  <si>
    <t>14</t>
  </si>
  <si>
    <t>M</t>
  </si>
  <si>
    <t>58337310</t>
  </si>
  <si>
    <t>štěrkopísek frakce 0/4</t>
  </si>
  <si>
    <t>2026791157</t>
  </si>
  <si>
    <t>6,66*2 'Přepočtené koeficientem množství</t>
  </si>
  <si>
    <t>180502211</t>
  </si>
  <si>
    <t>Založení hřišťového trávníku drnováním na vrstvě ornice</t>
  </si>
  <si>
    <t>1093146742</t>
  </si>
  <si>
    <t>https://podminky.urs.cz/item/CS_URS_2023_01/180502211</t>
  </si>
  <si>
    <t>16</t>
  </si>
  <si>
    <t>00570010</t>
  </si>
  <si>
    <t>koberec travní</t>
  </si>
  <si>
    <t>1038045505</t>
  </si>
  <si>
    <t>55*1,02 'Přepočtené koeficientem množství</t>
  </si>
  <si>
    <t>17</t>
  </si>
  <si>
    <t>181951112</t>
  </si>
  <si>
    <t>Úprava pláně vyrovnáním výškových rozdílů strojně v hornině třídy těžitelnosti I, skupiny 1 až 3 se zhutněním</t>
  </si>
  <si>
    <t>1116100416</t>
  </si>
  <si>
    <t>https://podminky.urs.cz/item/CS_URS_2023_01/181951112</t>
  </si>
  <si>
    <t>1235,60+(26*1,4)+(236*0,5)</t>
  </si>
  <si>
    <t>Svislé a kompletní konstrukce</t>
  </si>
  <si>
    <t>18</t>
  </si>
  <si>
    <t>339921131</t>
  </si>
  <si>
    <t>Osazování palisád betonových v řadě se zabetonováním výšky palisády do 500 mm</t>
  </si>
  <si>
    <t>-2010426522</t>
  </si>
  <si>
    <t>https://podminky.urs.cz/item/CS_URS_2023_01/339921131</t>
  </si>
  <si>
    <t>19</t>
  </si>
  <si>
    <t>59228419</t>
  </si>
  <si>
    <t>palisáda betonová tyčová hranatá barevná 110x110x600mm</t>
  </si>
  <si>
    <t>kus</t>
  </si>
  <si>
    <t>302019996</t>
  </si>
  <si>
    <t>10,9086908690869*9,09 'Přepočtené koeficientem množství</t>
  </si>
  <si>
    <t>Komunikace pozemní</t>
  </si>
  <si>
    <t>20</t>
  </si>
  <si>
    <t>564251011</t>
  </si>
  <si>
    <t>Podklad nebo podsyp ze štěrkopísku ŠP s rozprostřením, vlhčením a zhutněním plochy jednotlivě do 100 m2, po zhutnění tl. 150 mm</t>
  </si>
  <si>
    <t>-995906717</t>
  </si>
  <si>
    <t>https://podminky.urs.cz/item/CS_URS_2023_01/564251011</t>
  </si>
  <si>
    <t>564851011</t>
  </si>
  <si>
    <t>Podklad ze štěrkodrti ŠD s rozprostřením a zhutněním plochy jednotlivě do 100 m2, po zhutnění tl. 150 mm</t>
  </si>
  <si>
    <t>487562318</t>
  </si>
  <si>
    <t>https://podminky.urs.cz/item/CS_URS_2023_01/564851011</t>
  </si>
  <si>
    <t>1235+(236*0,5)</t>
  </si>
  <si>
    <t>22</t>
  </si>
  <si>
    <t>564861011</t>
  </si>
  <si>
    <t>Podklad ze štěrkodrti ŠD s rozprostřením a zhutněním plochy jednotlivě do 100 m2, po zhutnění tl. 200 mm</t>
  </si>
  <si>
    <t>-1823145794</t>
  </si>
  <si>
    <t>https://podminky.urs.cz/item/CS_URS_2023_01/564861011</t>
  </si>
  <si>
    <t>385+(26*1,4)</t>
  </si>
  <si>
    <t>23</t>
  </si>
  <si>
    <t>573211107</t>
  </si>
  <si>
    <t>Postřik spojovací PS bez posypu kamenivem z asfaltu silničního, v množství 0,30 kg/m2</t>
  </si>
  <si>
    <t>-1981551422</t>
  </si>
  <si>
    <t>https://podminky.urs.cz/item/CS_URS_2023_01/573211107</t>
  </si>
  <si>
    <t>24</t>
  </si>
  <si>
    <t>574381111</t>
  </si>
  <si>
    <t>Penetrační makadam PM s rozprostřením kameniva na sucho, s prolitím živicí, s posypem drtí a se zhutněním hrubý (PMH) z kameniva hrubého drceného, po zhutnění tl. 90 mm</t>
  </si>
  <si>
    <t>-1702363278</t>
  </si>
  <si>
    <t>https://podminky.urs.cz/item/CS_URS_2023_01/574381111</t>
  </si>
  <si>
    <t>25</t>
  </si>
  <si>
    <t>577134111</t>
  </si>
  <si>
    <t>Asfaltový beton vrstva obrusná ACO 11 (ABS) s rozprostřením a se zhutněním z nemodifikovaného asfaltu v pruhu šířky do 3 m tř. I, po zhutnění tl. 40 mm</t>
  </si>
  <si>
    <t>306623480</t>
  </si>
  <si>
    <t>https://podminky.urs.cz/item/CS_URS_2023_01/577134111</t>
  </si>
  <si>
    <t>26</t>
  </si>
  <si>
    <t>577145112</t>
  </si>
  <si>
    <t>Asfaltový beton vrstva ložní ACL 16 (ABH) s rozprostřením a zhutněním z nemodifikovaného asfaltu v pruhu šířky do 3 m, po zhutnění tl. 50 mm</t>
  </si>
  <si>
    <t>-1307954108</t>
  </si>
  <si>
    <t>https://podminky.urs.cz/item/CS_URS_2023_01/577145112</t>
  </si>
  <si>
    <t>2081,35</t>
  </si>
  <si>
    <t>27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</si>
  <si>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</si>
  <si>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</si>
  <si>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19749528</t>
  </si>
  <si>
    <t>https://podminky.urs.cz/item/CS_URS_2023_01/596211110</t>
  </si>
  <si>
    <t>(38*0,4)+(26*1,4)+385</t>
  </si>
  <si>
    <t>28</t>
  </si>
  <si>
    <t>BET.K06C01</t>
  </si>
  <si>
    <t>BEST-KLASIKO/6CM PŘÍRODNÍ</t>
  </si>
  <si>
    <t>1467466169</t>
  </si>
  <si>
    <t>26*1,4+385</t>
  </si>
  <si>
    <t>421,4*1,03 'Přepočtené koeficientem množství</t>
  </si>
  <si>
    <t>29</t>
  </si>
  <si>
    <t>BET.K06N02</t>
  </si>
  <si>
    <t>BEST-KLASIKO PRO NEVIDOMÉ/6CM ČERVENÁ</t>
  </si>
  <si>
    <t>612910166</t>
  </si>
  <si>
    <t>38*0,4</t>
  </si>
  <si>
    <t>Trubní vedení</t>
  </si>
  <si>
    <t>30</t>
  </si>
  <si>
    <t>837375121</t>
  </si>
  <si>
    <t>Výsek a montáž kameninové odbočné tvarovky na kameninovém potrubí DN 300</t>
  </si>
  <si>
    <t>-83057375</t>
  </si>
  <si>
    <t>https://podminky.urs.cz/item/CS_URS_2023_01/837375121</t>
  </si>
  <si>
    <t>31</t>
  </si>
  <si>
    <t>871355221</t>
  </si>
  <si>
    <t>Kanalizační potrubí z tvrdého PVC v otevřeném výkopu ve sklonu do 20 %, hladkého plnostěnného jednovrstvého, tuhost třídy SN 8 DN 200</t>
  </si>
  <si>
    <t>602111372</t>
  </si>
  <si>
    <t>https://podminky.urs.cz/item/CS_URS_2023_01/871355221</t>
  </si>
  <si>
    <t>32</t>
  </si>
  <si>
    <t>895941302</t>
  </si>
  <si>
    <t>Osazení vpusti uliční z betonových dílců DN 450 dno s kalištěm</t>
  </si>
  <si>
    <t>156515604</t>
  </si>
  <si>
    <t>https://podminky.urs.cz/item/CS_URS_2023_01/895941302</t>
  </si>
  <si>
    <t>33</t>
  </si>
  <si>
    <t>28661680</t>
  </si>
  <si>
    <t>vpusť silniční se sifonem 425/150mm (vč. dna)</t>
  </si>
  <si>
    <t>758062369</t>
  </si>
  <si>
    <t>34</t>
  </si>
  <si>
    <t>59223260</t>
  </si>
  <si>
    <t>mříž vtoková litinová k uliční vpusti C250/D400 500x500mm</t>
  </si>
  <si>
    <t>-1665467565</t>
  </si>
  <si>
    <t>35</t>
  </si>
  <si>
    <t>899331111</t>
  </si>
  <si>
    <t>Výšková úprava uličního vstupu nebo vpusti do 200 mm zvýšením poklopu</t>
  </si>
  <si>
    <t>-613166054</t>
  </si>
  <si>
    <t>https://podminky.urs.cz/item/CS_URS_2023_01/899331111</t>
  </si>
  <si>
    <t>36</t>
  </si>
  <si>
    <t>899431111</t>
  </si>
  <si>
    <t>Výšková úprava uličního vstupu nebo vpusti do 200 mm zvýšením krycího hrnce, šoupěte nebo hydrantu bez úpravy armatur</t>
  </si>
  <si>
    <t>1216115891</t>
  </si>
  <si>
    <t>https://podminky.urs.cz/item/CS_URS_2023_01/899431111</t>
  </si>
  <si>
    <t>Ostatní konstrukce a práce, bourání</t>
  </si>
  <si>
    <t>37</t>
  </si>
  <si>
    <t>915221122</t>
  </si>
  <si>
    <t>Vodorovné dopravní značení stříkaným plastem vodící čára bílá šířky 250 mm přerušovaná retroreflexní</t>
  </si>
  <si>
    <t>1954381235</t>
  </si>
  <si>
    <t>https://podminky.urs.cz/item/CS_URS_2023_01/915221122</t>
  </si>
  <si>
    <t>38</t>
  </si>
  <si>
    <t>916111122</t>
  </si>
  <si>
    <t>Osazení silniční obruby z dlažebních kostek v jedné řadě s ložem tl. přes 50 do 100 mm, s vyplněním a zatřením spár cementovou maltou z drobných kostek bez boční opěry, do lože z betonu prostého</t>
  </si>
  <si>
    <t>1155398890</t>
  </si>
  <si>
    <t>https://podminky.urs.cz/item/CS_URS_2023_01/916111122</t>
  </si>
  <si>
    <t>29*2</t>
  </si>
  <si>
    <t>39</t>
  </si>
  <si>
    <t>58381007</t>
  </si>
  <si>
    <t>kostka štípaná dlažební žula drobná 8/10</t>
  </si>
  <si>
    <t>206258102</t>
  </si>
  <si>
    <t>58*0,1 'Přepočtené koeficientem množství</t>
  </si>
  <si>
    <t>40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</si>
  <si>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</si>
  <si>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</si>
  <si>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-237208071</t>
  </si>
  <si>
    <t>https://podminky.urs.cz/item/CS_URS_2023_01/916111123</t>
  </si>
  <si>
    <t>41</t>
  </si>
  <si>
    <t>626847024</t>
  </si>
  <si>
    <t>152*0,1 'Přepočtené koeficientem množství</t>
  </si>
  <si>
    <t>42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</si>
  <si>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</si>
  <si>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</si>
  <si>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1418849501</t>
  </si>
  <si>
    <t>https://podminky.urs.cz/item/CS_URS_2023_01/916231213</t>
  </si>
  <si>
    <t>43</t>
  </si>
  <si>
    <t>PSB.30010100</t>
  </si>
  <si>
    <t>Silniční obrubník 1000x150x250 mm</t>
  </si>
  <si>
    <t>-413593256</t>
  </si>
  <si>
    <t>9*1,02 'Přepočtené koeficientem množství</t>
  </si>
  <si>
    <t>44</t>
  </si>
  <si>
    <t>59217029</t>
  </si>
  <si>
    <t>obrubník betonový silniční nájezdový 1000x150x150mm</t>
  </si>
  <si>
    <t>736229141</t>
  </si>
  <si>
    <t>45</t>
  </si>
  <si>
    <t>59217030</t>
  </si>
  <si>
    <t>obrubník betonový silniční přechodový 1000x150x150-250mm</t>
  </si>
  <si>
    <t>-66198710</t>
  </si>
  <si>
    <t>46</t>
  </si>
  <si>
    <t>916241113</t>
  </si>
  <si>
    <t>Osazení obrubníku kamenného se zřízením lože, s vyplněním a zatřením spár cementovou maltou ležatého s boční opěrou z betonu prostého, do lože z betonu prostého</t>
  </si>
  <si>
    <t>-513977102</t>
  </si>
  <si>
    <t>https://podminky.urs.cz/item/CS_URS_2023_01/916241113</t>
  </si>
  <si>
    <t>47</t>
  </si>
  <si>
    <t>58380004</t>
  </si>
  <si>
    <t>obrubník kamenný žulový přímý 1000x250x200mm</t>
  </si>
  <si>
    <t>1704798979</t>
  </si>
  <si>
    <t>48</t>
  </si>
  <si>
    <t>919112112</t>
  </si>
  <si>
    <t>Řezání dilatačních spár v živičném krytu příčných nebo podélných, šířky 4 mm, hloubky přes 60 do 80 mm</t>
  </si>
  <si>
    <t>-694062772</t>
  </si>
  <si>
    <t>https://podminky.urs.cz/item/CS_URS_2023_01/919112112</t>
  </si>
  <si>
    <t>6+6+3+8+6+4+7+10</t>
  </si>
  <si>
    <t>49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</si>
  <si>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</si>
  <si>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</si>
  <si>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192759528</t>
  </si>
  <si>
    <t>https://podminky.urs.cz/item/CS_URS_2023_01/919122112</t>
  </si>
  <si>
    <t>50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</si>
  <si>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</si>
  <si>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</si>
  <si>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1758808436</t>
  </si>
  <si>
    <t>https://podminky.urs.cz/item/CS_URS_2023_01/979024443</t>
  </si>
  <si>
    <t>997</t>
  </si>
  <si>
    <t>Přesun sutě</t>
  </si>
  <si>
    <t>51</t>
  </si>
  <si>
    <t>997221551</t>
  </si>
  <si>
    <t>Vodorovná doprava suti bez naložení, ale se složením a s hrubým urovnáním ze sypkých materiálů, na vzdálenost do 1 km</t>
  </si>
  <si>
    <t>567382642</t>
  </si>
  <si>
    <t>https://podminky.urs.cz/item/CS_URS_2023_01/997221551</t>
  </si>
  <si>
    <t>52</t>
  </si>
  <si>
    <t>997221559</t>
  </si>
  <si>
    <t>Vodorovná doprava suti bez naložení, ale se složením a s hrubým urovnáním Příplatek k ceně za každý další i započatý 1 km přes 1 km</t>
  </si>
  <si>
    <t>1049699685</t>
  </si>
  <si>
    <t>https://podminky.urs.cz/item/CS_URS_2023_01/997221559</t>
  </si>
  <si>
    <t>606,041</t>
  </si>
  <si>
    <t>53</t>
  </si>
  <si>
    <t>997221861</t>
  </si>
  <si>
    <t>Poplatek za uložení stavebního odpadu na recyklační skládce (skládkovné) z prostého betonu zatříděného do Katalogu odpadů pod kódem 17 01 01</t>
  </si>
  <si>
    <t>-216291407</t>
  </si>
  <si>
    <t>https://podminky.urs.cz/item/CS_URS_2023_01/997221861</t>
  </si>
  <si>
    <t>54</t>
  </si>
  <si>
    <t>997221875</t>
  </si>
  <si>
    <t>Poplatek za uložení stavebního odpadu na recyklační skládce (skládkovné) asfaltového bez obsahu dehtu zatříděného do Katalogu odpadů pod kódem 17 03 02</t>
  </si>
  <si>
    <t>-183281843</t>
  </si>
  <si>
    <t>https://podminky.urs.cz/item/CS_URS_2023_01/997221875</t>
  </si>
  <si>
    <t>998</t>
  </si>
  <si>
    <t>Přesun hmot</t>
  </si>
  <si>
    <t>55</t>
  </si>
  <si>
    <t>998225111</t>
  </si>
  <si>
    <t>Přesun hmot pro komunikace s krytem z kameniva, monolitickým betonovým nebo živičným dopravní vzdálenost do 200 m jakékoliv délky objektu</t>
  </si>
  <si>
    <t>31002528</t>
  </si>
  <si>
    <t>https://podminky.urs.cz/item/CS_URS_2023_01/998225111</t>
  </si>
  <si>
    <t>VRN</t>
  </si>
  <si>
    <t>Vedlejší rozpočtové náklady</t>
  </si>
  <si>
    <t>VRN1</t>
  </si>
  <si>
    <t>Průzkumné, geodetické a projektové práce</t>
  </si>
  <si>
    <t>56</t>
  </si>
  <si>
    <t>011314000</t>
  </si>
  <si>
    <t>Archeologický dohled</t>
  </si>
  <si>
    <t>kpl</t>
  </si>
  <si>
    <t>CS ÚRS 2021 01</t>
  </si>
  <si>
    <t>1024</t>
  </si>
  <si>
    <t>-1918680587</t>
  </si>
  <si>
    <t>https://podminky.urs.cz/item/CS_URS_2021_01/011314000</t>
  </si>
  <si>
    <t>57</t>
  </si>
  <si>
    <t>012002000</t>
  </si>
  <si>
    <t>Geodetické práce</t>
  </si>
  <si>
    <t>1065329481</t>
  </si>
  <si>
    <t>https://podminky.urs.cz/item/CS_URS_2021_01/012002000</t>
  </si>
  <si>
    <t>vytyčení prostorové polohy SO, hranic pozemků</t>
  </si>
  <si>
    <t>geodetické práce během výstavby</t>
  </si>
  <si>
    <t>58</t>
  </si>
  <si>
    <t>013254000</t>
  </si>
  <si>
    <t>Dokumentace skutečného provedení stavby</t>
  </si>
  <si>
    <t>137011598</t>
  </si>
  <si>
    <t>geodetické práce skutečného provedení stavby</t>
  </si>
  <si>
    <t>dokumentace skutečného provedení stavby</t>
  </si>
  <si>
    <t>VRN2</t>
  </si>
  <si>
    <t>Příprava staveniště</t>
  </si>
  <si>
    <t>59</t>
  </si>
  <si>
    <t>020001000</t>
  </si>
  <si>
    <t>-48229104</t>
  </si>
  <si>
    <t>https://podminky.urs.cz/item/CS_URS_2021_01/020001000</t>
  </si>
  <si>
    <t>vytyčení inž. sítí</t>
  </si>
  <si>
    <t>ruční kopání sond</t>
  </si>
  <si>
    <t>zpětné předání sítí jejich správcům</t>
  </si>
  <si>
    <t>VRN3</t>
  </si>
  <si>
    <t>Zařízení staveniště</t>
  </si>
  <si>
    <t>60</t>
  </si>
  <si>
    <t>030001000</t>
  </si>
  <si>
    <t>631640780</t>
  </si>
  <si>
    <t>zřízení, provoz a zrušení Zařízení staveniště</t>
  </si>
  <si>
    <t>61</t>
  </si>
  <si>
    <t>034303000</t>
  </si>
  <si>
    <t>Dopravní značení na staveništi</t>
  </si>
  <si>
    <t>1703451333</t>
  </si>
  <si>
    <t>https://podminky.urs.cz/item/CS_URS_2021_01/034303000</t>
  </si>
  <si>
    <t>stanovení dopravního značení</t>
  </si>
  <si>
    <t>zajištění zvláštního užívání komunikace a veřejného prostranství</t>
  </si>
  <si>
    <t>dopravní značení během stavby, zábrany</t>
  </si>
  <si>
    <t>výstražné značení, dočasné lávky, osvětlené výkopů</t>
  </si>
  <si>
    <t>VRN4</t>
  </si>
  <si>
    <t>Inženýrská činnost</t>
  </si>
  <si>
    <t>62</t>
  </si>
  <si>
    <t>040001000</t>
  </si>
  <si>
    <t>315429860</t>
  </si>
  <si>
    <t>63</t>
  </si>
  <si>
    <t>043002000</t>
  </si>
  <si>
    <t>Zkoušky a ostatní měření</t>
  </si>
  <si>
    <t>-1303348255</t>
  </si>
  <si>
    <t>https://podminky.urs.cz/item/CS_URS_2021_01/043002000</t>
  </si>
  <si>
    <t>zkoušky a měření - hutnící, kamerové, ověření funkčnosti identifikačního vodiče</t>
  </si>
  <si>
    <t>64</t>
  </si>
  <si>
    <t>045203000</t>
  </si>
  <si>
    <t>Kompletační činnost</t>
  </si>
  <si>
    <t>-1282161993</t>
  </si>
  <si>
    <t>https://podminky.urs.cz/item/CS_URS_2021_01/045203000</t>
  </si>
  <si>
    <t>kompletační a koordinační činnost</t>
  </si>
  <si>
    <t>SO 201-1 - OPRAVA VODOVODU</t>
  </si>
  <si>
    <t xml:space="preserve">    2 - Zakládání</t>
  </si>
  <si>
    <t xml:space="preserve">    4 - Vodorovné konstrukce</t>
  </si>
  <si>
    <t>115101201</t>
  </si>
  <si>
    <t>Čerpání vody na dopravní výšku do 10 m s uvažovaným průměrným přítokem do 500 l/min</t>
  </si>
  <si>
    <t>hod</t>
  </si>
  <si>
    <t>CS ÚRS 2023 02</t>
  </si>
  <si>
    <t>-1736204279</t>
  </si>
  <si>
    <t>https://podminky.urs.cz/item/CS_URS_2023_02/115101201</t>
  </si>
  <si>
    <t>115101301</t>
  </si>
  <si>
    <t>Pohotovost záložní čerpací soupravy pro dopravní výšku do 10 m s uvažovaným průměrným přítokem do 500 l/min</t>
  </si>
  <si>
    <t>den</t>
  </si>
  <si>
    <t>819510821</t>
  </si>
  <si>
    <t>https://podminky.urs.cz/item/CS_URS_2023_02/115101301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</si>
  <si>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</si>
  <si>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</si>
  <si>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-24122970</t>
  </si>
  <si>
    <t>https://podminky.urs.cz/item/CS_URS_2023_02/119001401</t>
  </si>
  <si>
    <t>plyn</t>
  </si>
  <si>
    <t>1,10*7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</si>
  <si>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</si>
  <si>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</si>
  <si>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-592879353</t>
  </si>
  <si>
    <t>https://podminky.urs.cz/item/CS_URS_2023_02/119001402</t>
  </si>
  <si>
    <t>stáv.vodovod DN 400</t>
  </si>
  <si>
    <t>2,10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</si>
  <si>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</si>
  <si>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</si>
  <si>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1016304055</t>
  </si>
  <si>
    <t>https://podminky.urs.cz/item/CS_URS_2023_02/119001405</t>
  </si>
  <si>
    <t>PE přípojky</t>
  </si>
  <si>
    <t>8,60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</si>
  <si>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</si>
  <si>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</si>
  <si>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-262586111</t>
  </si>
  <si>
    <t>https://podminky.urs.cz/item/CS_URS_2023_02/119001421</t>
  </si>
  <si>
    <t>el.kabely</t>
  </si>
  <si>
    <t>132254204</t>
  </si>
  <si>
    <t>Hloubení zapažených rýh šířky přes 800 do 2 000 mm strojně s urovnáním dna do předepsaného profilu a spádu v hornině třídy těžitelnosti I skupiny 3 přes 100 do 500 m3</t>
  </si>
  <si>
    <t>1414905501</t>
  </si>
  <si>
    <t>https://podminky.urs.cz/item/CS_URS_2023_02/132254204</t>
  </si>
  <si>
    <t>tř.3-50%</t>
  </si>
  <si>
    <t>km 0,000-0,158.38-135,38*0,90*(1,60-0,51)=132,808m3</t>
  </si>
  <si>
    <t>132,808/100*50</t>
  </si>
  <si>
    <t>přepojení (přípojky)-8,60*0,90*(1,60-0,51)=8,437m3</t>
  </si>
  <si>
    <t>8,437/100*50</t>
  </si>
  <si>
    <t>přepojení,napojení-1,40*1,20*(1,60-0,51)*2=3,662m3</t>
  </si>
  <si>
    <t>3,662/100*50</t>
  </si>
  <si>
    <t>132354204</t>
  </si>
  <si>
    <t>Hloubení zapažených rýh šířky přes 800 do 2 000 mm strojně s urovnáním dna do předepsaného profilu a spádu v hornině třídy těžitelnosti II skupiny 4 přes 100 do 500 m3</t>
  </si>
  <si>
    <t>-931721524</t>
  </si>
  <si>
    <t>https://podminky.urs.cz/item/CS_URS_2023_02/132354204</t>
  </si>
  <si>
    <t>tř.4-35%</t>
  </si>
  <si>
    <t>132,808/100*35</t>
  </si>
  <si>
    <t>8,437/100*35</t>
  </si>
  <si>
    <t>3,662/100*35</t>
  </si>
  <si>
    <t>132454204</t>
  </si>
  <si>
    <t>Hloubení zapažených rýh šířky přes 800 do 2 000 mm strojně s urovnáním dna do předepsaného profilu a spádu v hornině třídy těžitelnosti II skupiny 5 přes 100 do 500 m3</t>
  </si>
  <si>
    <t>359119511</t>
  </si>
  <si>
    <t>https://podminky.urs.cz/item/CS_URS_2023_02/132454204</t>
  </si>
  <si>
    <t>tř.5-15%</t>
  </si>
  <si>
    <t>132,808/100*15</t>
  </si>
  <si>
    <t>8,437/100*15</t>
  </si>
  <si>
    <t>3,662/100*15</t>
  </si>
  <si>
    <t>139001101</t>
  </si>
  <si>
    <t>Příplatek k cenám hloubených vykopávek za ztížení vykopávky v blízkosti podzemního vedení nebo výbušnin pro jakoukoliv třídu horniny</t>
  </si>
  <si>
    <t>691350742</t>
  </si>
  <si>
    <t>https://podminky.urs.cz/item/CS_URS_2023_02/139001101</t>
  </si>
  <si>
    <t>-přepojení,křížení (přípojky)</t>
  </si>
  <si>
    <t>1,20*1,60*0,90*7</t>
  </si>
  <si>
    <t>napojení,přepojení řadu</t>
  </si>
  <si>
    <t>1,60*1,60*1,60*2</t>
  </si>
  <si>
    <t>151101101</t>
  </si>
  <si>
    <t>Zřízení pažení a rozepření stěn rýh pro podzemní vedení příložné pro jakoukoliv mezerovitost, hloubky do 2 m</t>
  </si>
  <si>
    <t>-407383979</t>
  </si>
  <si>
    <t>https://podminky.urs.cz/item/CS_URS_2023_02/151101101</t>
  </si>
  <si>
    <t>km 0,000-0,158.38</t>
  </si>
  <si>
    <t>135,38*1,50*2</t>
  </si>
  <si>
    <t>přepojení (přípojky)</t>
  </si>
  <si>
    <t>8,60*1,50*2</t>
  </si>
  <si>
    <t>přepojení,napojení</t>
  </si>
  <si>
    <t>1,40*1,50*2</t>
  </si>
  <si>
    <t>151101111</t>
  </si>
  <si>
    <t>Odstranění pažení a rozepření stěn rýh pro podzemní vedení s uložením materiálu na vzdálenost do 3 m od kraje výkopu příložné, hloubky do 2 m</t>
  </si>
  <si>
    <t>-1796104843</t>
  </si>
  <si>
    <t>https://podminky.urs.cz/item/CS_URS_2023_02/151101111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</si>
  <si>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</si>
  <si>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</si>
  <si>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-1748201966</t>
  </si>
  <si>
    <t>https://podminky.urs.cz/item/CS_URS_2023_02/162651111</t>
  </si>
  <si>
    <t>(132,808+8,437+3,662)*0,50</t>
  </si>
  <si>
    <t>162651131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</si>
  <si>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</si>
  <si>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-924869624</t>
  </si>
  <si>
    <t>https://podminky.urs.cz/item/CS_URS_2023_02/162651131</t>
  </si>
  <si>
    <t>167151111</t>
  </si>
  <si>
    <t>Nakládání, skládání a překládání neulehlého výkopku nebo sypaniny strojně nakládání, množství přes 100 m3, z hornin třídy těžitelnosti I, skupiny 1 až 3</t>
  </si>
  <si>
    <t>-346519934</t>
  </si>
  <si>
    <t>https://podminky.urs.cz/item/CS_URS_2023_02/167151111</t>
  </si>
  <si>
    <t>167151112</t>
  </si>
  <si>
    <t>Nakládání, skládání a překládání neulehlého výkopku nebo sypaniny strojně nakládání, množství přes 100 m3, z hornin třídy těžitelnosti II, skupiny 4 a 5</t>
  </si>
  <si>
    <t>-1548052025</t>
  </si>
  <si>
    <t>https://podminky.urs.cz/item/CS_URS_2023_02/167151112</t>
  </si>
  <si>
    <t>171201221</t>
  </si>
  <si>
    <t>Poplatek za uložení stavebního odpadu na skládce (skládkovné) zeminy a kamení zatříděného do Katalogu odpadů pod kódem 17 05 04</t>
  </si>
  <si>
    <t>-1643541743</t>
  </si>
  <si>
    <t>https://podminky.urs.cz/item/CS_URS_2023_02/171201221</t>
  </si>
  <si>
    <t>(132,808+8,437+3,662)*1,75</t>
  </si>
  <si>
    <t>171251201</t>
  </si>
  <si>
    <t>Uložení sypaniny na skládky nebo meziskládky bez hutnění s upravením uložené sypaniny do předepsaného tvaru</t>
  </si>
  <si>
    <t>260389209</t>
  </si>
  <si>
    <t>https://podminky.urs.cz/item/CS_URS_2023_02/171251201</t>
  </si>
  <si>
    <t>29,723*2</t>
  </si>
  <si>
    <t>174151103</t>
  </si>
  <si>
    <t>Zásyp sypaninou z jakékoliv horniny strojně s uložením výkopku ve vrstvách se zhutněním zářezů se šikmými stěnami pro podzemní vedení a kolem objektů zřízených v těchto zářezech</t>
  </si>
  <si>
    <t>-630096606</t>
  </si>
  <si>
    <t>https://podminky.urs.cz/item/CS_URS_2023_02/174151103</t>
  </si>
  <si>
    <t>132,808+8,437+3,662</t>
  </si>
  <si>
    <t>odpočet obsyp,lože</t>
  </si>
  <si>
    <t>-66,051</t>
  </si>
  <si>
    <t>-13,210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</si>
  <si>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</si>
  <si>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</si>
  <si>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-1633644551</t>
  </si>
  <si>
    <t>https://podminky.urs.cz/item/CS_URS_2023_02/175151101</t>
  </si>
  <si>
    <t>135,38*0,90*0,50</t>
  </si>
  <si>
    <t>8,60*0,90*0,50</t>
  </si>
  <si>
    <t>1,40*0,90*2*0,50</t>
  </si>
  <si>
    <t>329832868</t>
  </si>
  <si>
    <t>66,051*1,717</t>
  </si>
  <si>
    <t>Zakládání</t>
  </si>
  <si>
    <t>Vodorovné konstrukce</t>
  </si>
  <si>
    <t>451573111</t>
  </si>
  <si>
    <t>Lože pod potrubí, stoky a drobné objekty v otevřeném výkopu z písku a štěrkopísku do 63 mm</t>
  </si>
  <si>
    <t>103239670</t>
  </si>
  <si>
    <t>https://podminky.urs.cz/item/CS_URS_2023_02/451573111</t>
  </si>
  <si>
    <t>135,38*0,90*0,10</t>
  </si>
  <si>
    <t>8,60*0,90*0,10</t>
  </si>
  <si>
    <t>1,40*0,90*2*0,10</t>
  </si>
  <si>
    <t>452313171</t>
  </si>
  <si>
    <t>Podkladní a zajišťovací konstrukce z betonu prostého v otevřeném výkopu bez zvýšených nároků na prostředí bloky pro potrubí z betonu tř. C 30/37</t>
  </si>
  <si>
    <t>1890609895</t>
  </si>
  <si>
    <t>https://podminky.urs.cz/item/CS_URS_2023_02/452313171</t>
  </si>
  <si>
    <t>opěrné bloky-patní koleno</t>
  </si>
  <si>
    <t>0,97*0,97*0,28*1</t>
  </si>
  <si>
    <t>opěrné bloky-pro odbočku</t>
  </si>
  <si>
    <t>1,52*1,52*0,60*3</t>
  </si>
  <si>
    <t>5528300PS100</t>
  </si>
  <si>
    <t>přírubový spoj DN 100 - nerez 8xM16/60, šroub, matka, těsnění</t>
  </si>
  <si>
    <t>670741618</t>
  </si>
  <si>
    <t>850311811</t>
  </si>
  <si>
    <t>Bourání stávajícího potrubí z trub litinových hrdlových nebo přírubových v otevřeném výkopu DN do 150</t>
  </si>
  <si>
    <t>-733360543</t>
  </si>
  <si>
    <t>https://podminky.urs.cz/item/CS_URS_2023_02/850311811</t>
  </si>
  <si>
    <t>851241131</t>
  </si>
  <si>
    <t>Montáž potrubí z trub litinových tlakových hrdlových v otevřeném výkopu s integrovaným těsněním DN 80</t>
  </si>
  <si>
    <t>141669259</t>
  </si>
  <si>
    <t>https://podminky.urs.cz/item/CS_URS_2023_02/851241131</t>
  </si>
  <si>
    <t>55253000</t>
  </si>
  <si>
    <t>trouba vodovodní litinová hrdlová Pz dl 6m DN 80</t>
  </si>
  <si>
    <t>1737836235</t>
  </si>
  <si>
    <t>5,20*1,15</t>
  </si>
  <si>
    <t>55291029</t>
  </si>
  <si>
    <t>kroužek těsnící gumový TYTON-SIT-PLUS DN 80 pro vodovodní potrubí</t>
  </si>
  <si>
    <t>566011161</t>
  </si>
  <si>
    <t>851261131</t>
  </si>
  <si>
    <t>Montáž potrubí z trub litinových tlakových hrdlových v otevřeném výkopu s integrovaným těsněním DN 100</t>
  </si>
  <si>
    <t>434583063</t>
  </si>
  <si>
    <t>https://podminky.urs.cz/item/CS_URS_2023_02/851261131</t>
  </si>
  <si>
    <t>158,38</t>
  </si>
  <si>
    <t>55253001</t>
  </si>
  <si>
    <t>trouba vodovodní litinová hrdlová Pz dl 6m DN 100</t>
  </si>
  <si>
    <t>1145685855</t>
  </si>
  <si>
    <t>158,38*1,15</t>
  </si>
  <si>
    <t>55291030</t>
  </si>
  <si>
    <t>kroužek těsnící gumový TYTON-SIT-PLUS DN 100 pro vodovodní potrubí</t>
  </si>
  <si>
    <t>249883256</t>
  </si>
  <si>
    <t>857242122</t>
  </si>
  <si>
    <t>Montáž litinových tvarovek na potrubí litinovém tlakovém jednoosých na potrubí z trub přírubových v otevřeném výkopu, kanálu nebo v šachtě DN 80</t>
  </si>
  <si>
    <t>1230819386</t>
  </si>
  <si>
    <t>https://podminky.urs.cz/item/CS_URS_2023_02/857242122</t>
  </si>
  <si>
    <t>55251151</t>
  </si>
  <si>
    <t>spojka pro navrtávku DN 90</t>
  </si>
  <si>
    <t>-394364413</t>
  </si>
  <si>
    <t>HWL.797408000016R</t>
  </si>
  <si>
    <t>SPOJKA jištěná proti posunu 80 (85-105)</t>
  </si>
  <si>
    <t>591979612</t>
  </si>
  <si>
    <t>HWL.797408000016</t>
  </si>
  <si>
    <t>SYNOFLEX - SPOJKA 80 (85-105)</t>
  </si>
  <si>
    <t>634671606</t>
  </si>
  <si>
    <t>55253740</t>
  </si>
  <si>
    <t>tvarovka hrdlová s přírubovou odbočkou z tvárné litiny,práškový epoxid tl 250µm MMA-kus DN 80/80</t>
  </si>
  <si>
    <t>-217013015</t>
  </si>
  <si>
    <t>55259930</t>
  </si>
  <si>
    <t>koleno přírubové P tvárná litina DN 80-22,5°</t>
  </si>
  <si>
    <t>-688025079</t>
  </si>
  <si>
    <t>55253515</t>
  </si>
  <si>
    <t>tvarovka přírubová litinová s přírubovou odbočkou,práškový epoxid tl 250µm T-kus DN 100/80</t>
  </si>
  <si>
    <t>-2032425650</t>
  </si>
  <si>
    <t>55253516</t>
  </si>
  <si>
    <t>tvarovka přírubová litinová vodovodní s přírubovou odbočkou PN10/16 T-kus DN 100/100</t>
  </si>
  <si>
    <t>-2121366414</t>
  </si>
  <si>
    <t>HWL.850008025016R</t>
  </si>
  <si>
    <t>TVAROVKA FF KUS 80/250</t>
  </si>
  <si>
    <t>81286087</t>
  </si>
  <si>
    <t>5528300PS80</t>
  </si>
  <si>
    <t>přírubový spoj DN 80 - nerez 8xM16/60, šroub, matka, těsnění</t>
  </si>
  <si>
    <t>-1646234268</t>
  </si>
  <si>
    <t>857261131</t>
  </si>
  <si>
    <t>Montáž litinových tvarovek na potrubí litinovém tlakovém jednoosých na potrubí z trub hrdlových v otevřeném výkopu, kanálu nebo v šachtě s integrovaným těsněním DN 100</t>
  </si>
  <si>
    <t>1418750838</t>
  </si>
  <si>
    <t>https://podminky.urs.cz/item/CS_URS_2023_02/857261131</t>
  </si>
  <si>
    <t>55259731</t>
  </si>
  <si>
    <t>tvarovka vodovodní hrdlová s přírubou E (EU) - základní povrchová úprava kroužek těsnící DN 100 dl 130mm</t>
  </si>
  <si>
    <t>-1307402398</t>
  </si>
  <si>
    <t>55253905</t>
  </si>
  <si>
    <t>koleno hrdlové z tvárné litiny,práškový epoxid tl 250µm MMK-kus DN 100-11,25°</t>
  </si>
  <si>
    <t>-1977613651</t>
  </si>
  <si>
    <t>55253941</t>
  </si>
  <si>
    <t>koleno hrdlové z tvárné litiny,práškový epoxid tl 250µm MMK-kus DN 100-45°</t>
  </si>
  <si>
    <t>2086488802</t>
  </si>
  <si>
    <t>55259432</t>
  </si>
  <si>
    <t>koleno hrdlové z tvárné litiny MMK-kus DN 100-22,5°</t>
  </si>
  <si>
    <t>1565490420</t>
  </si>
  <si>
    <t>857262122</t>
  </si>
  <si>
    <t>Montáž litinových tvarovek na potrubí litinovém tlakovém jednoosých na potrubí z trub přírubových v otevřeném výkopu, kanálu nebo v šachtě DN 100</t>
  </si>
  <si>
    <t>34213594</t>
  </si>
  <si>
    <t>https://podminky.urs.cz/item/CS_URS_2023_02/857262122</t>
  </si>
  <si>
    <t>55252238</t>
  </si>
  <si>
    <t>trouba přírubová TT PN10/16 DN 100 dl 500mm</t>
  </si>
  <si>
    <t>663760416</t>
  </si>
  <si>
    <t>55252242</t>
  </si>
  <si>
    <t>trouba přírubová TT PN10/16 DN 100 dl 1000mm</t>
  </si>
  <si>
    <t>-1021074670</t>
  </si>
  <si>
    <t>HWL.797410008016H</t>
  </si>
  <si>
    <t>SYNOFLEX - SPOJKA  DN 100 (104-132)</t>
  </si>
  <si>
    <t>-1097670246</t>
  </si>
  <si>
    <t>HWL.797410008016</t>
  </si>
  <si>
    <t>SYNOFLEX - SPOJKA REDUKOVANÁ 100/80 (104-132/85-105)</t>
  </si>
  <si>
    <t>1231109943</t>
  </si>
  <si>
    <t>871161211</t>
  </si>
  <si>
    <t>Montáž vodovodního potrubí z plastů v otevřeném výkopu z polyetylenu PE 100 svařovaných elektrotvarovkou SDR 11/PN16 D 32 x 3,0 mm</t>
  </si>
  <si>
    <t>121598150</t>
  </si>
  <si>
    <t>https://podminky.urs.cz/item/CS_URS_2023_02/871161211</t>
  </si>
  <si>
    <t>1,0+1,0+1,0+3,60+1,0+1,0</t>
  </si>
  <si>
    <t>28613170</t>
  </si>
  <si>
    <t>trubka vodovodní PE100 SDR11 se signalizační vrstvou 32x3,0mm</t>
  </si>
  <si>
    <t>-987369060</t>
  </si>
  <si>
    <t>8,600*1,05</t>
  </si>
  <si>
    <t>879171111</t>
  </si>
  <si>
    <t>Montáž napojení vodovodní přípojky v otevřeném výkopu DN 32</t>
  </si>
  <si>
    <t>-1543488841</t>
  </si>
  <si>
    <t>https://podminky.urs.cz/item/CS_URS_2023_02/879171111</t>
  </si>
  <si>
    <t>891161324</t>
  </si>
  <si>
    <t>Montáž vodovodních armatur na potrubí šoupátek pro domovní přípojky s nástrčnými ISO konci PN16 DN 25</t>
  </si>
  <si>
    <t>-1503024578</t>
  </si>
  <si>
    <t>https://podminky.urs.cz/item/CS_URS_2023_02/891161324</t>
  </si>
  <si>
    <t>HWL.280000103216R</t>
  </si>
  <si>
    <t>ŠOUPÁTKO ISO DOMOVNÍ PŘÍPOJKY 32-5/4"</t>
  </si>
  <si>
    <t>-1924200567</t>
  </si>
  <si>
    <t>HWL.960113018004</t>
  </si>
  <si>
    <t>SOUPRAVA ZEMNÍ TELESKOPICKÁ DOM. ŠOUPÁTKA-1,3-1,8 3/4"-2" (1,3-1,8m)</t>
  </si>
  <si>
    <t>1303555966</t>
  </si>
  <si>
    <t>HWL.950205010003R</t>
  </si>
  <si>
    <t>SOUPRAVA ZEMNÍ TELESKOPICKÁ -1,3 -1,8 50-100 (1,3-1,8m)</t>
  </si>
  <si>
    <t>35909423</t>
  </si>
  <si>
    <t>55261704.R</t>
  </si>
  <si>
    <t>spojka ISO 32</t>
  </si>
  <si>
    <t>-825317878</t>
  </si>
  <si>
    <t>891241112</t>
  </si>
  <si>
    <t>Montáž vodovodních armatur na potrubí šoupátek nebo klapek uzavíracích v otevřeném výkopu nebo v šachtách s osazením zemní soupravy (bez poklopů) DN 80</t>
  </si>
  <si>
    <t>476388432</t>
  </si>
  <si>
    <t>https://podminky.urs.cz/item/CS_URS_2023_02/891241112</t>
  </si>
  <si>
    <t>42221212</t>
  </si>
  <si>
    <t>šoupě přírubové vodovodní krátká stavební dl DN 80 PN10-16</t>
  </si>
  <si>
    <t>-183607126</t>
  </si>
  <si>
    <t>891247112</t>
  </si>
  <si>
    <t>Montáž vodovodních armatur na potrubí hydrantů podzemních (bez osazení poklopů) DN 80</t>
  </si>
  <si>
    <t>806834324</t>
  </si>
  <si>
    <t>https://podminky.urs.cz/item/CS_URS_2023_02/891247112</t>
  </si>
  <si>
    <t>42273591</t>
  </si>
  <si>
    <t>hydrant podzemní DN 80 PN 16 jednoduchý uzávěr krycí v 1500mm</t>
  </si>
  <si>
    <t>301267508</t>
  </si>
  <si>
    <t>891261112</t>
  </si>
  <si>
    <t>Montáž vodovodních armatur na potrubí šoupátek nebo klapek uzavíracích v otevřeném výkopu nebo v šachtách s osazením zemní soupravy (bez poklopů) DN 100</t>
  </si>
  <si>
    <t>-410012924</t>
  </si>
  <si>
    <t>https://podminky.urs.cz/item/CS_URS_2023_02/891261112</t>
  </si>
  <si>
    <t>65</t>
  </si>
  <si>
    <t>42221213</t>
  </si>
  <si>
    <t>šoupě přírubové vodovodní krátká stavební dl DN 100 PN10-16</t>
  </si>
  <si>
    <t>-1465486295</t>
  </si>
  <si>
    <t>66</t>
  </si>
  <si>
    <t>891269111</t>
  </si>
  <si>
    <t>Montáž vodovodních armatur na potrubí navrtávacích pasů s ventilem Jt 1 MPa, na potrubí z trub litinových, ocelových nebo plastických hmot DN 100</t>
  </si>
  <si>
    <t>-1815886205</t>
  </si>
  <si>
    <t>https://podminky.urs.cz/item/CS_URS_2023_02/891269111</t>
  </si>
  <si>
    <t>67</t>
  </si>
  <si>
    <t>HWL.33500100216R</t>
  </si>
  <si>
    <t>PAS NAVRTÁVACÍ 100-2"</t>
  </si>
  <si>
    <t>-841523177</t>
  </si>
  <si>
    <t>68</t>
  </si>
  <si>
    <t>892241111</t>
  </si>
  <si>
    <t>Tlakové zkoušky vodou na potrubí DN do 80</t>
  </si>
  <si>
    <t>1140350138</t>
  </si>
  <si>
    <t>https://podminky.urs.cz/item/CS_URS_2023_02/892241111</t>
  </si>
  <si>
    <t>8,6</t>
  </si>
  <si>
    <t>69</t>
  </si>
  <si>
    <t>892271111</t>
  </si>
  <si>
    <t>Tlakové zkoušky vodou na potrubí DN 100 nebo 125</t>
  </si>
  <si>
    <t>-1056966759</t>
  </si>
  <si>
    <t>https://podminky.urs.cz/item/CS_URS_2023_02/892271111</t>
  </si>
  <si>
    <t>70</t>
  </si>
  <si>
    <t>892273122</t>
  </si>
  <si>
    <t>Proplach a dezinfekce vodovodního potrubí DN od 80 do 125</t>
  </si>
  <si>
    <t>1794560276</t>
  </si>
  <si>
    <t>https://podminky.urs.cz/item/CS_URS_2023_02/892273122</t>
  </si>
  <si>
    <t>158,380+8,60</t>
  </si>
  <si>
    <t>71</t>
  </si>
  <si>
    <t>892372111</t>
  </si>
  <si>
    <t>Tlakové zkoušky vodou zabezpečení konců potrubí při tlakových zkouškách DN do 300</t>
  </si>
  <si>
    <t>-1622256772</t>
  </si>
  <si>
    <t>https://podminky.urs.cz/item/CS_URS_2023_02/892372111</t>
  </si>
  <si>
    <t>72</t>
  </si>
  <si>
    <t>899 20 0021</t>
  </si>
  <si>
    <t>Napojení na stávající vodovod LT 100</t>
  </si>
  <si>
    <t>1261600923</t>
  </si>
  <si>
    <t>73</t>
  </si>
  <si>
    <t>899 20 0025-2</t>
  </si>
  <si>
    <t>Napojení na stávající vodovod LT 80/90 - odbočky do ulic Borská,garáže</t>
  </si>
  <si>
    <t>-630229595</t>
  </si>
  <si>
    <t>74</t>
  </si>
  <si>
    <t>899 25ATYP2</t>
  </si>
  <si>
    <t>Naložení, odvoz a likvidace LT potrubí</t>
  </si>
  <si>
    <t>1221422445</t>
  </si>
  <si>
    <t>75</t>
  </si>
  <si>
    <t>899 25ATYP8</t>
  </si>
  <si>
    <t>Zřízení provizorního vodovodu v délce 159 m z PEHD d 63 s propojením na stávající přípojky vč. - montáže a dodávky potrubí a tvarovek, následná demontáž, osazení dočasného podzemního hydrantu jako / zdroje vody pro provizorní vodovod a následná demontáž</t>
  </si>
  <si>
    <t>354293055</t>
  </si>
  <si>
    <t>76</t>
  </si>
  <si>
    <t>899 25ATYP9</t>
  </si>
  <si>
    <t>Křížení stávajícího vodovodu DN 400-vodovodní shybka</t>
  </si>
  <si>
    <t>-966561421</t>
  </si>
  <si>
    <t>77</t>
  </si>
  <si>
    <t>899401111</t>
  </si>
  <si>
    <t>Osazení poklopů litinových ventilových</t>
  </si>
  <si>
    <t>1484992212</t>
  </si>
  <si>
    <t>https://podminky.urs.cz/item/CS_URS_2023_02/899401111</t>
  </si>
  <si>
    <t>78</t>
  </si>
  <si>
    <t>HWL.1650KASI0000R</t>
  </si>
  <si>
    <t>LITINOVÝ POKLOP ULIČNÍ SAMONIVELAČNÍ PŘÍPOJKOVÝ</t>
  </si>
  <si>
    <t>1494922773</t>
  </si>
  <si>
    <t>79</t>
  </si>
  <si>
    <t>899401112</t>
  </si>
  <si>
    <t>Osazení poklopů litinových šoupátkových</t>
  </si>
  <si>
    <t>-1396684052</t>
  </si>
  <si>
    <t>https://podminky.urs.cz/item/CS_URS_2023_02/899401112</t>
  </si>
  <si>
    <t>80</t>
  </si>
  <si>
    <t>HWL.1750KASI0000R</t>
  </si>
  <si>
    <t>LITINOVÝ POKLOP ULIČNÍ SAMONIVELAČNÍ ŠOUPÁTKOVÝ</t>
  </si>
  <si>
    <t>-104727176</t>
  </si>
  <si>
    <t>81</t>
  </si>
  <si>
    <t>899401113</t>
  </si>
  <si>
    <t>Osazení poklopů litinových hydrantových</t>
  </si>
  <si>
    <t>868496644</t>
  </si>
  <si>
    <t>https://podminky.urs.cz/item/CS_URS_2023_02/899401113</t>
  </si>
  <si>
    <t>82</t>
  </si>
  <si>
    <t>HWL.1950KASI0000r</t>
  </si>
  <si>
    <t>LITINOVÝ POKLOP ULIČNÍ SAMONIVELAČNÍ HYDRANTOVÝ</t>
  </si>
  <si>
    <t>-1275360615</t>
  </si>
  <si>
    <t>83</t>
  </si>
  <si>
    <t>899721111</t>
  </si>
  <si>
    <t>Signalizační vodič na potrubí DN do 150 mm</t>
  </si>
  <si>
    <t>-938782446</t>
  </si>
  <si>
    <t>https://podminky.urs.cz/item/CS_URS_2023_02/899721111</t>
  </si>
  <si>
    <t>84</t>
  </si>
  <si>
    <t>899722113</t>
  </si>
  <si>
    <t>Krytí potrubí z plastů výstražnou fólií z PVC šířky 34 cm</t>
  </si>
  <si>
    <t>1878797710</t>
  </si>
  <si>
    <t>https://podminky.urs.cz/item/CS_URS_2023_02/899722113</t>
  </si>
  <si>
    <t>85</t>
  </si>
  <si>
    <t>997013871</t>
  </si>
  <si>
    <t>Poplatek za uložení stavebního odpadu na recyklační skládce (skládkovné) směsného stavebního a demoličního zatříděného do Katalogu odpadů pod kódem 17 09 04</t>
  </si>
  <si>
    <t>-1442057204</t>
  </si>
  <si>
    <t>https://podminky.urs.cz/item/CS_URS_2023_02/997013871</t>
  </si>
  <si>
    <t>86</t>
  </si>
  <si>
    <t>997221561</t>
  </si>
  <si>
    <t>Vodorovná doprava suti bez naložení, ale se složením a s hrubým urovnáním z kusových materiálů, na vzdálenost do 1 km</t>
  </si>
  <si>
    <t>-995963919</t>
  </si>
  <si>
    <t>https://podminky.urs.cz/item/CS_URS_2023_02/997221561</t>
  </si>
  <si>
    <t>87</t>
  </si>
  <si>
    <t>997221569</t>
  </si>
  <si>
    <t>1293333390</t>
  </si>
  <si>
    <t>https://podminky.urs.cz/item/CS_URS_2023_02/997221569</t>
  </si>
  <si>
    <t>6,969*3 'Přepočtené koeficientem množství</t>
  </si>
  <si>
    <t>88</t>
  </si>
  <si>
    <t>997221611</t>
  </si>
  <si>
    <t>Nakládání na dopravní prostředky pro vodorovnou dopravu suti</t>
  </si>
  <si>
    <t>-816009321</t>
  </si>
  <si>
    <t>https://podminky.urs.cz/item/CS_URS_2023_02/997221611</t>
  </si>
  <si>
    <t>89</t>
  </si>
  <si>
    <t>998273102</t>
  </si>
  <si>
    <t>Přesun hmot pro trubní vedení hloubené z trub litinových pro vodovody nebo kanalizace v otevřeném výkopu dopravní vzdálenost do 15 m</t>
  </si>
  <si>
    <t>689936127</t>
  </si>
  <si>
    <t>https://podminky.urs.cz/item/CS_URS_2023_02/998273102</t>
  </si>
  <si>
    <t>90</t>
  </si>
  <si>
    <t>011314000_01</t>
  </si>
  <si>
    <t>-269400662</t>
  </si>
  <si>
    <t>91</t>
  </si>
  <si>
    <t>012002000_01</t>
  </si>
  <si>
    <t>Geodetické práce, vytýčení prostorové polohy SO, hranic pozemků,geodetické práce během výstavby</t>
  </si>
  <si>
    <t>1542317662</t>
  </si>
  <si>
    <t>92</t>
  </si>
  <si>
    <t>013254000_01</t>
  </si>
  <si>
    <t xml:space="preserve">"Dokumentace skutečného provedení stavby, geodetické práce skutečného provedení stavby,dokumentace - skutečného provedení stavby </t>
  </si>
  <si>
    <t>651035457</t>
  </si>
  <si>
    <t>93</t>
  </si>
  <si>
    <t>020001000_01</t>
  </si>
  <si>
    <t>Příprava staveniště, vytýčení inženýrských sítí,ruční kopání sond, zpětné předání sítí jejich - správcům</t>
  </si>
  <si>
    <t>639765312</t>
  </si>
  <si>
    <t>94</t>
  </si>
  <si>
    <t>030001000_01</t>
  </si>
  <si>
    <t>Zařízení staveniště, zřízení, provoz a zrušení zařízení staveniště</t>
  </si>
  <si>
    <t>-1587340413</t>
  </si>
  <si>
    <t>95</t>
  </si>
  <si>
    <t>034303000_01</t>
  </si>
  <si>
    <t>940310444</t>
  </si>
  <si>
    <t>96</t>
  </si>
  <si>
    <t>040001000_01</t>
  </si>
  <si>
    <t>2008630640</t>
  </si>
  <si>
    <t>97</t>
  </si>
  <si>
    <t>043002000_01</t>
  </si>
  <si>
    <t>Zkoušky a ostatní měření, zkoušky a měření - hutnící, kamerové, ověření funkčnosti identifikačního - vodiče, kontrola ovladatelnosti armatur</t>
  </si>
  <si>
    <t>1505517637</t>
  </si>
  <si>
    <t>98</t>
  </si>
  <si>
    <t>045203000_01</t>
  </si>
  <si>
    <t>1484458130</t>
  </si>
  <si>
    <t>99</t>
  </si>
  <si>
    <t>ATYP.VRN.1</t>
  </si>
  <si>
    <t>Zpracování dodatku kanalizačního řádu</t>
  </si>
  <si>
    <t>1243354242</t>
  </si>
  <si>
    <t>100</t>
  </si>
  <si>
    <t>ATYP.VRN.2</t>
  </si>
  <si>
    <t>Laboratorní rozbor vody před uvedením nové části vodovodního řadu do provozu</t>
  </si>
  <si>
    <t>664112481</t>
  </si>
  <si>
    <t>101</t>
  </si>
  <si>
    <t>ATYP.VRN.3</t>
  </si>
  <si>
    <t>Zpracování dodatku provozního řádu vodovodu</t>
  </si>
  <si>
    <t>-312494492</t>
  </si>
  <si>
    <t>SO 301-1 - OPRAVA KANALIZACE</t>
  </si>
  <si>
    <t>-1357862730</t>
  </si>
  <si>
    <t>14*8,0</t>
  </si>
  <si>
    <t>430408605</t>
  </si>
  <si>
    <t>-773886720</t>
  </si>
  <si>
    <t>1,20*5</t>
  </si>
  <si>
    <t>472516163</t>
  </si>
  <si>
    <t>křížení vodovod DN 400</t>
  </si>
  <si>
    <t>1,60</t>
  </si>
  <si>
    <t>1214800806</t>
  </si>
  <si>
    <t>přípojky,odbočky</t>
  </si>
  <si>
    <t>1,20*9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</si>
  <si>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</si>
  <si>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</si>
  <si>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-150793700</t>
  </si>
  <si>
    <t>https://podminky.urs.cz/item/CS_URS_2023_02/119001412</t>
  </si>
  <si>
    <t>napojení</t>
  </si>
  <si>
    <t>1,20+1,40</t>
  </si>
  <si>
    <t>1060890729</t>
  </si>
  <si>
    <t>přípojky,křížení</t>
  </si>
  <si>
    <t>1,20*(5+3)</t>
  </si>
  <si>
    <t>1859150155</t>
  </si>
  <si>
    <t>třída 3-50%</t>
  </si>
  <si>
    <t>-0,000-120,62 (stoka DN 400)-  120,62*(4,11-0,51)*1,30=564,502m3</t>
  </si>
  <si>
    <t>564,502/100*50</t>
  </si>
  <si>
    <t>-120,62-160.15 (stoka DN 300)-39,53*(3,44-0,51)*1,10=127,405m3</t>
  </si>
  <si>
    <t>127,405/100*50</t>
  </si>
  <si>
    <t>-přepojení (přípojky)-39,10*(2,8-0,51)*1,10=98,493m3</t>
  </si>
  <si>
    <t>98,493/100*50</t>
  </si>
  <si>
    <t>-rozšíření pro šachty-(2,40*1,20)*(4,10-0,51)*6=62,035m3</t>
  </si>
  <si>
    <t>62,035/100*50</t>
  </si>
  <si>
    <t>1755350338</t>
  </si>
  <si>
    <t>třída 4-35%</t>
  </si>
  <si>
    <t>564,502/100*35</t>
  </si>
  <si>
    <t>127,405/100*35</t>
  </si>
  <si>
    <t>98,493/100*35</t>
  </si>
  <si>
    <t>62,035/100*35</t>
  </si>
  <si>
    <t>-1898218675</t>
  </si>
  <si>
    <t>třída 5-15%</t>
  </si>
  <si>
    <t>564,502/100*15</t>
  </si>
  <si>
    <t>127,405/100*15</t>
  </si>
  <si>
    <t>98,493/100*15</t>
  </si>
  <si>
    <t>62,035/100*15</t>
  </si>
  <si>
    <t>779766533</t>
  </si>
  <si>
    <t>1,20*(1,50+4,10)/2*1,10*8</t>
  </si>
  <si>
    <t>740031263</t>
  </si>
  <si>
    <t>https://podminky.urs.cz/item/CS_URS_2023_02/151101102</t>
  </si>
  <si>
    <t>-0,000-120,62 (stoka DN 400)</t>
  </si>
  <si>
    <t>120,62*(4,11+4,11)/2*2</t>
  </si>
  <si>
    <t>-120,62-160.15 (stoka DN 300)</t>
  </si>
  <si>
    <t>39,53*(4,10+2,77)/2*2</t>
  </si>
  <si>
    <t>-přepojení (přípojky)</t>
  </si>
  <si>
    <t>78,20*(1,50+4,10)/2*2</t>
  </si>
  <si>
    <t>-rozšíření pro šachty</t>
  </si>
  <si>
    <t>(2,40*1,20)*4,10*2*6</t>
  </si>
  <si>
    <t>-1554100704</t>
  </si>
  <si>
    <t>https://podminky.urs.cz/item/CS_URS_2023_02/151101112</t>
  </si>
  <si>
    <t>-980033201</t>
  </si>
  <si>
    <t>(564,502+127,405+98,493)*0,5</t>
  </si>
  <si>
    <t>611210381</t>
  </si>
  <si>
    <t>126316900</t>
  </si>
  <si>
    <t>-1517014210</t>
  </si>
  <si>
    <t>573307116</t>
  </si>
  <si>
    <t>(564,502+127,405+98,493)*1,75</t>
  </si>
  <si>
    <t>-405350776</t>
  </si>
  <si>
    <t>85,721+85,721</t>
  </si>
  <si>
    <t>691133183</t>
  </si>
  <si>
    <t>https://podminky.urs.cz/item/CS_URS_2023_02/174151101</t>
  </si>
  <si>
    <t>šachty</t>
  </si>
  <si>
    <t>(2,40*1,20)*(4,10-0,51-0,15)*6</t>
  </si>
  <si>
    <t>-696544186</t>
  </si>
  <si>
    <t>564,502+127,405+98,493</t>
  </si>
  <si>
    <t>-159,510</t>
  </si>
  <si>
    <t>-39,087</t>
  </si>
  <si>
    <t>58344197</t>
  </si>
  <si>
    <t>štěrkodrť frakce 0/63</t>
  </si>
  <si>
    <t>506105578</t>
  </si>
  <si>
    <t>561,697*1,85</t>
  </si>
  <si>
    <t>59,443*1,85</t>
  </si>
  <si>
    <t>-2050841190</t>
  </si>
  <si>
    <t>0,000-120,62 (stoka DN 400)</t>
  </si>
  <si>
    <t>120,62*1,30*0,70</t>
  </si>
  <si>
    <t>120,62-160.15 (stoka DN 300)</t>
  </si>
  <si>
    <t>39,53*1,10*0,60</t>
  </si>
  <si>
    <t>39,10*1,10*0,55</t>
  </si>
  <si>
    <t>1054961272</t>
  </si>
  <si>
    <t>159,510*1,717</t>
  </si>
  <si>
    <t>212755214</t>
  </si>
  <si>
    <t>Trativody bez lože z drenážních trubek plastových flexibilních D 100 mm</t>
  </si>
  <si>
    <t>-217139843</t>
  </si>
  <si>
    <t>https://podminky.urs.cz/item/CS_URS_2023_02/212755214</t>
  </si>
  <si>
    <t>km 0,000-0,273.46</t>
  </si>
  <si>
    <t>273,46</t>
  </si>
  <si>
    <t>359901111</t>
  </si>
  <si>
    <t>Vyčištění stok jakékoliv výšky</t>
  </si>
  <si>
    <t>-1963635996</t>
  </si>
  <si>
    <t>https://podminky.urs.cz/item/CS_URS_2023_02/359901111</t>
  </si>
  <si>
    <t>rušený úsek kanalizace</t>
  </si>
  <si>
    <t>78,20+160,15</t>
  </si>
  <si>
    <t>359901211</t>
  </si>
  <si>
    <t>Monitoring stok (kamerový systém) jakékoli výšky nová kanalizace</t>
  </si>
  <si>
    <t>1514158734</t>
  </si>
  <si>
    <t>https://podminky.urs.cz/item/CS_URS_2023_02/359901211</t>
  </si>
  <si>
    <t>78,200+39,53+120,620</t>
  </si>
  <si>
    <t>1854327339</t>
  </si>
  <si>
    <t>120,62*1,30*0,15</t>
  </si>
  <si>
    <t>39,53*1,10*0,15</t>
  </si>
  <si>
    <t>39,10*1,10*0,15</t>
  </si>
  <si>
    <t>rozšíření pro šachty</t>
  </si>
  <si>
    <t>(2,40*1,20)*6*0,15</t>
  </si>
  <si>
    <t>452112112</t>
  </si>
  <si>
    <t>Osazení betonových dílců prstenců nebo rámů pod poklopy a mříže, výšky do 100 mm</t>
  </si>
  <si>
    <t>476262805</t>
  </si>
  <si>
    <t>https://podminky.urs.cz/item/CS_URS_2023_02/452112112</t>
  </si>
  <si>
    <t>6+4+2</t>
  </si>
  <si>
    <t>59224184</t>
  </si>
  <si>
    <t>prstenec šachtový vyrovnávací betonový 625x120x40mm</t>
  </si>
  <si>
    <t>-1463024132</t>
  </si>
  <si>
    <t>59224176</t>
  </si>
  <si>
    <t>prstenec šachtový vyrovnávací betonový 625x120x80mm</t>
  </si>
  <si>
    <t>-757981844</t>
  </si>
  <si>
    <t>59224187</t>
  </si>
  <si>
    <t>prstenec šachtový vyrovnávací betonový 625x120x100mm</t>
  </si>
  <si>
    <t>-1414538955</t>
  </si>
  <si>
    <t>452311141</t>
  </si>
  <si>
    <t>Podkladní a zajišťovací konstrukce z betonu prostého v otevřeném výkopu bez zvýšených nároků na prostředí desky pod potrubí, stoky a drobné objekty z betonu tř. C 16/20</t>
  </si>
  <si>
    <t>-751357800</t>
  </si>
  <si>
    <t>https://podminky.urs.cz/item/CS_URS_2023_02/452311141</t>
  </si>
  <si>
    <t>1,40*1,40*0,15*6</t>
  </si>
  <si>
    <t>830311811</t>
  </si>
  <si>
    <t>Bourání stávajícího potrubí z kameninových trub v otevřeném výkopu DN do 150</t>
  </si>
  <si>
    <t>-612971583</t>
  </si>
  <si>
    <t>https://podminky.urs.cz/item/CS_URS_2023_02/830311811</t>
  </si>
  <si>
    <t>pro UV</t>
  </si>
  <si>
    <t>9,60+1,90+2,20+2,50+3,20+6,40+6,50+5,50+7,50</t>
  </si>
  <si>
    <t>rd 1,2,3,4+přepojení</t>
  </si>
  <si>
    <t>4,60+6,40+6,90+8,50+6,50</t>
  </si>
  <si>
    <t>830391811</t>
  </si>
  <si>
    <t>Bourání stávajícího potrubí z kameninových trub v otevřeném výkopu DN přes 250 do 400</t>
  </si>
  <si>
    <t>447449110</t>
  </si>
  <si>
    <t>https://podminky.urs.cz/item/CS_URS_2023_02/830391811</t>
  </si>
  <si>
    <t>831263195</t>
  </si>
  <si>
    <t>Příplatek za zřízení kanalizační přípojky DN 100 až 300</t>
  </si>
  <si>
    <t>-2004142741</t>
  </si>
  <si>
    <t>837395121</t>
  </si>
  <si>
    <t>Výsek a montáž kameninové odbočné tvarovky na kameninovém potrubí DN 400</t>
  </si>
  <si>
    <t>2088558342</t>
  </si>
  <si>
    <t>https://podminky.urs.cz/item/CS_URS_2023_02/837395121</t>
  </si>
  <si>
    <t>napojení na stáv.síť</t>
  </si>
  <si>
    <t>871313121</t>
  </si>
  <si>
    <t>Montáž kanalizačního potrubí z plastů z tvrdého PVC těsněných gumovým kroužkem v otevřeném výkopu ve sklonu do 20 % DN 160</t>
  </si>
  <si>
    <t>861342196</t>
  </si>
  <si>
    <t>https://podminky.urs.cz/item/CS_URS_2023_02/871313121</t>
  </si>
  <si>
    <t>28611230</t>
  </si>
  <si>
    <t>trubka kanalizační PVC-U DN 160x3000mm SN12</t>
  </si>
  <si>
    <t>-740728331</t>
  </si>
  <si>
    <t>78,20*1,05</t>
  </si>
  <si>
    <t>871373121</t>
  </si>
  <si>
    <t>Montáž kanalizačního potrubí z plastů z tvrdého PVC těsněných gumovým kroužkem v otevřeném výkopu ve sklonu do 20 % DN 315</t>
  </si>
  <si>
    <t>-604729604</t>
  </si>
  <si>
    <t>https://podminky.urs.cz/item/CS_URS_2023_02/871373121</t>
  </si>
  <si>
    <t>napojení 160,15- Š5 0,120.62 (stoka DN 300)</t>
  </si>
  <si>
    <t>39,53</t>
  </si>
  <si>
    <t>28611233</t>
  </si>
  <si>
    <t>trubka kanalizační PVC-U DN 315x3000mm SN12</t>
  </si>
  <si>
    <t>1511464745</t>
  </si>
  <si>
    <t>39,53*1,05</t>
  </si>
  <si>
    <t>871393121</t>
  </si>
  <si>
    <t>Montáž kanalizačního potrubí z plastů z tvrdého PVC těsněných gumovým kroužkem v otevřeném výkopu ve sklonu do 20 % DN 400</t>
  </si>
  <si>
    <t>1194253430</t>
  </si>
  <si>
    <t>https://podminky.urs.cz/item/CS_URS_2023_02/871393121</t>
  </si>
  <si>
    <t>Š5 120,62 -napojení stáv.0,000 (stoka DN 400)</t>
  </si>
  <si>
    <t>120,62</t>
  </si>
  <si>
    <t>28611234</t>
  </si>
  <si>
    <t>trubka kanalizační PVC-U DN 400x3000mm SN12</t>
  </si>
  <si>
    <t>1502888620</t>
  </si>
  <si>
    <t>120,62*1,05</t>
  </si>
  <si>
    <t>877315211</t>
  </si>
  <si>
    <t>Montáž tvarovek z tvrdého PVC-systém KG nebo z polypropylenu-systém KG 2000 jednoosé DN 160</t>
  </si>
  <si>
    <t>836057090</t>
  </si>
  <si>
    <t>14*5</t>
  </si>
  <si>
    <t>28651010</t>
  </si>
  <si>
    <t>koleno kanalizace PVC-U 160x15°</t>
  </si>
  <si>
    <t>-1411393518</t>
  </si>
  <si>
    <t>9*2</t>
  </si>
  <si>
    <t>5*2</t>
  </si>
  <si>
    <t>28651011</t>
  </si>
  <si>
    <t>koleno kanalizace PVC-U 160x30°</t>
  </si>
  <si>
    <t>1483507383</t>
  </si>
  <si>
    <t>28651012</t>
  </si>
  <si>
    <t>koleno kanalizační PVC-U 160x45°</t>
  </si>
  <si>
    <t>-1900646237</t>
  </si>
  <si>
    <t>9*1</t>
  </si>
  <si>
    <t>5*1</t>
  </si>
  <si>
    <t>877373121</t>
  </si>
  <si>
    <t>Montáž tvarovek odbočných na potrubí z trub z PVC těsněných kroužkem otevřený výkop. DN 300</t>
  </si>
  <si>
    <t>-170147591</t>
  </si>
  <si>
    <t>DN150</t>
  </si>
  <si>
    <t>28611404</t>
  </si>
  <si>
    <t>odbočka kanalizační plastová s hrdlem KG 315/150/45°</t>
  </si>
  <si>
    <t>1628314549</t>
  </si>
  <si>
    <t>877393121</t>
  </si>
  <si>
    <t>Montáž tvarovek odbočných na potrubí z trub z PVC těsněných kroužkem otevřený výkop. DN 400</t>
  </si>
  <si>
    <t>-208631092</t>
  </si>
  <si>
    <t>8+3</t>
  </si>
  <si>
    <t>28611410</t>
  </si>
  <si>
    <t>odbočka kanalizační plastová s hrdlem KG 400/150/45°</t>
  </si>
  <si>
    <t>1942957951</t>
  </si>
  <si>
    <t>890431851</t>
  </si>
  <si>
    <t>Bourání šachet a jímek strojně velikosti obestavěného prostoru přes 1,5 do 3 m3 z prefabrikovaných skruží</t>
  </si>
  <si>
    <t>432637488</t>
  </si>
  <si>
    <t>https://podminky.urs.cz/item/CS_URS_2023_02/890431851</t>
  </si>
  <si>
    <t>rušená šachta u Š2</t>
  </si>
  <si>
    <t>1,20*1,20*4,30</t>
  </si>
  <si>
    <t>rušená šachta u Š1</t>
  </si>
  <si>
    <t>1,20*1,20*2,80</t>
  </si>
  <si>
    <t>892351111</t>
  </si>
  <si>
    <t>Tlakové zkoušky vodou na potrubí DN 150 nebo 200</t>
  </si>
  <si>
    <t>54924172</t>
  </si>
  <si>
    <t>https://podminky.urs.cz/item/CS_URS_2023_02/892351111</t>
  </si>
  <si>
    <t>DN 160</t>
  </si>
  <si>
    <t>78,20</t>
  </si>
  <si>
    <t>714428102</t>
  </si>
  <si>
    <t>892381111</t>
  </si>
  <si>
    <t>Tlakové zkoušky vodou na potrubí DN 250, 300 nebo 350</t>
  </si>
  <si>
    <t>-1520280161</t>
  </si>
  <si>
    <t>https://podminky.urs.cz/item/CS_URS_2023_02/892381111</t>
  </si>
  <si>
    <t>DN 300</t>
  </si>
  <si>
    <t>892421111</t>
  </si>
  <si>
    <t>Tlakové zkoušky vodou na potrubí DN 400 nebo 500</t>
  </si>
  <si>
    <t>-1006702118</t>
  </si>
  <si>
    <t>https://podminky.urs.cz/item/CS_URS_2023_02/892421111</t>
  </si>
  <si>
    <t>DN 400</t>
  </si>
  <si>
    <t>892442111</t>
  </si>
  <si>
    <t>Tlakové zkoušky vodou zabezpečení konců potrubí při tlakových zkouškách DN přes 300 do 600</t>
  </si>
  <si>
    <t>849613</t>
  </si>
  <si>
    <t>https://podminky.urs.cz/item/CS_URS_2023_02/892442111</t>
  </si>
  <si>
    <t>894410232</t>
  </si>
  <si>
    <t>Osazení betonových dílců šachet kanalizačních skruž přechodová (konus) DN 1000</t>
  </si>
  <si>
    <t>971904473</t>
  </si>
  <si>
    <t>https://podminky.urs.cz/item/CS_URS_2023_02/894410232</t>
  </si>
  <si>
    <t>Š1-Š6</t>
  </si>
  <si>
    <t>59224056</t>
  </si>
  <si>
    <t>kónus pro kanalizační šachty s kapsovým stupadlem 100/62,5x67x12cm</t>
  </si>
  <si>
    <t>1027887930</t>
  </si>
  <si>
    <t>59224348</t>
  </si>
  <si>
    <t>těsnění elastomerové pro spojení šachetních dílů DN 1000</t>
  </si>
  <si>
    <t>-1843916826</t>
  </si>
  <si>
    <t>894411311</t>
  </si>
  <si>
    <t>Osazení betonových nebo železobetonových dílců pro šachty skruží rovných</t>
  </si>
  <si>
    <t>-926874320</t>
  </si>
  <si>
    <t>https://podminky.urs.cz/item/CS_URS_2023_02/894411311</t>
  </si>
  <si>
    <t>59224066</t>
  </si>
  <si>
    <t>skruž betonová DN 1000x250 PS, 100x25x12cm</t>
  </si>
  <si>
    <t>-1372422790</t>
  </si>
  <si>
    <t>59224068</t>
  </si>
  <si>
    <t>skruž betonová DN 1000x500 PS, 100x50x12cm</t>
  </si>
  <si>
    <t>464132842</t>
  </si>
  <si>
    <t>59224070</t>
  </si>
  <si>
    <t>skruž betonová DN 1000x1000 PS, 100x100x12cm</t>
  </si>
  <si>
    <t>1815518121</t>
  </si>
  <si>
    <t>894414111</t>
  </si>
  <si>
    <t>Osazení betonových nebo železobetonových dílců pro šachty skruží základových (dno)</t>
  </si>
  <si>
    <t>-2022870622</t>
  </si>
  <si>
    <t>https://podminky.urs.cz/item/CS_URS_2023_02/894414111</t>
  </si>
  <si>
    <t>59224356</t>
  </si>
  <si>
    <t>dno betonové šachty kanalizační jednolité 100x98x60cm</t>
  </si>
  <si>
    <t>431378445</t>
  </si>
  <si>
    <t>Š 6</t>
  </si>
  <si>
    <t>59224039</t>
  </si>
  <si>
    <t>dno betonové šachtové DN 400 žlab kamenina nástupnice beton 100x88,5x23cm</t>
  </si>
  <si>
    <t>-515831384</t>
  </si>
  <si>
    <t>Š1-Š5</t>
  </si>
  <si>
    <t>899 ATYP.XX5</t>
  </si>
  <si>
    <t>Zajištění provizorního přečerpávání odpadních vod po celou dobu výstavby ze šachty - do šachty pod řešeným úsekem ve vzdálenosti cca 150 m</t>
  </si>
  <si>
    <t>2039673382</t>
  </si>
  <si>
    <t>899 ATYP.XX6</t>
  </si>
  <si>
    <t>Napojení na stávající síť</t>
  </si>
  <si>
    <t>-455233494</t>
  </si>
  <si>
    <t>899104112</t>
  </si>
  <si>
    <t>Osazení poklopů litinových, ocelových nebo železobetonových včetně rámů pro třídu zatížení D400, E600</t>
  </si>
  <si>
    <t>-1751862514</t>
  </si>
  <si>
    <t>https://podminky.urs.cz/item/CS_URS_2023_02/899104112</t>
  </si>
  <si>
    <t>55241006</t>
  </si>
  <si>
    <t>poklop kanalizační litinový, rám betonolitinový 160mm,s osazením pro lapač D 400 kruhová mříž</t>
  </si>
  <si>
    <t>-723356753</t>
  </si>
  <si>
    <t>Výšková úprava uličního vstupu nebo vpusti do 200 mm zvýšením krycího hrnce, šoupěte nebo hydrantu</t>
  </si>
  <si>
    <t>112845369</t>
  </si>
  <si>
    <t>u rd</t>
  </si>
  <si>
    <t>-143450858</t>
  </si>
  <si>
    <t>976044311</t>
  </si>
  <si>
    <t>Vybourání betonových nebo železobetonových dvířek, ventilací, obrub, krycích desek obrub zdiva šachet, průřezu přes 0,03 m2</t>
  </si>
  <si>
    <t>-756146071</t>
  </si>
  <si>
    <t>https://podminky.urs.cz/item/CS_URS_2023_02/976044311</t>
  </si>
  <si>
    <t>stáv.vpusti</t>
  </si>
  <si>
    <t>1,25*6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</si>
  <si>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</si>
  <si>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</si>
  <si>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-1693737858</t>
  </si>
  <si>
    <t>https://podminky.urs.cz/item/CS_URS_2023_02/997013869</t>
  </si>
  <si>
    <t>-927015130</t>
  </si>
  <si>
    <t>-1326261801</t>
  </si>
  <si>
    <t>33,968*3 'Přepočtené koeficientem množství</t>
  </si>
  <si>
    <t>837967670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</si>
  <si>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</si>
  <si>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</si>
  <si>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-51708561</t>
  </si>
  <si>
    <t>https://podminky.urs.cz/item/CS_URS_2023_02/998276101</t>
  </si>
  <si>
    <t>-2025840483</t>
  </si>
  <si>
    <t>-2051277351</t>
  </si>
  <si>
    <t>1722047464</t>
  </si>
  <si>
    <t>-1248602958</t>
  </si>
  <si>
    <t>-2069041379</t>
  </si>
  <si>
    <t>102163546</t>
  </si>
  <si>
    <t>1201864959</t>
  </si>
  <si>
    <t>-260868091</t>
  </si>
  <si>
    <t>0452.VRN.4</t>
  </si>
  <si>
    <t>-1893665774</t>
  </si>
  <si>
    <t>-1493940768</t>
  </si>
  <si>
    <t>SO 401-1 - VEŘEJNÉ OSVĚTLENÍ + METROPOLITNÍ SÍŤ</t>
  </si>
  <si>
    <t>D1 - Nové VO</t>
  </si>
  <si>
    <t>11 - Přípravné a přidružené práce</t>
  </si>
  <si>
    <t>56 - Podkladní vrstvy komunikací, letišť a ploch</t>
  </si>
  <si>
    <t>57 - Kryty pozemních komunikací, letišť a ploch z kameniva nebo živičné</t>
  </si>
  <si>
    <t>59 - Kryty pozemních komunikací, letišť a ploch dlážděných (předlažby)</t>
  </si>
  <si>
    <t>M21 - Elektromontáže</t>
  </si>
  <si>
    <t>M22 - Montáže sdělovací a zabezpečovací techniky</t>
  </si>
  <si>
    <t>M46 - Zemní práce při montážích</t>
  </si>
  <si>
    <t>M65 - Elektroinstalace</t>
  </si>
  <si>
    <t>16 - Přemístění výkopku</t>
  </si>
  <si>
    <t>19 - Hloubení pro podzemní stěny, ražení a hloubení důlní</t>
  </si>
  <si>
    <t>S - Přesuny sutí</t>
  </si>
  <si>
    <t>D2 - VORN - Vedlejší a ostatní rozpočtové náklady</t>
  </si>
  <si>
    <t>01VRN - Průzkumy, geodetické a projektové práce</t>
  </si>
  <si>
    <t>04VRN - Inženýrské činnosti</t>
  </si>
  <si>
    <t xml:space="preserve">    D3 - Metropolitní síť</t>
  </si>
  <si>
    <t xml:space="preserve">    11 - Přípravné a přidružené práce</t>
  </si>
  <si>
    <t xml:space="preserve">    56 - Podkladní vrstvy komunikací, letišť a ploch</t>
  </si>
  <si>
    <t xml:space="preserve">    57 - Kryty pozemních komunikací, letišť a ploch z kameniva nebo živičné</t>
  </si>
  <si>
    <t xml:space="preserve">    M21 - Elektromontáže</t>
  </si>
  <si>
    <t xml:space="preserve">    M22 - Montáže sdělovací a zabezpečovací techniky</t>
  </si>
  <si>
    <t xml:space="preserve">    M46 - Zemní práce při montážích</t>
  </si>
  <si>
    <t xml:space="preserve">    16 - Přemístění výkopku</t>
  </si>
  <si>
    <t xml:space="preserve">    19 - Hloubení pro podzemní stěny, ražení a hloubení důlní</t>
  </si>
  <si>
    <t xml:space="preserve">    S - Přesuny sutí</t>
  </si>
  <si>
    <t xml:space="preserve">    D2 - VORN - Vedlejší a ostatní rozpočtové náklady</t>
  </si>
  <si>
    <t xml:space="preserve">    01VRN - Průzkumy, geodetické a projektové práce</t>
  </si>
  <si>
    <t>D1</t>
  </si>
  <si>
    <t>Nové VO</t>
  </si>
  <si>
    <t>Přípravné a přidružené práce</t>
  </si>
  <si>
    <t>919735113R00</t>
  </si>
  <si>
    <t>Řezání stávajícího živičného krytu tl. 10 - 15 cm</t>
  </si>
  <si>
    <t>113108310R00</t>
  </si>
  <si>
    <t>Odstranění asfaltové vrstvy pl. do 50 m2, tl.10 cm</t>
  </si>
  <si>
    <t>113107530R00</t>
  </si>
  <si>
    <t>Odstranění podkladu pl. 50 m2,kam.drcené tl.30 cm</t>
  </si>
  <si>
    <t>113106231R00</t>
  </si>
  <si>
    <t>Rozebrání dlažeb ze zámkové dlažby v kamenivu</t>
  </si>
  <si>
    <t>Podkladní vrstvy komunikací, letišť a ploch</t>
  </si>
  <si>
    <t>564782111R00</t>
  </si>
  <si>
    <t>Podklad z kam.drceného 32-63 po zhutnění 30 cm</t>
  </si>
  <si>
    <t>564811111R00</t>
  </si>
  <si>
    <t>Podklad ze štěrkodrti po zhutnění tloušťky 5 cm</t>
  </si>
  <si>
    <t>Kryty pozemních komunikací, letišť a ploch z kameniva nebo živičné</t>
  </si>
  <si>
    <t>577141312R00</t>
  </si>
  <si>
    <t>Beton asfalt. ACO 8 CH,ACO 11,ACO 16, do 3 m, 5 cm</t>
  </si>
  <si>
    <t>Kryty pozemních komunikací, letišť a ploch dlážděných (předlažby)</t>
  </si>
  <si>
    <t>596215041R00</t>
  </si>
  <si>
    <t>Kladení zámkové dlažby tl. 8 cm do drtě tl. 5 cm</t>
  </si>
  <si>
    <t>M21</t>
  </si>
  <si>
    <t>Elektromontáže</t>
  </si>
  <si>
    <t>210202115R00</t>
  </si>
  <si>
    <t>Svítidlo veřejného osvětlení parkové</t>
  </si>
  <si>
    <t>348360220</t>
  </si>
  <si>
    <t>Svítidlo Guida S - G3H - 34W</t>
  </si>
  <si>
    <t>210204002R00</t>
  </si>
  <si>
    <t>Stožár osvětlovací sadový - ocelový</t>
  </si>
  <si>
    <t>316735704</t>
  </si>
  <si>
    <t>Stožár TS-6 3° atyp. 159/89/60 vč.manžety</t>
  </si>
  <si>
    <t>210204011R00</t>
  </si>
  <si>
    <t>Stožár osvětlovací ocelový délky do 12 m</t>
  </si>
  <si>
    <t>31673550</t>
  </si>
  <si>
    <t>Stožár osvětlovací uliční JB-8 ST 3° 159/108/89 vč.manžety</t>
  </si>
  <si>
    <t>210204105R00</t>
  </si>
  <si>
    <t>Výložník ocelový 2ramenný do 70 kg</t>
  </si>
  <si>
    <t>31677745</t>
  </si>
  <si>
    <t>Výložník V 2-1500</t>
  </si>
  <si>
    <t>210204201R00</t>
  </si>
  <si>
    <t>Elektrovýzbroj stožáru pro 1 okruh</t>
  </si>
  <si>
    <t>31678610.A</t>
  </si>
  <si>
    <t>Stožárová rozvodnice SR 481/721 /E27 UN</t>
  </si>
  <si>
    <t>31678610.A.1</t>
  </si>
  <si>
    <t>Rozvodnice stožárová SR 722</t>
  </si>
  <si>
    <t>34111032</t>
  </si>
  <si>
    <t>Kabel silový s Cu jádrem 750 V CYKY 3 C x 1,5 mm2</t>
  </si>
  <si>
    <t>210010123R00</t>
  </si>
  <si>
    <t>Trubka ochranná z PE, uložená volně, DN do 47 mm</t>
  </si>
  <si>
    <t>3457114701</t>
  </si>
  <si>
    <t>Trubka kabelová chránička KOPOFLEX KF 09050</t>
  </si>
  <si>
    <t>210010125R00</t>
  </si>
  <si>
    <t>Trubka ochranná z PE, uložená volně, DN do 100 mm</t>
  </si>
  <si>
    <t>3457114705</t>
  </si>
  <si>
    <t>Trubka kabelová chránička KOPOFLEX KF 09110</t>
  </si>
  <si>
    <t>210220022R00</t>
  </si>
  <si>
    <t>Vedení uzemňovací v zemi FeZn, D 8 - 10 mm</t>
  </si>
  <si>
    <t>156112270000</t>
  </si>
  <si>
    <t>Drát ocelový pozinkovaný 426406  D 10 mm</t>
  </si>
  <si>
    <t>kg</t>
  </si>
  <si>
    <t>210220301R00</t>
  </si>
  <si>
    <t>Svorka hromosvodová do 2 šroubů /SS, SZ, SO/</t>
  </si>
  <si>
    <t>35441885</t>
  </si>
  <si>
    <t>Svorka spojovací SS pro lano d 8-10 mm</t>
  </si>
  <si>
    <t>35441895</t>
  </si>
  <si>
    <t>Svorka připojovací SP  kovových částí d 6-12 mm</t>
  </si>
  <si>
    <t>210810013R00</t>
  </si>
  <si>
    <t>Kabel CYKY-m 750 V 4 x 10 mm2 volně uložený</t>
  </si>
  <si>
    <t>34111076</t>
  </si>
  <si>
    <t>Kabel silový s Cu jádrem 750 V CYKY 4 x10 mm2</t>
  </si>
  <si>
    <t>210901071R00</t>
  </si>
  <si>
    <t>Kabel silový AYKY 1kV 4 x 35 mm2 volně uložený</t>
  </si>
  <si>
    <t>34113204</t>
  </si>
  <si>
    <t>Kabel silový s Al jádrem 1 kV 1-AYKY  4B x 35 mm2</t>
  </si>
  <si>
    <t>210100251R00</t>
  </si>
  <si>
    <t>Ukončení celoplast. kabelů zákl./pás.do 4x10 mm2</t>
  </si>
  <si>
    <t>210100253R00</t>
  </si>
  <si>
    <t>Ukončení celoplast. kabelů zákl./pás.do 4x50 mm2</t>
  </si>
  <si>
    <t>210100001R00</t>
  </si>
  <si>
    <t>Ukončení vodičů v rozvaděči + zapojení do 2,5 mm2</t>
  </si>
  <si>
    <t>210100003R00</t>
  </si>
  <si>
    <t>Ukončení vodičů v rozvaděči + zapojení do 16 mm2</t>
  </si>
  <si>
    <t>210100005R00</t>
  </si>
  <si>
    <t>Ukončení vodičů v rozvaděči + zapojení do 35 mm2</t>
  </si>
  <si>
    <t>211190003R00</t>
  </si>
  <si>
    <t>Osazení pilíře</t>
  </si>
  <si>
    <t>35711643</t>
  </si>
  <si>
    <t>Rozvaděč SR 620 NKV1 pilíř</t>
  </si>
  <si>
    <t>210102101R00</t>
  </si>
  <si>
    <t>Spojka gelová 4x25 mm2</t>
  </si>
  <si>
    <t>35435475</t>
  </si>
  <si>
    <t>ETELEC Spojka SHARK 525 WS gelová se svorkovnicí</t>
  </si>
  <si>
    <t>M22</t>
  </si>
  <si>
    <t>Montáže sdělovací a zabezpečovací techniky</t>
  </si>
  <si>
    <t>220890301R00</t>
  </si>
  <si>
    <t>Oživení, zapojení</t>
  </si>
  <si>
    <t>hod.</t>
  </si>
  <si>
    <t>220890202R00</t>
  </si>
  <si>
    <t>Revize</t>
  </si>
  <si>
    <t>M46</t>
  </si>
  <si>
    <t>Zemní práce při montážích</t>
  </si>
  <si>
    <t>460050704R00</t>
  </si>
  <si>
    <t>Jáma do 2 m3 pro stožár veř.osvětlení, hor.4</t>
  </si>
  <si>
    <t>460100023R00</t>
  </si>
  <si>
    <t>Pouzdrový základ 300x1500 mm v ose trasy kab.</t>
  </si>
  <si>
    <t>59221628</t>
  </si>
  <si>
    <t>Trouba betonová přímá TBP Q 300/1000/36 mm</t>
  </si>
  <si>
    <t>58922205</t>
  </si>
  <si>
    <t>Beton C 12/15</t>
  </si>
  <si>
    <t>58337320</t>
  </si>
  <si>
    <t>Štěrkopísek frakce 4-8 C</t>
  </si>
  <si>
    <t>460200164R00</t>
  </si>
  <si>
    <t>Výkop kabelové rýhy 35/80 cm hor.4</t>
  </si>
  <si>
    <t>460200304R00</t>
  </si>
  <si>
    <t>Výkop kabelové rýhy 50/120 cm hor.4</t>
  </si>
  <si>
    <t>102</t>
  </si>
  <si>
    <t>460490012R00</t>
  </si>
  <si>
    <t>Zakrytí kabelu výstražnou folií PVC, šířka 33 cm</t>
  </si>
  <si>
    <t>104</t>
  </si>
  <si>
    <t>673909992034</t>
  </si>
  <si>
    <t>Fólie výstražná šířka 34 cm červená</t>
  </si>
  <si>
    <t>106</t>
  </si>
  <si>
    <t>460560164R00</t>
  </si>
  <si>
    <t>Zához rýhy 35/80 cm, hornina třídy 4</t>
  </si>
  <si>
    <t>108</t>
  </si>
  <si>
    <t>460560304R00</t>
  </si>
  <si>
    <t>Zához rýhy 50/120 cm, hornina třídy 4</t>
  </si>
  <si>
    <t>110</t>
  </si>
  <si>
    <t>979084113R00</t>
  </si>
  <si>
    <t>Vodorovná doprava hmot po suchu do 1000 m</t>
  </si>
  <si>
    <t>112</t>
  </si>
  <si>
    <t>979084119R00</t>
  </si>
  <si>
    <t>Příplatek k přesunu hmot za každých dalších 1000 m</t>
  </si>
  <si>
    <t>114</t>
  </si>
  <si>
    <t>460080101R00</t>
  </si>
  <si>
    <t>Rozbourání betonového základu</t>
  </si>
  <si>
    <t>116</t>
  </si>
  <si>
    <t>M65</t>
  </si>
  <si>
    <t>Elektroinstalace</t>
  </si>
  <si>
    <t>650106461R00</t>
  </si>
  <si>
    <t>Demontáž elektrovýzbroje stožáru pro 1 okruh</t>
  </si>
  <si>
    <t>118</t>
  </si>
  <si>
    <t>650106121R00</t>
  </si>
  <si>
    <t>Demontáž svítidla veřejného osvětlení na výložník</t>
  </si>
  <si>
    <t>120</t>
  </si>
  <si>
    <t>650106321R00</t>
  </si>
  <si>
    <t>Demontáž výložníku pro svítidlo 2 ramenný do 70 kg</t>
  </si>
  <si>
    <t>122</t>
  </si>
  <si>
    <t>650106221R00</t>
  </si>
  <si>
    <t>Demontáž sadového osvětlovacího stožáru - ocelový</t>
  </si>
  <si>
    <t>124</t>
  </si>
  <si>
    <t>650106211R00</t>
  </si>
  <si>
    <t>Demontáž silničního osvětlovacího stožáru - betonový</t>
  </si>
  <si>
    <t>126</t>
  </si>
  <si>
    <t>Přemístění výkopku</t>
  </si>
  <si>
    <t>162301102R00</t>
  </si>
  <si>
    <t>Vodorovné přemístění výkopku z hor.1-4 do 1000 m</t>
  </si>
  <si>
    <t>128</t>
  </si>
  <si>
    <t>162701109R00</t>
  </si>
  <si>
    <t>Příplatek k vod. přemístění hor.1-4 za další 1 km</t>
  </si>
  <si>
    <t>130</t>
  </si>
  <si>
    <t>Hloubení pro podzemní stěny, ražení a hloubení důlní</t>
  </si>
  <si>
    <t>199000005R00</t>
  </si>
  <si>
    <t>Poplatek za skládku zeminy 1- 4</t>
  </si>
  <si>
    <t>132</t>
  </si>
  <si>
    <t>S</t>
  </si>
  <si>
    <t>Přesuny sutí</t>
  </si>
  <si>
    <t>979082213R00</t>
  </si>
  <si>
    <t>Vodorovná doprava suti po suchu do 1 km</t>
  </si>
  <si>
    <t>134</t>
  </si>
  <si>
    <t>979082219R00</t>
  </si>
  <si>
    <t>Příplatek za dopravu suti po suchu za další 1 km</t>
  </si>
  <si>
    <t>136</t>
  </si>
  <si>
    <t>979990108R00</t>
  </si>
  <si>
    <t>Poplatek za skládku suti</t>
  </si>
  <si>
    <t>138</t>
  </si>
  <si>
    <t>D2</t>
  </si>
  <si>
    <t>VORN - Vedlejší a ostatní rozpočtové náklady</t>
  </si>
  <si>
    <t>01VRN</t>
  </si>
  <si>
    <t>Průzkumy, geodetické a projektové práce</t>
  </si>
  <si>
    <t>012002VRN</t>
  </si>
  <si>
    <t>Soubor</t>
  </si>
  <si>
    <t>140</t>
  </si>
  <si>
    <t>04VRN</t>
  </si>
  <si>
    <t>Inženýrské činnosti</t>
  </si>
  <si>
    <t>049002VRN</t>
  </si>
  <si>
    <t>Prostup pod plotovou zídkou u porodnice</t>
  </si>
  <si>
    <t>142</t>
  </si>
  <si>
    <t>D3</t>
  </si>
  <si>
    <t>Metropolitní síť</t>
  </si>
  <si>
    <t>144</t>
  </si>
  <si>
    <t>146</t>
  </si>
  <si>
    <t>148</t>
  </si>
  <si>
    <t>150</t>
  </si>
  <si>
    <t>152</t>
  </si>
  <si>
    <t>154</t>
  </si>
  <si>
    <t>156</t>
  </si>
  <si>
    <t>210800526R00</t>
  </si>
  <si>
    <t>Vodič H07V-U (CY) 4 mm2 uložený volně</t>
  </si>
  <si>
    <t>158</t>
  </si>
  <si>
    <t>34142216</t>
  </si>
  <si>
    <t>Vodič pro pevné uložení CYA 4,00 mm2</t>
  </si>
  <si>
    <t>160</t>
  </si>
  <si>
    <t>222085005R00</t>
  </si>
  <si>
    <t>Svazek MT v kabelové rýze</t>
  </si>
  <si>
    <t>162</t>
  </si>
  <si>
    <t>28613301</t>
  </si>
  <si>
    <t>Svazek MT 4x10/6</t>
  </si>
  <si>
    <t>164</t>
  </si>
  <si>
    <t>222085111R00</t>
  </si>
  <si>
    <t>Koncovka trubky HDPE</t>
  </si>
  <si>
    <t>ks</t>
  </si>
  <si>
    <t>166</t>
  </si>
  <si>
    <t>3457164102</t>
  </si>
  <si>
    <t>Koncovka mikrotrubičky 10 mm neprůhledná</t>
  </si>
  <si>
    <t>168</t>
  </si>
  <si>
    <t>170</t>
  </si>
  <si>
    <t>172</t>
  </si>
  <si>
    <t>174</t>
  </si>
  <si>
    <t>176</t>
  </si>
  <si>
    <t>178</t>
  </si>
  <si>
    <t>180</t>
  </si>
  <si>
    <t>182</t>
  </si>
  <si>
    <t>184</t>
  </si>
  <si>
    <t>186</t>
  </si>
  <si>
    <t>188</t>
  </si>
  <si>
    <t>190</t>
  </si>
  <si>
    <t>192</t>
  </si>
  <si>
    <t>194</t>
  </si>
  <si>
    <t>196</t>
  </si>
  <si>
    <t>198</t>
  </si>
  <si>
    <t>02 - MK Borská</t>
  </si>
  <si>
    <t>SO 102-2 - KOMUNIKACE</t>
  </si>
  <si>
    <t>1146682913</t>
  </si>
  <si>
    <t>(130*1,5)+(11*1,5)+(106*2)+(3*4)</t>
  </si>
  <si>
    <t>-221639223</t>
  </si>
  <si>
    <t>(200*6)+(11,5*6)+(7*10)+(12*13)+(61*5,5)</t>
  </si>
  <si>
    <t>113202111</t>
  </si>
  <si>
    <t>Vytrhání obrub s vybouráním lože, s přemístěním hmot na skládku na vzdálenost do 3 m nebo s naložením na dopravní prostředek z krajníků nebo obrubníků stojatých</t>
  </si>
  <si>
    <t>-1841091075</t>
  </si>
  <si>
    <t>https://podminky.urs.cz/item/CS_URS_2023_01/113202111</t>
  </si>
  <si>
    <t>118+105+69+92</t>
  </si>
  <si>
    <t>345572718</t>
  </si>
  <si>
    <t>(435,50+98)*0,22+(1830,50*0,38)</t>
  </si>
  <si>
    <t>131151201</t>
  </si>
  <si>
    <t>Hloubení zapažených jam a zářezů strojně s urovnáním dna do předepsaného profilu a spádu v hornině třídy těžitelnosti I skupiny 1 a 2 do 20 m3</t>
  </si>
  <si>
    <t>1466994864</t>
  </si>
  <si>
    <t>https://podminky.urs.cz/item/CS_URS_2023_01/131151201</t>
  </si>
  <si>
    <t>(1,3*1,3*1,5)*7</t>
  </si>
  <si>
    <t>132154201</t>
  </si>
  <si>
    <t>Hloubení zapažených rýh šířky přes 800 do 2 000 mm strojně s urovnáním dna do předepsaného profilu a spádu v hornině třídy těžitelnosti I skupiny 1 a 2 do 20 m3</t>
  </si>
  <si>
    <t>-1496610775</t>
  </si>
  <si>
    <t>https://podminky.urs.cz/item/CS_URS_2023_01/132154201</t>
  </si>
  <si>
    <t>(4+4+5+5)*3*0,9</t>
  </si>
  <si>
    <t>469134354</t>
  </si>
  <si>
    <t>(18*3)*2</t>
  </si>
  <si>
    <t>-1957791777</t>
  </si>
  <si>
    <t>-1887978919</t>
  </si>
  <si>
    <t>812,96+5,04</t>
  </si>
  <si>
    <t>-266094494</t>
  </si>
  <si>
    <t>818*1,8</t>
  </si>
  <si>
    <t>-1762599620</t>
  </si>
  <si>
    <t>(18*0,9*2,60)+(1,13*7)</t>
  </si>
  <si>
    <t>-1132075945</t>
  </si>
  <si>
    <t>https://podminky.urs.cz/item/CS_URS_2023_01/175151101</t>
  </si>
  <si>
    <t>14*0,9*0,4</t>
  </si>
  <si>
    <t>58341341</t>
  </si>
  <si>
    <t>kamenivo drcené drobné frakce 0/4</t>
  </si>
  <si>
    <t>-1364902752</t>
  </si>
  <si>
    <t>5,04*2 'Přepočtené koeficientem množství</t>
  </si>
  <si>
    <t>180404111</t>
  </si>
  <si>
    <t>Založení hřišťového trávníku výsevem na vrstvě ornice</t>
  </si>
  <si>
    <t>-1189873738</t>
  </si>
  <si>
    <t>https://podminky.urs.cz/item/CS_URS_2023_01/180404111</t>
  </si>
  <si>
    <t>-882922476</t>
  </si>
  <si>
    <t>1830,50+435,50+(49*2)</t>
  </si>
  <si>
    <t>-1033051965</t>
  </si>
  <si>
    <t>25*1,8</t>
  </si>
  <si>
    <t>59228408</t>
  </si>
  <si>
    <t>palisáda betonová tyčová hranatá přírodní 110x110x600mm</t>
  </si>
  <si>
    <t>-1767688097</t>
  </si>
  <si>
    <t>30*9,09 'Přepočtené koeficientem množství</t>
  </si>
  <si>
    <t>59228407</t>
  </si>
  <si>
    <t>palisáda betonová tyčová hranatá přírodní 110x110x400mm</t>
  </si>
  <si>
    <t>815629704</t>
  </si>
  <si>
    <t>15*9,09 'Přepočtené koeficientem množství</t>
  </si>
  <si>
    <t>167960225</t>
  </si>
  <si>
    <t>-1825858916</t>
  </si>
  <si>
    <t>1830,50+(261*0,5)</t>
  </si>
  <si>
    <t>-1819783626</t>
  </si>
  <si>
    <t>458</t>
  </si>
  <si>
    <t>737061759</t>
  </si>
  <si>
    <t>-1374918981</t>
  </si>
  <si>
    <t>-1983503048</t>
  </si>
  <si>
    <t>1830,50</t>
  </si>
  <si>
    <t>-989866378</t>
  </si>
  <si>
    <t>(127,5*1,8)+(10*1,8)+(22*1,5)+(28*2)</t>
  </si>
  <si>
    <t>(8+10+4+5+4+4+5+4+4+5+5+6)*0,4</t>
  </si>
  <si>
    <t>(118*2)+(105*2)+(4*3)</t>
  </si>
  <si>
    <t>(</t>
  </si>
  <si>
    <t>BET.K08C01</t>
  </si>
  <si>
    <t>BEST-KLASIKO/8CM PŘÍRODNÍ</t>
  </si>
  <si>
    <t>215309954</t>
  </si>
  <si>
    <t>127*1,8</t>
  </si>
  <si>
    <t>228,6*1,03 'Přepočtené koeficientem množství</t>
  </si>
  <si>
    <t>2100637611</t>
  </si>
  <si>
    <t>107,90+458</t>
  </si>
  <si>
    <t>1985478241</t>
  </si>
  <si>
    <t>-672961073</t>
  </si>
  <si>
    <t>1650641909</t>
  </si>
  <si>
    <t>895941301</t>
  </si>
  <si>
    <t>Osazení vpusti uliční z betonových dílců DN 450 dno s výtokem</t>
  </si>
  <si>
    <t>1252305054</t>
  </si>
  <si>
    <t>https://podminky.urs.cz/item/CS_URS_2023_01/895941301</t>
  </si>
  <si>
    <t>1752515725</t>
  </si>
  <si>
    <t>307226527</t>
  </si>
  <si>
    <t>-2002007949</t>
  </si>
  <si>
    <t>-2137488332</t>
  </si>
  <si>
    <t>914511113</t>
  </si>
  <si>
    <t>Montáž sloupku dopravních značek délky do 3,5 m do hliníkové patky pro sloupek D 70 mm</t>
  </si>
  <si>
    <t>-247435523</t>
  </si>
  <si>
    <t>https://podminky.urs.cz/item/CS_URS_2023_01/914511113</t>
  </si>
  <si>
    <t>40445241</t>
  </si>
  <si>
    <t>patka pro sloupek Al D 70mm</t>
  </si>
  <si>
    <t>-1908440288</t>
  </si>
  <si>
    <t>2004005634</t>
  </si>
  <si>
    <t>118+105+69</t>
  </si>
  <si>
    <t>130+130</t>
  </si>
  <si>
    <t>-2024514080</t>
  </si>
  <si>
    <t>552*0,1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</si>
  <si>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</si>
  <si>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</si>
  <si>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1635485306</t>
  </si>
  <si>
    <t>https://podminky.urs.cz/item/CS_URS_2023_01/916131213</t>
  </si>
  <si>
    <t>384+130+35</t>
  </si>
  <si>
    <t>59217031</t>
  </si>
  <si>
    <t>obrubník betonový silniční 1000x150x250mm</t>
  </si>
  <si>
    <t>-1481691536</t>
  </si>
  <si>
    <t>342*1,02 'Přepočtené koeficientem množství</t>
  </si>
  <si>
    <t>DTN.24117</t>
  </si>
  <si>
    <t>obrubník betonový silniční nájezdový Standard 100x15x15cm</t>
  </si>
  <si>
    <t>-196144046</t>
  </si>
  <si>
    <t>8+10+5+4+4+4+5+4+4+5+5+6+130-13</t>
  </si>
  <si>
    <t>DTN.2411819</t>
  </si>
  <si>
    <t>obrubník betonový silniční přechodový L + P Standard 100x15x15-25cm</t>
  </si>
  <si>
    <t>-829509246</t>
  </si>
  <si>
    <t>1133253163</t>
  </si>
  <si>
    <t>919735112</t>
  </si>
  <si>
    <t>Řezání stávajícího živičného krytu nebo podkladu hloubky přes 50 do 100 mm</t>
  </si>
  <si>
    <t>1700729425</t>
  </si>
  <si>
    <t>https://podminky.urs.cz/item/CS_URS_2023_01/919735112</t>
  </si>
  <si>
    <t>11+2+9+11+10+4</t>
  </si>
  <si>
    <t>935114112</t>
  </si>
  <si>
    <t>Štěrbinový odvodňovací betonový žlab se základem z betonu prostého a s obetonováním rozměru 220x260 mm (mikroštěrbinový) se spádem dna 0,5 %</t>
  </si>
  <si>
    <t>-630194859</t>
  </si>
  <si>
    <t>https://podminky.urs.cz/item/CS_URS_2023_01/935114112</t>
  </si>
  <si>
    <t>939169698</t>
  </si>
  <si>
    <t>1980315748</t>
  </si>
  <si>
    <t>-1626982530</t>
  </si>
  <si>
    <t>-1009151154</t>
  </si>
  <si>
    <t>-1944305773</t>
  </si>
  <si>
    <t>1318709094</t>
  </si>
  <si>
    <t>-1898266224</t>
  </si>
  <si>
    <t>-820889427</t>
  </si>
  <si>
    <t>1187811046</t>
  </si>
  <si>
    <t>467136100</t>
  </si>
  <si>
    <t>1804361053</t>
  </si>
  <si>
    <t>1301211407</t>
  </si>
  <si>
    <t>-1266253347</t>
  </si>
  <si>
    <t>SO 202-2 - OPRAVA VODOVODU</t>
  </si>
  <si>
    <t>-1507653670</t>
  </si>
  <si>
    <t>15*8</t>
  </si>
  <si>
    <t>-1202880879</t>
  </si>
  <si>
    <t>-135443791</t>
  </si>
  <si>
    <t>1,20*8</t>
  </si>
  <si>
    <t>-1388692912</t>
  </si>
  <si>
    <t>napojení na stávající</t>
  </si>
  <si>
    <t>1,20*3</t>
  </si>
  <si>
    <t>225283181</t>
  </si>
  <si>
    <t>přípojky</t>
  </si>
  <si>
    <t>1,20*6</t>
  </si>
  <si>
    <t>napojení na stáv.řady</t>
  </si>
  <si>
    <t>1,50*1</t>
  </si>
  <si>
    <t>-826521300</t>
  </si>
  <si>
    <t>vodov.řad</t>
  </si>
  <si>
    <t>273,46*0,90*(1,60-0,51)/100*50</t>
  </si>
  <si>
    <t>přepojení</t>
  </si>
  <si>
    <t>(15,53+6,0+9,43+6,0)*0,90*(1,60-0,51)/100*50</t>
  </si>
  <si>
    <t>odbočky,přípojky</t>
  </si>
  <si>
    <t>3,50*4*0,90*(1,60-0,51)/100*50</t>
  </si>
  <si>
    <t>433280992</t>
  </si>
  <si>
    <t>273,46*0,90*(1,60-0,51)/100*35</t>
  </si>
  <si>
    <t>(15,53+6,0+9,43+6,0)*0,90*(1,60-0,51)/100*35</t>
  </si>
  <si>
    <t>3,50*4*0,90*(1,60-0,51)/100*35</t>
  </si>
  <si>
    <t>-224213252</t>
  </si>
  <si>
    <t>273,46*0,90*(1,60-0,51)/100*15</t>
  </si>
  <si>
    <t>(15,53+6,0+9,43+6,0)*0,90*(1,60-0,51)/100*15</t>
  </si>
  <si>
    <t>3,50*4*0,90*(1,60-0,51)/100*15</t>
  </si>
  <si>
    <t>-477052591</t>
  </si>
  <si>
    <t>napojení stáv.vodovodu+napojení</t>
  </si>
  <si>
    <t>1,20*1,60*1,70*4</t>
  </si>
  <si>
    <t>hydranty,přípojky</t>
  </si>
  <si>
    <t>1,20*1,20*1,85*3</t>
  </si>
  <si>
    <t>-523721907</t>
  </si>
  <si>
    <t>273,46*1,60*2</t>
  </si>
  <si>
    <t>(15,53+6,0+9,43+6,0)*1,60*2</t>
  </si>
  <si>
    <t>3,50*4*1,60*2</t>
  </si>
  <si>
    <t>234507418</t>
  </si>
  <si>
    <t>-1842015913</t>
  </si>
  <si>
    <t>(159,128+111,389+47,739)*0,50</t>
  </si>
  <si>
    <t>1975720314</t>
  </si>
  <si>
    <t>-34317640</t>
  </si>
  <si>
    <t>-2082152755</t>
  </si>
  <si>
    <t>-2023983677</t>
  </si>
  <si>
    <t>(159,128+111,389+47,739)*1,75</t>
  </si>
  <si>
    <t>-1922900926</t>
  </si>
  <si>
    <t>65,695+65,695</t>
  </si>
  <si>
    <t>1268233527</t>
  </si>
  <si>
    <t>(159,128+111,389+47,739)</t>
  </si>
  <si>
    <t>odpočet lože,obsyp</t>
  </si>
  <si>
    <t>-29,197</t>
  </si>
  <si>
    <t>-145,989</t>
  </si>
  <si>
    <t>-659640445</t>
  </si>
  <si>
    <t>273,46*0,90*0,50</t>
  </si>
  <si>
    <t>(15,53+6,0+9,43+6,0)*0,90*0,50</t>
  </si>
  <si>
    <t>3,50*4*0,90*0,50</t>
  </si>
  <si>
    <t>1057411369</t>
  </si>
  <si>
    <t>145,989*1,717</t>
  </si>
  <si>
    <t>-1317112207</t>
  </si>
  <si>
    <t>1802323709</t>
  </si>
  <si>
    <t>273,46*0,90*0,10</t>
  </si>
  <si>
    <t>(15,53+6,0+9,43+6,0)*0,90*0,10</t>
  </si>
  <si>
    <t>3,50*4*0,90*0,10</t>
  </si>
  <si>
    <t>999244941</t>
  </si>
  <si>
    <t>0,97*0,97*0,28*3</t>
  </si>
  <si>
    <t>1,52*1,52*0,60*6</t>
  </si>
  <si>
    <t>-1355050928</t>
  </si>
  <si>
    <t>273,460+30,960</t>
  </si>
  <si>
    <t>-1326032545</t>
  </si>
  <si>
    <t>Purkyňova</t>
  </si>
  <si>
    <t>15,53</t>
  </si>
  <si>
    <t>Alešova</t>
  </si>
  <si>
    <t>9,43</t>
  </si>
  <si>
    <t>za rd 892</t>
  </si>
  <si>
    <t>6,0</t>
  </si>
  <si>
    <t>1744318491</t>
  </si>
  <si>
    <t>30,96*1,05</t>
  </si>
  <si>
    <t>-1018252752</t>
  </si>
  <si>
    <t>-352715346</t>
  </si>
  <si>
    <t>41769639</t>
  </si>
  <si>
    <t>273,460*1,05</t>
  </si>
  <si>
    <t>1138143748</t>
  </si>
  <si>
    <t>137775636</t>
  </si>
  <si>
    <t>3174179</t>
  </si>
  <si>
    <t>1868048507</t>
  </si>
  <si>
    <t>-350409621</t>
  </si>
  <si>
    <t>345202944</t>
  </si>
  <si>
    <t>1934769991</t>
  </si>
  <si>
    <t>-2098027981</t>
  </si>
  <si>
    <t>(4*3)+(5*2)+(3*3)</t>
  </si>
  <si>
    <t>-631293688</t>
  </si>
  <si>
    <t>-1266294205</t>
  </si>
  <si>
    <t>55253929</t>
  </si>
  <si>
    <t>koleno hrdlové z tvárné litiny,práškový epoxid tl 250µm MMK-kus DN 100-30°</t>
  </si>
  <si>
    <t>1555403132</t>
  </si>
  <si>
    <t>-1451972101</t>
  </si>
  <si>
    <t>221685440</t>
  </si>
  <si>
    <t>-263681998</t>
  </si>
  <si>
    <t>55255839</t>
  </si>
  <si>
    <t>příruba zaslepovací litinová vodovodní základní povrchová ochrana PN10/16 X-kus DN 100</t>
  </si>
  <si>
    <t>-316670058</t>
  </si>
  <si>
    <t>1307217948</t>
  </si>
  <si>
    <t>-1975538304</t>
  </si>
  <si>
    <t>14589475</t>
  </si>
  <si>
    <t>-1867711318</t>
  </si>
  <si>
    <t>přípojka 1,2</t>
  </si>
  <si>
    <t>3,60*2</t>
  </si>
  <si>
    <t>-648143223</t>
  </si>
  <si>
    <t>7,20*1,10</t>
  </si>
  <si>
    <t>-302539596</t>
  </si>
  <si>
    <t>1063264854</t>
  </si>
  <si>
    <t>1070175059</t>
  </si>
  <si>
    <t>-1627835581</t>
  </si>
  <si>
    <t>-1925238226</t>
  </si>
  <si>
    <t>452684603</t>
  </si>
  <si>
    <t>-53758702</t>
  </si>
  <si>
    <t>-1179478871</t>
  </si>
  <si>
    <t>-923436292</t>
  </si>
  <si>
    <t>1785005364</t>
  </si>
  <si>
    <t>765501522</t>
  </si>
  <si>
    <t>-305462079</t>
  </si>
  <si>
    <t>1268964798</t>
  </si>
  <si>
    <t>1181952964</t>
  </si>
  <si>
    <t>1418340245</t>
  </si>
  <si>
    <t>-1154839886</t>
  </si>
  <si>
    <t>-1790610713</t>
  </si>
  <si>
    <t>-590411477</t>
  </si>
  <si>
    <t>30,96</t>
  </si>
  <si>
    <t>247847407</t>
  </si>
  <si>
    <t>-215568507</t>
  </si>
  <si>
    <t>30,96+273,46</t>
  </si>
  <si>
    <t>1247657759</t>
  </si>
  <si>
    <t>1197076765</t>
  </si>
  <si>
    <t>899 20 0025</t>
  </si>
  <si>
    <t>Napojení na stávající vodovod LT 80/90 - odbočky do ulic Purkyňova,Alešova,MK</t>
  </si>
  <si>
    <t>107956109</t>
  </si>
  <si>
    <t>899 25ATYP1</t>
  </si>
  <si>
    <t>Zřízení provizorního vodovodu v délce 275m z PEHD d 63 s propojením na stávající přípojky vč. - montáže a dodávky potrubí a tvarovek, následná demontáž, osazení dočasného podzemního hydrantu jako / zdroje vody pro provizorní vodovod a následná demontáž</t>
  </si>
  <si>
    <t>-1419695245</t>
  </si>
  <si>
    <t>884539113</t>
  </si>
  <si>
    <t>-1250711516</t>
  </si>
  <si>
    <t>-1141118761</t>
  </si>
  <si>
    <t>-939664198</t>
  </si>
  <si>
    <t>-2099381150</t>
  </si>
  <si>
    <t>-1929799281</t>
  </si>
  <si>
    <t>-331006174</t>
  </si>
  <si>
    <t>-2033920859</t>
  </si>
  <si>
    <t>30,960+273,46</t>
  </si>
  <si>
    <t>-619281561</t>
  </si>
  <si>
    <t>1603223415</t>
  </si>
  <si>
    <t>-198693265</t>
  </si>
  <si>
    <t>1898470442</t>
  </si>
  <si>
    <t>278,900*8</t>
  </si>
  <si>
    <t>1585698721</t>
  </si>
  <si>
    <t>997221873</t>
  </si>
  <si>
    <t>2011208797</t>
  </si>
  <si>
    <t>https://podminky.urs.cz/item/CS_URS_2023_02/997221873</t>
  </si>
  <si>
    <t>1288344711</t>
  </si>
  <si>
    <t>https://podminky.urs.cz/item/CS_URS_2023_02/997221875</t>
  </si>
  <si>
    <t>92,265+44,770</t>
  </si>
  <si>
    <t>1822215305</t>
  </si>
  <si>
    <t>https://podminky.urs.cz/item/CS_URS_2023_02/998225111</t>
  </si>
  <si>
    <t>-2116807585</t>
  </si>
  <si>
    <t>-790829871</t>
  </si>
  <si>
    <t>2098014370</t>
  </si>
  <si>
    <t>-1160325832</t>
  </si>
  <si>
    <t>2081996950</t>
  </si>
  <si>
    <t>790503280</t>
  </si>
  <si>
    <t>833560002</t>
  </si>
  <si>
    <t>-1051603429</t>
  </si>
  <si>
    <t>-470475852</t>
  </si>
  <si>
    <t>-1772489110</t>
  </si>
  <si>
    <t>1292019415</t>
  </si>
  <si>
    <t>595099435</t>
  </si>
  <si>
    <t>-44615314</t>
  </si>
  <si>
    <t>SO 302-2 - OPRAVA KANALIZACE</t>
  </si>
  <si>
    <t>-1764418686</t>
  </si>
  <si>
    <t>-1234190943</t>
  </si>
  <si>
    <t>1682100366</t>
  </si>
  <si>
    <t>1,20*4</t>
  </si>
  <si>
    <t>-737382356</t>
  </si>
  <si>
    <t>-1775360627</t>
  </si>
  <si>
    <t>1,20</t>
  </si>
  <si>
    <t>-691037329</t>
  </si>
  <si>
    <t>1468189228</t>
  </si>
  <si>
    <t>0,000-101.11 (stoka DN 300)</t>
  </si>
  <si>
    <t>101,11*(2,14-0,51)*1,20=197,771m3</t>
  </si>
  <si>
    <t>197,771/100*50</t>
  </si>
  <si>
    <t>přepojení (DN300)</t>
  </si>
  <si>
    <t>4,60*(1,86-0,51)*1,20=7,452m3</t>
  </si>
  <si>
    <t>7,452/100*50</t>
  </si>
  <si>
    <t>přepojení (DN 200+přípojky)</t>
  </si>
  <si>
    <t>(5,70+31,25)*(1,6-0,51)*0,90=36,248m3</t>
  </si>
  <si>
    <t>36,248/100*50</t>
  </si>
  <si>
    <t>2,40*1,20*(2,14-0,51)*4/100*50</t>
  </si>
  <si>
    <t>-796079757</t>
  </si>
  <si>
    <t>197,771/100*35</t>
  </si>
  <si>
    <t>7,452/100*35</t>
  </si>
  <si>
    <t>36,248/100*35</t>
  </si>
  <si>
    <t>2,40*1,20*2,14*4/100*35</t>
  </si>
  <si>
    <t>1826068331</t>
  </si>
  <si>
    <t>197,771/100*15</t>
  </si>
  <si>
    <t>7,452/100*15</t>
  </si>
  <si>
    <t>36,248/100*15</t>
  </si>
  <si>
    <t>2,40*1,20*2,14*4/100*15</t>
  </si>
  <si>
    <t>1569967320</t>
  </si>
  <si>
    <t>1,20*1,20*1,85*6</t>
  </si>
  <si>
    <t>-1679778072</t>
  </si>
  <si>
    <t>101,11*(2,77+1,51)/2*2</t>
  </si>
  <si>
    <t>4,60*1,86*2</t>
  </si>
  <si>
    <t>(5,70+62,50)*1,60*2</t>
  </si>
  <si>
    <t>2,40*1,20*2,14*2*4</t>
  </si>
  <si>
    <t>-161073846</t>
  </si>
  <si>
    <t>1890494099</t>
  </si>
  <si>
    <t>(197,771+7,452+66,904+9,389)*0,50</t>
  </si>
  <si>
    <t>1391561570</t>
  </si>
  <si>
    <t>-649003930</t>
  </si>
  <si>
    <t>1202304208</t>
  </si>
  <si>
    <t>72019318</t>
  </si>
  <si>
    <t>(197,771+7,452+66,904+9,389)*1,75</t>
  </si>
  <si>
    <t>1703046686</t>
  </si>
  <si>
    <t>48,025+48,025</t>
  </si>
  <si>
    <t>-716018947</t>
  </si>
  <si>
    <t>2,40*1,20*(2,14-0,51-0,15)*4</t>
  </si>
  <si>
    <t>-1946691485</t>
  </si>
  <si>
    <t>197,771+7,452+66,904+9,389</t>
  </si>
  <si>
    <t>-91,076</t>
  </si>
  <si>
    <t>-25,744</t>
  </si>
  <si>
    <t>907994955</t>
  </si>
  <si>
    <t>(17,050+147,821)*1,85</t>
  </si>
  <si>
    <t>-1824021493</t>
  </si>
  <si>
    <t>101,11*1,20*0,60</t>
  </si>
  <si>
    <t>4,60*1,20*0,60</t>
  </si>
  <si>
    <t>(5,70+31,25)*0,90*0,45</t>
  </si>
  <si>
    <t>-690466109</t>
  </si>
  <si>
    <t>91,076*1,717</t>
  </si>
  <si>
    <t>-1454502069</t>
  </si>
  <si>
    <t>1300765155</t>
  </si>
  <si>
    <t>173,91</t>
  </si>
  <si>
    <t>672144708</t>
  </si>
  <si>
    <t>68,20+105,710</t>
  </si>
  <si>
    <t>662132318</t>
  </si>
  <si>
    <t>101,11*1,20*0,15</t>
  </si>
  <si>
    <t>4,60*1,20*0,15</t>
  </si>
  <si>
    <t>(5,70+31,25)*0,90*0,15</t>
  </si>
  <si>
    <t>2,40*1,20*0,15*4</t>
  </si>
  <si>
    <t>-55918717</t>
  </si>
  <si>
    <t>2030065176</t>
  </si>
  <si>
    <t>-1370068532</t>
  </si>
  <si>
    <t>-1100438973</t>
  </si>
  <si>
    <t>1156219080</t>
  </si>
  <si>
    <t>1,40*1,40*0,15*4</t>
  </si>
  <si>
    <t>174621838</t>
  </si>
  <si>
    <t>2,60+4,60+4,20+2,80+3,60+2,80</t>
  </si>
  <si>
    <t>rd</t>
  </si>
  <si>
    <t>12,60+11,50+10,60</t>
  </si>
  <si>
    <t>677034314</t>
  </si>
  <si>
    <t>DN200</t>
  </si>
  <si>
    <t>2077226832</t>
  </si>
  <si>
    <t>https://podminky.urs.cz/item/CS_URS_2023_02/837375121</t>
  </si>
  <si>
    <t>1138332483</t>
  </si>
  <si>
    <t>pro žlab</t>
  </si>
  <si>
    <t>3,60+3,60</t>
  </si>
  <si>
    <t>1500873287</t>
  </si>
  <si>
    <t>62,50*1,05</t>
  </si>
  <si>
    <t>871353121</t>
  </si>
  <si>
    <t>Montáž kanalizačního potrubí z plastů z tvrdého PVC těsněných gumovým kroužkem v otevřeném výkopu ve sklonu do 20 % DN 200</t>
  </si>
  <si>
    <t>1836021237</t>
  </si>
  <si>
    <t>https://podminky.urs.cz/item/CS_URS_2023_02/871353121</t>
  </si>
  <si>
    <t>přepojení DN 200</t>
  </si>
  <si>
    <t>5,70</t>
  </si>
  <si>
    <t>28611231</t>
  </si>
  <si>
    <t>trubka kanalizační PVC-U DN 200x3000mm SN12</t>
  </si>
  <si>
    <t>-695624365</t>
  </si>
  <si>
    <t>5,70*1,05</t>
  </si>
  <si>
    <t>1887774495</t>
  </si>
  <si>
    <t>napojení 0,000-Š4 0,101.11 (stoka DN 300)</t>
  </si>
  <si>
    <t>101,11</t>
  </si>
  <si>
    <t>přepojení (DN 300)</t>
  </si>
  <si>
    <t>4,60</t>
  </si>
  <si>
    <t>-2101134550</t>
  </si>
  <si>
    <t>105,710*1,05</t>
  </si>
  <si>
    <t>1933654769</t>
  </si>
  <si>
    <t>1892922083</t>
  </si>
  <si>
    <t>542150554</t>
  </si>
  <si>
    <t>-1497874175</t>
  </si>
  <si>
    <t>877355211</t>
  </si>
  <si>
    <t>Montáž tvarovek z tvrdého PVC-systém KG nebo z polypropylenu-systém KG 2000 jednoosé DN 200</t>
  </si>
  <si>
    <t>254915579</t>
  </si>
  <si>
    <t>28651013</t>
  </si>
  <si>
    <t>koleno kanalizace PVC-U 200x15°</t>
  </si>
  <si>
    <t>-1758127487</t>
  </si>
  <si>
    <t>28651014</t>
  </si>
  <si>
    <t>koleno kanalizace PVC-U 200x30°</t>
  </si>
  <si>
    <t>-778090243</t>
  </si>
  <si>
    <t>28651015</t>
  </si>
  <si>
    <t>koleno kanalizace PVC-U 200x45°</t>
  </si>
  <si>
    <t>1448572385</t>
  </si>
  <si>
    <t>560972188</t>
  </si>
  <si>
    <t>28611405</t>
  </si>
  <si>
    <t>odbočka kanalizační plastová s hrdlem KG 315/200/45°</t>
  </si>
  <si>
    <t>1213867312</t>
  </si>
  <si>
    <t>-862609112</t>
  </si>
  <si>
    <t>877375211</t>
  </si>
  <si>
    <t>Montáž tvarovek z tvrdého PVC-systém KG nebo z polypropylenu-systém KG 2000 jednoosé DN 315</t>
  </si>
  <si>
    <t>2009088924</t>
  </si>
  <si>
    <t>přepojení na stáv.DN 300</t>
  </si>
  <si>
    <t>28651019</t>
  </si>
  <si>
    <t>koleno kanalizace PVC-U 300x15°</t>
  </si>
  <si>
    <t>741412975</t>
  </si>
  <si>
    <t>28651020</t>
  </si>
  <si>
    <t>koleno kanalizace PVC-U 300x30°</t>
  </si>
  <si>
    <t>1223400559</t>
  </si>
  <si>
    <t>28651021</t>
  </si>
  <si>
    <t>koleno kanalizace PVC-U 300x45°</t>
  </si>
  <si>
    <t>571893513</t>
  </si>
  <si>
    <t>59914563</t>
  </si>
  <si>
    <t>rušená šachta</t>
  </si>
  <si>
    <t>1,20*1,20*2,75</t>
  </si>
  <si>
    <t>1262626736</t>
  </si>
  <si>
    <t>62,5</t>
  </si>
  <si>
    <t>DN 200</t>
  </si>
  <si>
    <t>42882251</t>
  </si>
  <si>
    <t>šachty,</t>
  </si>
  <si>
    <t>1496664946</t>
  </si>
  <si>
    <t>105,71</t>
  </si>
  <si>
    <t>-904960750</t>
  </si>
  <si>
    <t>Š1-Š4</t>
  </si>
  <si>
    <t>251574490</t>
  </si>
  <si>
    <t>-1062324390</t>
  </si>
  <si>
    <t>5*4</t>
  </si>
  <si>
    <t>-969948033</t>
  </si>
  <si>
    <t>1971738912</t>
  </si>
  <si>
    <t>Š1</t>
  </si>
  <si>
    <t>1198397102</t>
  </si>
  <si>
    <t>Š3</t>
  </si>
  <si>
    <t>669305893</t>
  </si>
  <si>
    <t>Š1,Š4</t>
  </si>
  <si>
    <t>-126647594</t>
  </si>
  <si>
    <t>567763463</t>
  </si>
  <si>
    <t>899 ATYP.XX1</t>
  </si>
  <si>
    <t>"Odbočení kanalizace - přípojky</t>
  </si>
  <si>
    <t>908455783</t>
  </si>
  <si>
    <t>899 ATYP.XX2</t>
  </si>
  <si>
    <t>Úprava kynety dna pro Š 5 se skluzovým dnem výšky 0,4 m, DN 1000, pro potrubí - PVC U DN 600 a stávající ŽB DN 300 (nátok), úhel nátok odtok 180° včetně stupadel</t>
  </si>
  <si>
    <t>-212433677</t>
  </si>
  <si>
    <t>Zajištění provizorního přečerpávání odpadních vod po celou dobu výstavby ze šachty - do šachty pod řešeným úsekem ve vzdálenosti cca 105 m</t>
  </si>
  <si>
    <t>1756312589</t>
  </si>
  <si>
    <t>709556427</t>
  </si>
  <si>
    <t>-907183239</t>
  </si>
  <si>
    <t>1572920457</t>
  </si>
  <si>
    <t>-1480419821</t>
  </si>
  <si>
    <t>1417767877</t>
  </si>
  <si>
    <t>899910201</t>
  </si>
  <si>
    <t>Výplň potrubí trub betonových, litinových nebo kameninových cementopopílkovou suspenzí spádem, délky do 50 m</t>
  </si>
  <si>
    <t>1071668714</t>
  </si>
  <si>
    <t>https://podminky.urs.cz/item/CS_URS_2023_02/899910201</t>
  </si>
  <si>
    <t>rušené potrubí D300=35,17m</t>
  </si>
  <si>
    <t>3,14*0,15*0,15*35,17</t>
  </si>
  <si>
    <t>935932111</t>
  </si>
  <si>
    <t>Osazení odvodňovacího plastového žlabu s krycím roštem šířky do 200 mm</t>
  </si>
  <si>
    <t>1715308406</t>
  </si>
  <si>
    <t>https://podminky.urs.cz/item/CS_URS_2023_02/935932111</t>
  </si>
  <si>
    <t>žlab č.1</t>
  </si>
  <si>
    <t>7,0</t>
  </si>
  <si>
    <t>žlab č.2</t>
  </si>
  <si>
    <t>59227109</t>
  </si>
  <si>
    <t>žlab odvodňovací z polymerbetonu bez spádu s předtvarováním pro svislý odtok pozinkovaná hrana š 200mm</t>
  </si>
  <si>
    <t>-942526378</t>
  </si>
  <si>
    <t>56241242</t>
  </si>
  <si>
    <t>Rošt litinový můstkový D 400 rozměr 500x198x25 mm</t>
  </si>
  <si>
    <t>1235937104</t>
  </si>
  <si>
    <t>935932118</t>
  </si>
  <si>
    <t>Osazení odvodňovacího plastového žlabu s krycím roštem vpusti pro žlab šířky přes 200 mm</t>
  </si>
  <si>
    <t>-1546114577</t>
  </si>
  <si>
    <t>https://podminky.urs.cz/item/CS_URS_2023_02/935932118</t>
  </si>
  <si>
    <t>59223074</t>
  </si>
  <si>
    <t>vpusť odtoková polymerbetonová s integrovaným těsněním 500x130x380</t>
  </si>
  <si>
    <t>1088484716</t>
  </si>
  <si>
    <t>-941673488</t>
  </si>
  <si>
    <t>stáv.vpust</t>
  </si>
  <si>
    <t>1,25*5</t>
  </si>
  <si>
    <t>860994344</t>
  </si>
  <si>
    <t>-1322741883</t>
  </si>
  <si>
    <t>201,512*8</t>
  </si>
  <si>
    <t>-2079861154</t>
  </si>
  <si>
    <t>507389493</t>
  </si>
  <si>
    <t>https://podminky.urs.cz/item/CS_URS_2023_02/997221861</t>
  </si>
  <si>
    <t>3,980+0,619</t>
  </si>
  <si>
    <t>1,476+2,553+0,067</t>
  </si>
  <si>
    <t>2119955218</t>
  </si>
  <si>
    <t>podklad</t>
  </si>
  <si>
    <t>93,825</t>
  </si>
  <si>
    <t>1225579085</t>
  </si>
  <si>
    <t>67,432+31,560</t>
  </si>
  <si>
    <t>1882036441</t>
  </si>
  <si>
    <t>1217316197</t>
  </si>
  <si>
    <t>145228747</t>
  </si>
  <si>
    <t>770161130</t>
  </si>
  <si>
    <t>826020761</t>
  </si>
  <si>
    <t>155766539</t>
  </si>
  <si>
    <t>-1813099340</t>
  </si>
  <si>
    <t>427741116</t>
  </si>
  <si>
    <t>1959239711</t>
  </si>
  <si>
    <t>1583323159</t>
  </si>
  <si>
    <t>1305906541</t>
  </si>
  <si>
    <t>-1702721459</t>
  </si>
  <si>
    <t>SO 402-2 - VEŘEJNÉ OSVĚTLENÍ</t>
  </si>
  <si>
    <t>D1 - Nezařazeno</t>
  </si>
  <si>
    <t>Nezařazeno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</si>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</sst>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1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75111101" TargetMode="External"/><Relationship Id="rId18" Type="http://schemas.openxmlformats.org/officeDocument/2006/relationships/hyperlink" Target="https://podminky.urs.cz/item/CS_URS_2023_01/564851011" TargetMode="External"/><Relationship Id="rId26" Type="http://schemas.openxmlformats.org/officeDocument/2006/relationships/hyperlink" Target="https://podminky.urs.cz/item/CS_URS_2023_01/871355221" TargetMode="External"/><Relationship Id="rId39" Type="http://schemas.openxmlformats.org/officeDocument/2006/relationships/hyperlink" Target="https://podminky.urs.cz/item/CS_URS_2023_01/997221559" TargetMode="External"/><Relationship Id="rId3" Type="http://schemas.openxmlformats.org/officeDocument/2006/relationships/hyperlink" Target="https://podminky.urs.cz/item/CS_URS_2023_01/113154324" TargetMode="External"/><Relationship Id="rId21" Type="http://schemas.openxmlformats.org/officeDocument/2006/relationships/hyperlink" Target="https://podminky.urs.cz/item/CS_URS_2023_01/574381111" TargetMode="External"/><Relationship Id="rId34" Type="http://schemas.openxmlformats.org/officeDocument/2006/relationships/hyperlink" Target="https://podminky.urs.cz/item/CS_URS_2023_01/916241113" TargetMode="External"/><Relationship Id="rId42" Type="http://schemas.openxmlformats.org/officeDocument/2006/relationships/hyperlink" Target="https://podminky.urs.cz/item/CS_URS_2023_01/998225111" TargetMode="External"/><Relationship Id="rId47" Type="http://schemas.openxmlformats.org/officeDocument/2006/relationships/hyperlink" Target="https://podminky.urs.cz/item/CS_URS_2021_01/043002000" TargetMode="External"/><Relationship Id="rId7" Type="http://schemas.openxmlformats.org/officeDocument/2006/relationships/hyperlink" Target="https://podminky.urs.cz/item/CS_URS_2023_01/133154101" TargetMode="External"/><Relationship Id="rId12" Type="http://schemas.openxmlformats.org/officeDocument/2006/relationships/hyperlink" Target="https://podminky.urs.cz/item/CS_URS_2023_01/174151101" TargetMode="External"/><Relationship Id="rId17" Type="http://schemas.openxmlformats.org/officeDocument/2006/relationships/hyperlink" Target="https://podminky.urs.cz/item/CS_URS_2023_01/564251011" TargetMode="External"/><Relationship Id="rId25" Type="http://schemas.openxmlformats.org/officeDocument/2006/relationships/hyperlink" Target="https://podminky.urs.cz/item/CS_URS_2023_01/837375121" TargetMode="External"/><Relationship Id="rId33" Type="http://schemas.openxmlformats.org/officeDocument/2006/relationships/hyperlink" Target="https://podminky.urs.cz/item/CS_URS_2023_01/916231213" TargetMode="External"/><Relationship Id="rId38" Type="http://schemas.openxmlformats.org/officeDocument/2006/relationships/hyperlink" Target="https://podminky.urs.cz/item/CS_URS_2023_01/997221551" TargetMode="External"/><Relationship Id="rId46" Type="http://schemas.openxmlformats.org/officeDocument/2006/relationships/hyperlink" Target="https://podminky.urs.cz/item/CS_URS_2021_01/034303000" TargetMode="External"/><Relationship Id="rId2" Type="http://schemas.openxmlformats.org/officeDocument/2006/relationships/hyperlink" Target="https://podminky.urs.cz/item/CS_URS_2023_01/113107242" TargetMode="External"/><Relationship Id="rId16" Type="http://schemas.openxmlformats.org/officeDocument/2006/relationships/hyperlink" Target="https://podminky.urs.cz/item/CS_URS_2023_01/339921131" TargetMode="External"/><Relationship Id="rId20" Type="http://schemas.openxmlformats.org/officeDocument/2006/relationships/hyperlink" Target="https://podminky.urs.cz/item/CS_URS_2023_01/573211107" TargetMode="External"/><Relationship Id="rId29" Type="http://schemas.openxmlformats.org/officeDocument/2006/relationships/hyperlink" Target="https://podminky.urs.cz/item/CS_URS_2023_01/899431111" TargetMode="External"/><Relationship Id="rId41" Type="http://schemas.openxmlformats.org/officeDocument/2006/relationships/hyperlink" Target="https://podminky.urs.cz/item/CS_URS_2023_01/997221875" TargetMode="External"/><Relationship Id="rId1" Type="http://schemas.openxmlformats.org/officeDocument/2006/relationships/hyperlink" Target="https://podminky.urs.cz/item/CS_URS_2023_01/111212311" TargetMode="External"/><Relationship Id="rId6" Type="http://schemas.openxmlformats.org/officeDocument/2006/relationships/hyperlink" Target="https://podminky.urs.cz/item/CS_URS_2023_01/132254202" TargetMode="External"/><Relationship Id="rId11" Type="http://schemas.openxmlformats.org/officeDocument/2006/relationships/hyperlink" Target="https://podminky.urs.cz/item/CS_URS_2023_01/171201231" TargetMode="External"/><Relationship Id="rId24" Type="http://schemas.openxmlformats.org/officeDocument/2006/relationships/hyperlink" Target="https://podminky.urs.cz/item/CS_URS_2023_01/596211110" TargetMode="External"/><Relationship Id="rId32" Type="http://schemas.openxmlformats.org/officeDocument/2006/relationships/hyperlink" Target="https://podminky.urs.cz/item/CS_URS_2023_01/916111123" TargetMode="External"/><Relationship Id="rId37" Type="http://schemas.openxmlformats.org/officeDocument/2006/relationships/hyperlink" Target="https://podminky.urs.cz/item/CS_URS_2023_01/979024443" TargetMode="External"/><Relationship Id="rId40" Type="http://schemas.openxmlformats.org/officeDocument/2006/relationships/hyperlink" Target="https://podminky.urs.cz/item/CS_URS_2023_01/997221861" TargetMode="External"/><Relationship Id="rId45" Type="http://schemas.openxmlformats.org/officeDocument/2006/relationships/hyperlink" Target="https://podminky.urs.cz/item/CS_URS_2021_01/020001000" TargetMode="External"/><Relationship Id="rId5" Type="http://schemas.openxmlformats.org/officeDocument/2006/relationships/hyperlink" Target="https://podminky.urs.cz/item/CS_URS_2023_01/122151104" TargetMode="External"/><Relationship Id="rId15" Type="http://schemas.openxmlformats.org/officeDocument/2006/relationships/hyperlink" Target="https://podminky.urs.cz/item/CS_URS_2023_01/181951112" TargetMode="External"/><Relationship Id="rId23" Type="http://schemas.openxmlformats.org/officeDocument/2006/relationships/hyperlink" Target="https://podminky.urs.cz/item/CS_URS_2023_01/577145112" TargetMode="External"/><Relationship Id="rId28" Type="http://schemas.openxmlformats.org/officeDocument/2006/relationships/hyperlink" Target="https://podminky.urs.cz/item/CS_URS_2023_01/899331111" TargetMode="External"/><Relationship Id="rId36" Type="http://schemas.openxmlformats.org/officeDocument/2006/relationships/hyperlink" Target="https://podminky.urs.cz/item/CS_URS_2023_01/919122112" TargetMode="External"/><Relationship Id="rId49" Type="http://schemas.openxmlformats.org/officeDocument/2006/relationships/drawing" Target="../drawings/drawing2.xml"/><Relationship Id="rId10" Type="http://schemas.openxmlformats.org/officeDocument/2006/relationships/hyperlink" Target="https://podminky.urs.cz/item/CS_URS_2023_01/162551107" TargetMode="External"/><Relationship Id="rId19" Type="http://schemas.openxmlformats.org/officeDocument/2006/relationships/hyperlink" Target="https://podminky.urs.cz/item/CS_URS_2023_01/564861011" TargetMode="External"/><Relationship Id="rId31" Type="http://schemas.openxmlformats.org/officeDocument/2006/relationships/hyperlink" Target="https://podminky.urs.cz/item/CS_URS_2023_01/916111122" TargetMode="External"/><Relationship Id="rId44" Type="http://schemas.openxmlformats.org/officeDocument/2006/relationships/hyperlink" Target="https://podminky.urs.cz/item/CS_URS_2021_01/012002000" TargetMode="External"/><Relationship Id="rId4" Type="http://schemas.openxmlformats.org/officeDocument/2006/relationships/hyperlink" Target="https://podminky.urs.cz/item/CS_URS_2023_01/113201112" TargetMode="External"/><Relationship Id="rId9" Type="http://schemas.openxmlformats.org/officeDocument/2006/relationships/hyperlink" Target="https://podminky.urs.cz/item/CS_URS_2023_01/151101112" TargetMode="External"/><Relationship Id="rId14" Type="http://schemas.openxmlformats.org/officeDocument/2006/relationships/hyperlink" Target="https://podminky.urs.cz/item/CS_URS_2023_01/180502211" TargetMode="External"/><Relationship Id="rId22" Type="http://schemas.openxmlformats.org/officeDocument/2006/relationships/hyperlink" Target="https://podminky.urs.cz/item/CS_URS_2023_01/577134111" TargetMode="External"/><Relationship Id="rId27" Type="http://schemas.openxmlformats.org/officeDocument/2006/relationships/hyperlink" Target="https://podminky.urs.cz/item/CS_URS_2023_01/895941302" TargetMode="External"/><Relationship Id="rId30" Type="http://schemas.openxmlformats.org/officeDocument/2006/relationships/hyperlink" Target="https://podminky.urs.cz/item/CS_URS_2023_01/915221122" TargetMode="External"/><Relationship Id="rId35" Type="http://schemas.openxmlformats.org/officeDocument/2006/relationships/hyperlink" Target="https://podminky.urs.cz/item/CS_URS_2023_01/919112112" TargetMode="External"/><Relationship Id="rId43" Type="http://schemas.openxmlformats.org/officeDocument/2006/relationships/hyperlink" Target="https://podminky.urs.cz/item/CS_URS_2021_01/011314000" TargetMode="External"/><Relationship Id="rId48" Type="http://schemas.openxmlformats.org/officeDocument/2006/relationships/hyperlink" Target="https://podminky.urs.cz/item/CS_URS_2021_01/045203000" TargetMode="External"/><Relationship Id="rId8" Type="http://schemas.openxmlformats.org/officeDocument/2006/relationships/hyperlink" Target="https://podminky.urs.cz/item/CS_URS_2023_01/15110110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62651111" TargetMode="External"/><Relationship Id="rId18" Type="http://schemas.openxmlformats.org/officeDocument/2006/relationships/hyperlink" Target="https://podminky.urs.cz/item/CS_URS_2023_02/171251201" TargetMode="External"/><Relationship Id="rId26" Type="http://schemas.openxmlformats.org/officeDocument/2006/relationships/hyperlink" Target="https://podminky.urs.cz/item/CS_URS_2023_02/857242122" TargetMode="External"/><Relationship Id="rId39" Type="http://schemas.openxmlformats.org/officeDocument/2006/relationships/hyperlink" Target="https://podminky.urs.cz/item/CS_URS_2023_02/892372111" TargetMode="External"/><Relationship Id="rId3" Type="http://schemas.openxmlformats.org/officeDocument/2006/relationships/hyperlink" Target="https://podminky.urs.cz/item/CS_URS_2023_02/119001401" TargetMode="External"/><Relationship Id="rId21" Type="http://schemas.openxmlformats.org/officeDocument/2006/relationships/hyperlink" Target="https://podminky.urs.cz/item/CS_URS_2023_02/451573111" TargetMode="External"/><Relationship Id="rId34" Type="http://schemas.openxmlformats.org/officeDocument/2006/relationships/hyperlink" Target="https://podminky.urs.cz/item/CS_URS_2023_02/891261112" TargetMode="External"/><Relationship Id="rId42" Type="http://schemas.openxmlformats.org/officeDocument/2006/relationships/hyperlink" Target="https://podminky.urs.cz/item/CS_URS_2023_02/899401113" TargetMode="External"/><Relationship Id="rId47" Type="http://schemas.openxmlformats.org/officeDocument/2006/relationships/hyperlink" Target="https://podminky.urs.cz/item/CS_URS_2023_02/997221569" TargetMode="External"/><Relationship Id="rId50" Type="http://schemas.openxmlformats.org/officeDocument/2006/relationships/drawing" Target="../drawings/drawing3.xml"/><Relationship Id="rId7" Type="http://schemas.openxmlformats.org/officeDocument/2006/relationships/hyperlink" Target="https://podminky.urs.cz/item/CS_URS_2023_02/132254204" TargetMode="External"/><Relationship Id="rId12" Type="http://schemas.openxmlformats.org/officeDocument/2006/relationships/hyperlink" Target="https://podminky.urs.cz/item/CS_URS_2023_02/151101111" TargetMode="External"/><Relationship Id="rId17" Type="http://schemas.openxmlformats.org/officeDocument/2006/relationships/hyperlink" Target="https://podminky.urs.cz/item/CS_URS_2023_02/171201221" TargetMode="External"/><Relationship Id="rId25" Type="http://schemas.openxmlformats.org/officeDocument/2006/relationships/hyperlink" Target="https://podminky.urs.cz/item/CS_URS_2023_02/851261131" TargetMode="External"/><Relationship Id="rId33" Type="http://schemas.openxmlformats.org/officeDocument/2006/relationships/hyperlink" Target="https://podminky.urs.cz/item/CS_URS_2023_02/891247112" TargetMode="External"/><Relationship Id="rId38" Type="http://schemas.openxmlformats.org/officeDocument/2006/relationships/hyperlink" Target="https://podminky.urs.cz/item/CS_URS_2023_02/892273122" TargetMode="External"/><Relationship Id="rId46" Type="http://schemas.openxmlformats.org/officeDocument/2006/relationships/hyperlink" Target="https://podminky.urs.cz/item/CS_URS_2023_02/997221561" TargetMode="External"/><Relationship Id="rId2" Type="http://schemas.openxmlformats.org/officeDocument/2006/relationships/hyperlink" Target="https://podminky.urs.cz/item/CS_URS_2023_02/115101301" TargetMode="External"/><Relationship Id="rId16" Type="http://schemas.openxmlformats.org/officeDocument/2006/relationships/hyperlink" Target="https://podminky.urs.cz/item/CS_URS_2023_02/167151112" TargetMode="External"/><Relationship Id="rId20" Type="http://schemas.openxmlformats.org/officeDocument/2006/relationships/hyperlink" Target="https://podminky.urs.cz/item/CS_URS_2023_02/175151101" TargetMode="External"/><Relationship Id="rId29" Type="http://schemas.openxmlformats.org/officeDocument/2006/relationships/hyperlink" Target="https://podminky.urs.cz/item/CS_URS_2023_02/871161211" TargetMode="External"/><Relationship Id="rId41" Type="http://schemas.openxmlformats.org/officeDocument/2006/relationships/hyperlink" Target="https://podminky.urs.cz/item/CS_URS_2023_02/899401112" TargetMode="External"/><Relationship Id="rId1" Type="http://schemas.openxmlformats.org/officeDocument/2006/relationships/hyperlink" Target="https://podminky.urs.cz/item/CS_URS_2023_02/115101201" TargetMode="External"/><Relationship Id="rId6" Type="http://schemas.openxmlformats.org/officeDocument/2006/relationships/hyperlink" Target="https://podminky.urs.cz/item/CS_URS_2023_02/119001421" TargetMode="External"/><Relationship Id="rId11" Type="http://schemas.openxmlformats.org/officeDocument/2006/relationships/hyperlink" Target="https://podminky.urs.cz/item/CS_URS_2023_02/151101101" TargetMode="External"/><Relationship Id="rId24" Type="http://schemas.openxmlformats.org/officeDocument/2006/relationships/hyperlink" Target="https://podminky.urs.cz/item/CS_URS_2023_02/851241131" TargetMode="External"/><Relationship Id="rId32" Type="http://schemas.openxmlformats.org/officeDocument/2006/relationships/hyperlink" Target="https://podminky.urs.cz/item/CS_URS_2023_02/891241112" TargetMode="External"/><Relationship Id="rId37" Type="http://schemas.openxmlformats.org/officeDocument/2006/relationships/hyperlink" Target="https://podminky.urs.cz/item/CS_URS_2023_02/892271111" TargetMode="External"/><Relationship Id="rId40" Type="http://schemas.openxmlformats.org/officeDocument/2006/relationships/hyperlink" Target="https://podminky.urs.cz/item/CS_URS_2023_02/899401111" TargetMode="External"/><Relationship Id="rId45" Type="http://schemas.openxmlformats.org/officeDocument/2006/relationships/hyperlink" Target="https://podminky.urs.cz/item/CS_URS_2023_02/997013871" TargetMode="External"/><Relationship Id="rId5" Type="http://schemas.openxmlformats.org/officeDocument/2006/relationships/hyperlink" Target="https://podminky.urs.cz/item/CS_URS_2023_02/119001405" TargetMode="External"/><Relationship Id="rId15" Type="http://schemas.openxmlformats.org/officeDocument/2006/relationships/hyperlink" Target="https://podminky.urs.cz/item/CS_URS_2023_02/167151111" TargetMode="External"/><Relationship Id="rId23" Type="http://schemas.openxmlformats.org/officeDocument/2006/relationships/hyperlink" Target="https://podminky.urs.cz/item/CS_URS_2023_02/850311811" TargetMode="External"/><Relationship Id="rId28" Type="http://schemas.openxmlformats.org/officeDocument/2006/relationships/hyperlink" Target="https://podminky.urs.cz/item/CS_URS_2023_02/857262122" TargetMode="External"/><Relationship Id="rId36" Type="http://schemas.openxmlformats.org/officeDocument/2006/relationships/hyperlink" Target="https://podminky.urs.cz/item/CS_URS_2023_02/892241111" TargetMode="External"/><Relationship Id="rId49" Type="http://schemas.openxmlformats.org/officeDocument/2006/relationships/hyperlink" Target="https://podminky.urs.cz/item/CS_URS_2023_02/998273102" TargetMode="External"/><Relationship Id="rId10" Type="http://schemas.openxmlformats.org/officeDocument/2006/relationships/hyperlink" Target="https://podminky.urs.cz/item/CS_URS_2023_02/139001101" TargetMode="External"/><Relationship Id="rId19" Type="http://schemas.openxmlformats.org/officeDocument/2006/relationships/hyperlink" Target="https://podminky.urs.cz/item/CS_URS_2023_02/174151103" TargetMode="External"/><Relationship Id="rId31" Type="http://schemas.openxmlformats.org/officeDocument/2006/relationships/hyperlink" Target="https://podminky.urs.cz/item/CS_URS_2023_02/891161324" TargetMode="External"/><Relationship Id="rId44" Type="http://schemas.openxmlformats.org/officeDocument/2006/relationships/hyperlink" Target="https://podminky.urs.cz/item/CS_URS_2023_02/899722113" TargetMode="External"/><Relationship Id="rId4" Type="http://schemas.openxmlformats.org/officeDocument/2006/relationships/hyperlink" Target="https://podminky.urs.cz/item/CS_URS_2023_02/119001402" TargetMode="External"/><Relationship Id="rId9" Type="http://schemas.openxmlformats.org/officeDocument/2006/relationships/hyperlink" Target="https://podminky.urs.cz/item/CS_URS_2023_02/132454204" TargetMode="External"/><Relationship Id="rId14" Type="http://schemas.openxmlformats.org/officeDocument/2006/relationships/hyperlink" Target="https://podminky.urs.cz/item/CS_URS_2023_02/162651131" TargetMode="External"/><Relationship Id="rId22" Type="http://schemas.openxmlformats.org/officeDocument/2006/relationships/hyperlink" Target="https://podminky.urs.cz/item/CS_URS_2023_02/452313171" TargetMode="External"/><Relationship Id="rId27" Type="http://schemas.openxmlformats.org/officeDocument/2006/relationships/hyperlink" Target="https://podminky.urs.cz/item/CS_URS_2023_02/857261131" TargetMode="External"/><Relationship Id="rId30" Type="http://schemas.openxmlformats.org/officeDocument/2006/relationships/hyperlink" Target="https://podminky.urs.cz/item/CS_URS_2023_02/879171111" TargetMode="External"/><Relationship Id="rId35" Type="http://schemas.openxmlformats.org/officeDocument/2006/relationships/hyperlink" Target="https://podminky.urs.cz/item/CS_URS_2023_02/891269111" TargetMode="External"/><Relationship Id="rId43" Type="http://schemas.openxmlformats.org/officeDocument/2006/relationships/hyperlink" Target="https://podminky.urs.cz/item/CS_URS_2023_02/899721111" TargetMode="External"/><Relationship Id="rId48" Type="http://schemas.openxmlformats.org/officeDocument/2006/relationships/hyperlink" Target="https://podminky.urs.cz/item/CS_URS_2023_02/997221611" TargetMode="External"/><Relationship Id="rId8" Type="http://schemas.openxmlformats.org/officeDocument/2006/relationships/hyperlink" Target="https://podminky.urs.cz/item/CS_URS_2023_02/132354204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51101112" TargetMode="External"/><Relationship Id="rId18" Type="http://schemas.openxmlformats.org/officeDocument/2006/relationships/hyperlink" Target="https://podminky.urs.cz/item/CS_URS_2023_02/171201221" TargetMode="External"/><Relationship Id="rId26" Type="http://schemas.openxmlformats.org/officeDocument/2006/relationships/hyperlink" Target="https://podminky.urs.cz/item/CS_URS_2023_02/451573111" TargetMode="External"/><Relationship Id="rId39" Type="http://schemas.openxmlformats.org/officeDocument/2006/relationships/hyperlink" Target="https://podminky.urs.cz/item/CS_URS_2023_02/892421111" TargetMode="External"/><Relationship Id="rId3" Type="http://schemas.openxmlformats.org/officeDocument/2006/relationships/hyperlink" Target="https://podminky.urs.cz/item/CS_URS_2023_02/119001401" TargetMode="External"/><Relationship Id="rId21" Type="http://schemas.openxmlformats.org/officeDocument/2006/relationships/hyperlink" Target="https://podminky.urs.cz/item/CS_URS_2023_02/174151103" TargetMode="External"/><Relationship Id="rId34" Type="http://schemas.openxmlformats.org/officeDocument/2006/relationships/hyperlink" Target="https://podminky.urs.cz/item/CS_URS_2023_02/871393121" TargetMode="External"/><Relationship Id="rId42" Type="http://schemas.openxmlformats.org/officeDocument/2006/relationships/hyperlink" Target="https://podminky.urs.cz/item/CS_URS_2023_02/894411311" TargetMode="External"/><Relationship Id="rId47" Type="http://schemas.openxmlformats.org/officeDocument/2006/relationships/hyperlink" Target="https://podminky.urs.cz/item/CS_URS_2023_02/997013869" TargetMode="External"/><Relationship Id="rId50" Type="http://schemas.openxmlformats.org/officeDocument/2006/relationships/hyperlink" Target="https://podminky.urs.cz/item/CS_URS_2023_02/997221611" TargetMode="External"/><Relationship Id="rId7" Type="http://schemas.openxmlformats.org/officeDocument/2006/relationships/hyperlink" Target="https://podminky.urs.cz/item/CS_URS_2023_02/119001421" TargetMode="External"/><Relationship Id="rId12" Type="http://schemas.openxmlformats.org/officeDocument/2006/relationships/hyperlink" Target="https://podminky.urs.cz/item/CS_URS_2023_02/151101102" TargetMode="External"/><Relationship Id="rId17" Type="http://schemas.openxmlformats.org/officeDocument/2006/relationships/hyperlink" Target="https://podminky.urs.cz/item/CS_URS_2023_02/167151112" TargetMode="External"/><Relationship Id="rId25" Type="http://schemas.openxmlformats.org/officeDocument/2006/relationships/hyperlink" Target="https://podminky.urs.cz/item/CS_URS_2023_02/359901211" TargetMode="External"/><Relationship Id="rId33" Type="http://schemas.openxmlformats.org/officeDocument/2006/relationships/hyperlink" Target="https://podminky.urs.cz/item/CS_URS_2023_02/871373121" TargetMode="External"/><Relationship Id="rId38" Type="http://schemas.openxmlformats.org/officeDocument/2006/relationships/hyperlink" Target="https://podminky.urs.cz/item/CS_URS_2023_02/892381111" TargetMode="External"/><Relationship Id="rId46" Type="http://schemas.openxmlformats.org/officeDocument/2006/relationships/hyperlink" Target="https://podminky.urs.cz/item/CS_URS_2023_02/976044311" TargetMode="External"/><Relationship Id="rId2" Type="http://schemas.openxmlformats.org/officeDocument/2006/relationships/hyperlink" Target="https://podminky.urs.cz/item/CS_URS_2023_02/115101301" TargetMode="External"/><Relationship Id="rId16" Type="http://schemas.openxmlformats.org/officeDocument/2006/relationships/hyperlink" Target="https://podminky.urs.cz/item/CS_URS_2023_02/167151111" TargetMode="External"/><Relationship Id="rId20" Type="http://schemas.openxmlformats.org/officeDocument/2006/relationships/hyperlink" Target="https://podminky.urs.cz/item/CS_URS_2023_02/174151101" TargetMode="External"/><Relationship Id="rId29" Type="http://schemas.openxmlformats.org/officeDocument/2006/relationships/hyperlink" Target="https://podminky.urs.cz/item/CS_URS_2023_02/830311811" TargetMode="External"/><Relationship Id="rId41" Type="http://schemas.openxmlformats.org/officeDocument/2006/relationships/hyperlink" Target="https://podminky.urs.cz/item/CS_URS_2023_02/894410232" TargetMode="External"/><Relationship Id="rId1" Type="http://schemas.openxmlformats.org/officeDocument/2006/relationships/hyperlink" Target="https://podminky.urs.cz/item/CS_URS_2023_02/115101201" TargetMode="External"/><Relationship Id="rId6" Type="http://schemas.openxmlformats.org/officeDocument/2006/relationships/hyperlink" Target="https://podminky.urs.cz/item/CS_URS_2023_02/119001412" TargetMode="External"/><Relationship Id="rId11" Type="http://schemas.openxmlformats.org/officeDocument/2006/relationships/hyperlink" Target="https://podminky.urs.cz/item/CS_URS_2023_02/139001101" TargetMode="External"/><Relationship Id="rId24" Type="http://schemas.openxmlformats.org/officeDocument/2006/relationships/hyperlink" Target="https://podminky.urs.cz/item/CS_URS_2023_02/359901111" TargetMode="External"/><Relationship Id="rId32" Type="http://schemas.openxmlformats.org/officeDocument/2006/relationships/hyperlink" Target="https://podminky.urs.cz/item/CS_URS_2023_02/871313121" TargetMode="External"/><Relationship Id="rId37" Type="http://schemas.openxmlformats.org/officeDocument/2006/relationships/hyperlink" Target="https://podminky.urs.cz/item/CS_URS_2023_02/892372111" TargetMode="External"/><Relationship Id="rId40" Type="http://schemas.openxmlformats.org/officeDocument/2006/relationships/hyperlink" Target="https://podminky.urs.cz/item/CS_URS_2023_02/892442111" TargetMode="External"/><Relationship Id="rId45" Type="http://schemas.openxmlformats.org/officeDocument/2006/relationships/hyperlink" Target="https://podminky.urs.cz/item/CS_URS_2023_02/899722113" TargetMode="External"/><Relationship Id="rId5" Type="http://schemas.openxmlformats.org/officeDocument/2006/relationships/hyperlink" Target="https://podminky.urs.cz/item/CS_URS_2023_02/119001405" TargetMode="External"/><Relationship Id="rId15" Type="http://schemas.openxmlformats.org/officeDocument/2006/relationships/hyperlink" Target="https://podminky.urs.cz/item/CS_URS_2023_02/162651131" TargetMode="External"/><Relationship Id="rId23" Type="http://schemas.openxmlformats.org/officeDocument/2006/relationships/hyperlink" Target="https://podminky.urs.cz/item/CS_URS_2023_02/212755214" TargetMode="External"/><Relationship Id="rId28" Type="http://schemas.openxmlformats.org/officeDocument/2006/relationships/hyperlink" Target="https://podminky.urs.cz/item/CS_URS_2023_02/452311141" TargetMode="External"/><Relationship Id="rId36" Type="http://schemas.openxmlformats.org/officeDocument/2006/relationships/hyperlink" Target="https://podminky.urs.cz/item/CS_URS_2023_02/892351111" TargetMode="External"/><Relationship Id="rId49" Type="http://schemas.openxmlformats.org/officeDocument/2006/relationships/hyperlink" Target="https://podminky.urs.cz/item/CS_URS_2023_02/997221569" TargetMode="External"/><Relationship Id="rId10" Type="http://schemas.openxmlformats.org/officeDocument/2006/relationships/hyperlink" Target="https://podminky.urs.cz/item/CS_URS_2023_02/132454204" TargetMode="External"/><Relationship Id="rId19" Type="http://schemas.openxmlformats.org/officeDocument/2006/relationships/hyperlink" Target="https://podminky.urs.cz/item/CS_URS_2023_02/171251201" TargetMode="External"/><Relationship Id="rId31" Type="http://schemas.openxmlformats.org/officeDocument/2006/relationships/hyperlink" Target="https://podminky.urs.cz/item/CS_URS_2023_02/837395121" TargetMode="External"/><Relationship Id="rId44" Type="http://schemas.openxmlformats.org/officeDocument/2006/relationships/hyperlink" Target="https://podminky.urs.cz/item/CS_URS_2023_02/899104112" TargetMode="External"/><Relationship Id="rId52" Type="http://schemas.openxmlformats.org/officeDocument/2006/relationships/drawing" Target="../drawings/drawing4.xml"/><Relationship Id="rId4" Type="http://schemas.openxmlformats.org/officeDocument/2006/relationships/hyperlink" Target="https://podminky.urs.cz/item/CS_URS_2023_02/119001402" TargetMode="External"/><Relationship Id="rId9" Type="http://schemas.openxmlformats.org/officeDocument/2006/relationships/hyperlink" Target="https://podminky.urs.cz/item/CS_URS_2023_02/132354204" TargetMode="External"/><Relationship Id="rId14" Type="http://schemas.openxmlformats.org/officeDocument/2006/relationships/hyperlink" Target="https://podminky.urs.cz/item/CS_URS_2023_02/162651111" TargetMode="External"/><Relationship Id="rId22" Type="http://schemas.openxmlformats.org/officeDocument/2006/relationships/hyperlink" Target="https://podminky.urs.cz/item/CS_URS_2023_02/175151101" TargetMode="External"/><Relationship Id="rId27" Type="http://schemas.openxmlformats.org/officeDocument/2006/relationships/hyperlink" Target="https://podminky.urs.cz/item/CS_URS_2023_02/452112112" TargetMode="External"/><Relationship Id="rId30" Type="http://schemas.openxmlformats.org/officeDocument/2006/relationships/hyperlink" Target="https://podminky.urs.cz/item/CS_URS_2023_02/830391811" TargetMode="External"/><Relationship Id="rId35" Type="http://schemas.openxmlformats.org/officeDocument/2006/relationships/hyperlink" Target="https://podminky.urs.cz/item/CS_URS_2023_02/890431851" TargetMode="External"/><Relationship Id="rId43" Type="http://schemas.openxmlformats.org/officeDocument/2006/relationships/hyperlink" Target="https://podminky.urs.cz/item/CS_URS_2023_02/894414111" TargetMode="External"/><Relationship Id="rId48" Type="http://schemas.openxmlformats.org/officeDocument/2006/relationships/hyperlink" Target="https://podminky.urs.cz/item/CS_URS_2023_02/997221561" TargetMode="External"/><Relationship Id="rId8" Type="http://schemas.openxmlformats.org/officeDocument/2006/relationships/hyperlink" Target="https://podminky.urs.cz/item/CS_URS_2023_02/132254204" TargetMode="External"/><Relationship Id="rId51" Type="http://schemas.openxmlformats.org/officeDocument/2006/relationships/hyperlink" Target="https://podminky.urs.cz/item/CS_URS_2023_02/99827610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51101112" TargetMode="External"/><Relationship Id="rId13" Type="http://schemas.openxmlformats.org/officeDocument/2006/relationships/hyperlink" Target="https://podminky.urs.cz/item/CS_URS_2023_01/180404111" TargetMode="External"/><Relationship Id="rId18" Type="http://schemas.openxmlformats.org/officeDocument/2006/relationships/hyperlink" Target="https://podminky.urs.cz/item/CS_URS_2023_01/564861011" TargetMode="External"/><Relationship Id="rId26" Type="http://schemas.openxmlformats.org/officeDocument/2006/relationships/hyperlink" Target="https://podminky.urs.cz/item/CS_URS_2023_01/899331111" TargetMode="External"/><Relationship Id="rId39" Type="http://schemas.openxmlformats.org/officeDocument/2006/relationships/hyperlink" Target="https://podminky.urs.cz/item/CS_URS_2021_01/012002000" TargetMode="External"/><Relationship Id="rId3" Type="http://schemas.openxmlformats.org/officeDocument/2006/relationships/hyperlink" Target="https://podminky.urs.cz/item/CS_URS_2023_01/113202111" TargetMode="External"/><Relationship Id="rId21" Type="http://schemas.openxmlformats.org/officeDocument/2006/relationships/hyperlink" Target="https://podminky.urs.cz/item/CS_URS_2023_01/577145112" TargetMode="External"/><Relationship Id="rId34" Type="http://schemas.openxmlformats.org/officeDocument/2006/relationships/hyperlink" Target="https://podminky.urs.cz/item/CS_URS_2023_01/997221551" TargetMode="External"/><Relationship Id="rId42" Type="http://schemas.openxmlformats.org/officeDocument/2006/relationships/hyperlink" Target="https://podminky.urs.cz/item/CS_URS_2021_01/043002000" TargetMode="External"/><Relationship Id="rId7" Type="http://schemas.openxmlformats.org/officeDocument/2006/relationships/hyperlink" Target="https://podminky.urs.cz/item/CS_URS_2023_01/151101102" TargetMode="External"/><Relationship Id="rId12" Type="http://schemas.openxmlformats.org/officeDocument/2006/relationships/hyperlink" Target="https://podminky.urs.cz/item/CS_URS_2023_01/175151101" TargetMode="External"/><Relationship Id="rId17" Type="http://schemas.openxmlformats.org/officeDocument/2006/relationships/hyperlink" Target="https://podminky.urs.cz/item/CS_URS_2023_01/564851011" TargetMode="External"/><Relationship Id="rId25" Type="http://schemas.openxmlformats.org/officeDocument/2006/relationships/hyperlink" Target="https://podminky.urs.cz/item/CS_URS_2023_01/895941301" TargetMode="External"/><Relationship Id="rId33" Type="http://schemas.openxmlformats.org/officeDocument/2006/relationships/hyperlink" Target="https://podminky.urs.cz/item/CS_URS_2023_01/935114112" TargetMode="External"/><Relationship Id="rId38" Type="http://schemas.openxmlformats.org/officeDocument/2006/relationships/hyperlink" Target="https://podminky.urs.cz/item/CS_URS_2021_01/011314000" TargetMode="External"/><Relationship Id="rId2" Type="http://schemas.openxmlformats.org/officeDocument/2006/relationships/hyperlink" Target="https://podminky.urs.cz/item/CS_URS_2023_01/113154324" TargetMode="External"/><Relationship Id="rId16" Type="http://schemas.openxmlformats.org/officeDocument/2006/relationships/hyperlink" Target="https://podminky.urs.cz/item/CS_URS_2023_01/564251011" TargetMode="External"/><Relationship Id="rId20" Type="http://schemas.openxmlformats.org/officeDocument/2006/relationships/hyperlink" Target="https://podminky.urs.cz/item/CS_URS_2023_01/577134111" TargetMode="External"/><Relationship Id="rId29" Type="http://schemas.openxmlformats.org/officeDocument/2006/relationships/hyperlink" Target="https://podminky.urs.cz/item/CS_URS_2023_01/916111122" TargetMode="External"/><Relationship Id="rId41" Type="http://schemas.openxmlformats.org/officeDocument/2006/relationships/hyperlink" Target="https://podminky.urs.cz/item/CS_URS_2021_01/034303000" TargetMode="External"/><Relationship Id="rId1" Type="http://schemas.openxmlformats.org/officeDocument/2006/relationships/hyperlink" Target="https://podminky.urs.cz/item/CS_URS_2023_01/113107242" TargetMode="External"/><Relationship Id="rId6" Type="http://schemas.openxmlformats.org/officeDocument/2006/relationships/hyperlink" Target="https://podminky.urs.cz/item/CS_URS_2023_01/132154201" TargetMode="External"/><Relationship Id="rId11" Type="http://schemas.openxmlformats.org/officeDocument/2006/relationships/hyperlink" Target="https://podminky.urs.cz/item/CS_URS_2023_01/174151101" TargetMode="External"/><Relationship Id="rId24" Type="http://schemas.openxmlformats.org/officeDocument/2006/relationships/hyperlink" Target="https://podminky.urs.cz/item/CS_URS_2023_01/871355221" TargetMode="External"/><Relationship Id="rId32" Type="http://schemas.openxmlformats.org/officeDocument/2006/relationships/hyperlink" Target="https://podminky.urs.cz/item/CS_URS_2023_01/919735112" TargetMode="External"/><Relationship Id="rId37" Type="http://schemas.openxmlformats.org/officeDocument/2006/relationships/hyperlink" Target="https://podminky.urs.cz/item/CS_URS_2023_01/998225111" TargetMode="External"/><Relationship Id="rId40" Type="http://schemas.openxmlformats.org/officeDocument/2006/relationships/hyperlink" Target="https://podminky.urs.cz/item/CS_URS_2021_01/020001000" TargetMode="External"/><Relationship Id="rId5" Type="http://schemas.openxmlformats.org/officeDocument/2006/relationships/hyperlink" Target="https://podminky.urs.cz/item/CS_URS_2023_01/131151201" TargetMode="External"/><Relationship Id="rId15" Type="http://schemas.openxmlformats.org/officeDocument/2006/relationships/hyperlink" Target="https://podminky.urs.cz/item/CS_URS_2023_01/339921131" TargetMode="External"/><Relationship Id="rId23" Type="http://schemas.openxmlformats.org/officeDocument/2006/relationships/hyperlink" Target="https://podminky.urs.cz/item/CS_URS_2023_01/837375121" TargetMode="External"/><Relationship Id="rId28" Type="http://schemas.openxmlformats.org/officeDocument/2006/relationships/hyperlink" Target="https://podminky.urs.cz/item/CS_URS_2023_01/914511113" TargetMode="External"/><Relationship Id="rId36" Type="http://schemas.openxmlformats.org/officeDocument/2006/relationships/hyperlink" Target="https://podminky.urs.cz/item/CS_URS_2023_01/997221875" TargetMode="External"/><Relationship Id="rId10" Type="http://schemas.openxmlformats.org/officeDocument/2006/relationships/hyperlink" Target="https://podminky.urs.cz/item/CS_URS_2023_01/171201231" TargetMode="External"/><Relationship Id="rId19" Type="http://schemas.openxmlformats.org/officeDocument/2006/relationships/hyperlink" Target="https://podminky.urs.cz/item/CS_URS_2023_01/573211107" TargetMode="External"/><Relationship Id="rId31" Type="http://schemas.openxmlformats.org/officeDocument/2006/relationships/hyperlink" Target="https://podminky.urs.cz/item/CS_URS_2023_01/919122112" TargetMode="External"/><Relationship Id="rId44" Type="http://schemas.openxmlformats.org/officeDocument/2006/relationships/drawing" Target="../drawings/drawing6.xml"/><Relationship Id="rId4" Type="http://schemas.openxmlformats.org/officeDocument/2006/relationships/hyperlink" Target="https://podminky.urs.cz/item/CS_URS_2023_01/122151104" TargetMode="External"/><Relationship Id="rId9" Type="http://schemas.openxmlformats.org/officeDocument/2006/relationships/hyperlink" Target="https://podminky.urs.cz/item/CS_URS_2023_01/162551107" TargetMode="External"/><Relationship Id="rId14" Type="http://schemas.openxmlformats.org/officeDocument/2006/relationships/hyperlink" Target="https://podminky.urs.cz/item/CS_URS_2023_01/181951112" TargetMode="External"/><Relationship Id="rId22" Type="http://schemas.openxmlformats.org/officeDocument/2006/relationships/hyperlink" Target="https://podminky.urs.cz/item/CS_URS_2023_01/596211110" TargetMode="External"/><Relationship Id="rId27" Type="http://schemas.openxmlformats.org/officeDocument/2006/relationships/hyperlink" Target="https://podminky.urs.cz/item/CS_URS_2023_01/899431111" TargetMode="External"/><Relationship Id="rId30" Type="http://schemas.openxmlformats.org/officeDocument/2006/relationships/hyperlink" Target="https://podminky.urs.cz/item/CS_URS_2023_01/916131213" TargetMode="External"/><Relationship Id="rId35" Type="http://schemas.openxmlformats.org/officeDocument/2006/relationships/hyperlink" Target="https://podminky.urs.cz/item/CS_URS_2023_01/997221559" TargetMode="External"/><Relationship Id="rId43" Type="http://schemas.openxmlformats.org/officeDocument/2006/relationships/hyperlink" Target="https://podminky.urs.cz/item/CS_URS_2021_01/045203000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62651131" TargetMode="External"/><Relationship Id="rId18" Type="http://schemas.openxmlformats.org/officeDocument/2006/relationships/hyperlink" Target="https://podminky.urs.cz/item/CS_URS_2023_02/174151103" TargetMode="External"/><Relationship Id="rId26" Type="http://schemas.openxmlformats.org/officeDocument/2006/relationships/hyperlink" Target="https://podminky.urs.cz/item/CS_URS_2023_02/857242122" TargetMode="External"/><Relationship Id="rId39" Type="http://schemas.openxmlformats.org/officeDocument/2006/relationships/hyperlink" Target="https://podminky.urs.cz/item/CS_URS_2023_02/892372111" TargetMode="External"/><Relationship Id="rId3" Type="http://schemas.openxmlformats.org/officeDocument/2006/relationships/hyperlink" Target="https://podminky.urs.cz/item/CS_URS_2023_02/119001401" TargetMode="External"/><Relationship Id="rId21" Type="http://schemas.openxmlformats.org/officeDocument/2006/relationships/hyperlink" Target="https://podminky.urs.cz/item/CS_URS_2023_02/451573111" TargetMode="External"/><Relationship Id="rId34" Type="http://schemas.openxmlformats.org/officeDocument/2006/relationships/hyperlink" Target="https://podminky.urs.cz/item/CS_URS_2023_02/891261112" TargetMode="External"/><Relationship Id="rId42" Type="http://schemas.openxmlformats.org/officeDocument/2006/relationships/hyperlink" Target="https://podminky.urs.cz/item/CS_URS_2023_02/899401113" TargetMode="External"/><Relationship Id="rId47" Type="http://schemas.openxmlformats.org/officeDocument/2006/relationships/hyperlink" Target="https://podminky.urs.cz/item/CS_URS_2023_02/997221569" TargetMode="External"/><Relationship Id="rId50" Type="http://schemas.openxmlformats.org/officeDocument/2006/relationships/hyperlink" Target="https://podminky.urs.cz/item/CS_URS_2023_02/997221875" TargetMode="External"/><Relationship Id="rId7" Type="http://schemas.openxmlformats.org/officeDocument/2006/relationships/hyperlink" Target="https://podminky.urs.cz/item/CS_URS_2023_02/132354204" TargetMode="External"/><Relationship Id="rId12" Type="http://schemas.openxmlformats.org/officeDocument/2006/relationships/hyperlink" Target="https://podminky.urs.cz/item/CS_URS_2023_02/162651111" TargetMode="External"/><Relationship Id="rId17" Type="http://schemas.openxmlformats.org/officeDocument/2006/relationships/hyperlink" Target="https://podminky.urs.cz/item/CS_URS_2023_02/171251201" TargetMode="External"/><Relationship Id="rId25" Type="http://schemas.openxmlformats.org/officeDocument/2006/relationships/hyperlink" Target="https://podminky.urs.cz/item/CS_URS_2023_02/851261131" TargetMode="External"/><Relationship Id="rId33" Type="http://schemas.openxmlformats.org/officeDocument/2006/relationships/hyperlink" Target="https://podminky.urs.cz/item/CS_URS_2023_02/891247112" TargetMode="External"/><Relationship Id="rId38" Type="http://schemas.openxmlformats.org/officeDocument/2006/relationships/hyperlink" Target="https://podminky.urs.cz/item/CS_URS_2023_02/892273122" TargetMode="External"/><Relationship Id="rId46" Type="http://schemas.openxmlformats.org/officeDocument/2006/relationships/hyperlink" Target="https://podminky.urs.cz/item/CS_URS_2023_02/997221561" TargetMode="External"/><Relationship Id="rId2" Type="http://schemas.openxmlformats.org/officeDocument/2006/relationships/hyperlink" Target="https://podminky.urs.cz/item/CS_URS_2023_02/115101301" TargetMode="External"/><Relationship Id="rId16" Type="http://schemas.openxmlformats.org/officeDocument/2006/relationships/hyperlink" Target="https://podminky.urs.cz/item/CS_URS_2023_02/171201221" TargetMode="External"/><Relationship Id="rId20" Type="http://schemas.openxmlformats.org/officeDocument/2006/relationships/hyperlink" Target="https://podminky.urs.cz/item/CS_URS_2023_02/212755214" TargetMode="External"/><Relationship Id="rId29" Type="http://schemas.openxmlformats.org/officeDocument/2006/relationships/hyperlink" Target="https://podminky.urs.cz/item/CS_URS_2023_02/871161211" TargetMode="External"/><Relationship Id="rId41" Type="http://schemas.openxmlformats.org/officeDocument/2006/relationships/hyperlink" Target="https://podminky.urs.cz/item/CS_URS_2023_02/899401112" TargetMode="External"/><Relationship Id="rId1" Type="http://schemas.openxmlformats.org/officeDocument/2006/relationships/hyperlink" Target="https://podminky.urs.cz/item/CS_URS_2023_02/115101201" TargetMode="External"/><Relationship Id="rId6" Type="http://schemas.openxmlformats.org/officeDocument/2006/relationships/hyperlink" Target="https://podminky.urs.cz/item/CS_URS_2023_02/132254204" TargetMode="External"/><Relationship Id="rId11" Type="http://schemas.openxmlformats.org/officeDocument/2006/relationships/hyperlink" Target="https://podminky.urs.cz/item/CS_URS_2023_02/151101111" TargetMode="External"/><Relationship Id="rId24" Type="http://schemas.openxmlformats.org/officeDocument/2006/relationships/hyperlink" Target="https://podminky.urs.cz/item/CS_URS_2023_02/851241131" TargetMode="External"/><Relationship Id="rId32" Type="http://schemas.openxmlformats.org/officeDocument/2006/relationships/hyperlink" Target="https://podminky.urs.cz/item/CS_URS_2023_02/891241112" TargetMode="External"/><Relationship Id="rId37" Type="http://schemas.openxmlformats.org/officeDocument/2006/relationships/hyperlink" Target="https://podminky.urs.cz/item/CS_URS_2023_02/892271111" TargetMode="External"/><Relationship Id="rId40" Type="http://schemas.openxmlformats.org/officeDocument/2006/relationships/hyperlink" Target="https://podminky.urs.cz/item/CS_URS_2023_02/899401111" TargetMode="External"/><Relationship Id="rId45" Type="http://schemas.openxmlformats.org/officeDocument/2006/relationships/hyperlink" Target="https://podminky.urs.cz/item/CS_URS_2023_02/997013871" TargetMode="External"/><Relationship Id="rId53" Type="http://schemas.openxmlformats.org/officeDocument/2006/relationships/drawing" Target="../drawings/drawing7.xml"/><Relationship Id="rId5" Type="http://schemas.openxmlformats.org/officeDocument/2006/relationships/hyperlink" Target="https://podminky.urs.cz/item/CS_URS_2023_02/119001421" TargetMode="External"/><Relationship Id="rId15" Type="http://schemas.openxmlformats.org/officeDocument/2006/relationships/hyperlink" Target="https://podminky.urs.cz/item/CS_URS_2023_02/167151112" TargetMode="External"/><Relationship Id="rId23" Type="http://schemas.openxmlformats.org/officeDocument/2006/relationships/hyperlink" Target="https://podminky.urs.cz/item/CS_URS_2023_02/850311811" TargetMode="External"/><Relationship Id="rId28" Type="http://schemas.openxmlformats.org/officeDocument/2006/relationships/hyperlink" Target="https://podminky.urs.cz/item/CS_URS_2023_02/857262122" TargetMode="External"/><Relationship Id="rId36" Type="http://schemas.openxmlformats.org/officeDocument/2006/relationships/hyperlink" Target="https://podminky.urs.cz/item/CS_URS_2023_02/892241111" TargetMode="External"/><Relationship Id="rId49" Type="http://schemas.openxmlformats.org/officeDocument/2006/relationships/hyperlink" Target="https://podminky.urs.cz/item/CS_URS_2023_02/997221873" TargetMode="External"/><Relationship Id="rId10" Type="http://schemas.openxmlformats.org/officeDocument/2006/relationships/hyperlink" Target="https://podminky.urs.cz/item/CS_URS_2023_02/151101101" TargetMode="External"/><Relationship Id="rId19" Type="http://schemas.openxmlformats.org/officeDocument/2006/relationships/hyperlink" Target="https://podminky.urs.cz/item/CS_URS_2023_02/175151101" TargetMode="External"/><Relationship Id="rId31" Type="http://schemas.openxmlformats.org/officeDocument/2006/relationships/hyperlink" Target="https://podminky.urs.cz/item/CS_URS_2023_02/891161324" TargetMode="External"/><Relationship Id="rId44" Type="http://schemas.openxmlformats.org/officeDocument/2006/relationships/hyperlink" Target="https://podminky.urs.cz/item/CS_URS_2023_02/899722113" TargetMode="External"/><Relationship Id="rId52" Type="http://schemas.openxmlformats.org/officeDocument/2006/relationships/hyperlink" Target="https://podminky.urs.cz/item/CS_URS_2023_02/998273102" TargetMode="External"/><Relationship Id="rId4" Type="http://schemas.openxmlformats.org/officeDocument/2006/relationships/hyperlink" Target="https://podminky.urs.cz/item/CS_URS_2023_02/119001405" TargetMode="External"/><Relationship Id="rId9" Type="http://schemas.openxmlformats.org/officeDocument/2006/relationships/hyperlink" Target="https://podminky.urs.cz/item/CS_URS_2023_02/139001101" TargetMode="External"/><Relationship Id="rId14" Type="http://schemas.openxmlformats.org/officeDocument/2006/relationships/hyperlink" Target="https://podminky.urs.cz/item/CS_URS_2023_02/167151111" TargetMode="External"/><Relationship Id="rId22" Type="http://schemas.openxmlformats.org/officeDocument/2006/relationships/hyperlink" Target="https://podminky.urs.cz/item/CS_URS_2023_02/452313171" TargetMode="External"/><Relationship Id="rId27" Type="http://schemas.openxmlformats.org/officeDocument/2006/relationships/hyperlink" Target="https://podminky.urs.cz/item/CS_URS_2023_02/857261131" TargetMode="External"/><Relationship Id="rId30" Type="http://schemas.openxmlformats.org/officeDocument/2006/relationships/hyperlink" Target="https://podminky.urs.cz/item/CS_URS_2023_02/879171111" TargetMode="External"/><Relationship Id="rId35" Type="http://schemas.openxmlformats.org/officeDocument/2006/relationships/hyperlink" Target="https://podminky.urs.cz/item/CS_URS_2023_02/891269111" TargetMode="External"/><Relationship Id="rId43" Type="http://schemas.openxmlformats.org/officeDocument/2006/relationships/hyperlink" Target="https://podminky.urs.cz/item/CS_URS_2023_02/899721111" TargetMode="External"/><Relationship Id="rId48" Type="http://schemas.openxmlformats.org/officeDocument/2006/relationships/hyperlink" Target="https://podminky.urs.cz/item/CS_URS_2023_02/997221611" TargetMode="External"/><Relationship Id="rId8" Type="http://schemas.openxmlformats.org/officeDocument/2006/relationships/hyperlink" Target="https://podminky.urs.cz/item/CS_URS_2023_02/132454204" TargetMode="External"/><Relationship Id="rId51" Type="http://schemas.openxmlformats.org/officeDocument/2006/relationships/hyperlink" Target="https://podminky.urs.cz/item/CS_URS_2023_02/998225111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62651111" TargetMode="External"/><Relationship Id="rId18" Type="http://schemas.openxmlformats.org/officeDocument/2006/relationships/hyperlink" Target="https://podminky.urs.cz/item/CS_URS_2023_02/171251201" TargetMode="External"/><Relationship Id="rId26" Type="http://schemas.openxmlformats.org/officeDocument/2006/relationships/hyperlink" Target="https://podminky.urs.cz/item/CS_URS_2023_02/452112112" TargetMode="External"/><Relationship Id="rId39" Type="http://schemas.openxmlformats.org/officeDocument/2006/relationships/hyperlink" Target="https://podminky.urs.cz/item/CS_URS_2023_02/894414111" TargetMode="External"/><Relationship Id="rId3" Type="http://schemas.openxmlformats.org/officeDocument/2006/relationships/hyperlink" Target="https://podminky.urs.cz/item/CS_URS_2023_02/119001401" TargetMode="External"/><Relationship Id="rId21" Type="http://schemas.openxmlformats.org/officeDocument/2006/relationships/hyperlink" Target="https://podminky.urs.cz/item/CS_URS_2023_02/175151101" TargetMode="External"/><Relationship Id="rId34" Type="http://schemas.openxmlformats.org/officeDocument/2006/relationships/hyperlink" Target="https://podminky.urs.cz/item/CS_URS_2023_02/892351111" TargetMode="External"/><Relationship Id="rId42" Type="http://schemas.openxmlformats.org/officeDocument/2006/relationships/hyperlink" Target="https://podminky.urs.cz/item/CS_URS_2023_02/899910201" TargetMode="External"/><Relationship Id="rId47" Type="http://schemas.openxmlformats.org/officeDocument/2006/relationships/hyperlink" Target="https://podminky.urs.cz/item/CS_URS_2023_02/997221569" TargetMode="External"/><Relationship Id="rId50" Type="http://schemas.openxmlformats.org/officeDocument/2006/relationships/hyperlink" Target="https://podminky.urs.cz/item/CS_URS_2023_02/997221873" TargetMode="External"/><Relationship Id="rId7" Type="http://schemas.openxmlformats.org/officeDocument/2006/relationships/hyperlink" Target="https://podminky.urs.cz/item/CS_URS_2023_02/132254204" TargetMode="External"/><Relationship Id="rId12" Type="http://schemas.openxmlformats.org/officeDocument/2006/relationships/hyperlink" Target="https://podminky.urs.cz/item/CS_URS_2023_02/151101111" TargetMode="External"/><Relationship Id="rId17" Type="http://schemas.openxmlformats.org/officeDocument/2006/relationships/hyperlink" Target="https://podminky.urs.cz/item/CS_URS_2023_02/171201221" TargetMode="External"/><Relationship Id="rId25" Type="http://schemas.openxmlformats.org/officeDocument/2006/relationships/hyperlink" Target="https://podminky.urs.cz/item/CS_URS_2023_02/451573111" TargetMode="External"/><Relationship Id="rId33" Type="http://schemas.openxmlformats.org/officeDocument/2006/relationships/hyperlink" Target="https://podminky.urs.cz/item/CS_URS_2023_02/890431851" TargetMode="External"/><Relationship Id="rId38" Type="http://schemas.openxmlformats.org/officeDocument/2006/relationships/hyperlink" Target="https://podminky.urs.cz/item/CS_URS_2023_02/894411311" TargetMode="External"/><Relationship Id="rId46" Type="http://schemas.openxmlformats.org/officeDocument/2006/relationships/hyperlink" Target="https://podminky.urs.cz/item/CS_URS_2023_02/997221561" TargetMode="External"/><Relationship Id="rId2" Type="http://schemas.openxmlformats.org/officeDocument/2006/relationships/hyperlink" Target="https://podminky.urs.cz/item/CS_URS_2023_02/115101301" TargetMode="External"/><Relationship Id="rId16" Type="http://schemas.openxmlformats.org/officeDocument/2006/relationships/hyperlink" Target="https://podminky.urs.cz/item/CS_URS_2023_02/167151112" TargetMode="External"/><Relationship Id="rId20" Type="http://schemas.openxmlformats.org/officeDocument/2006/relationships/hyperlink" Target="https://podminky.urs.cz/item/CS_URS_2023_02/174151103" TargetMode="External"/><Relationship Id="rId29" Type="http://schemas.openxmlformats.org/officeDocument/2006/relationships/hyperlink" Target="https://podminky.urs.cz/item/CS_URS_2023_02/837375121" TargetMode="External"/><Relationship Id="rId41" Type="http://schemas.openxmlformats.org/officeDocument/2006/relationships/hyperlink" Target="https://podminky.urs.cz/item/CS_URS_2023_02/899722113" TargetMode="External"/><Relationship Id="rId54" Type="http://schemas.openxmlformats.org/officeDocument/2006/relationships/drawing" Target="../drawings/drawing8.xml"/><Relationship Id="rId1" Type="http://schemas.openxmlformats.org/officeDocument/2006/relationships/hyperlink" Target="https://podminky.urs.cz/item/CS_URS_2023_02/115101201" TargetMode="External"/><Relationship Id="rId6" Type="http://schemas.openxmlformats.org/officeDocument/2006/relationships/hyperlink" Target="https://podminky.urs.cz/item/CS_URS_2023_02/119001421" TargetMode="External"/><Relationship Id="rId11" Type="http://schemas.openxmlformats.org/officeDocument/2006/relationships/hyperlink" Target="https://podminky.urs.cz/item/CS_URS_2023_02/151101101" TargetMode="External"/><Relationship Id="rId24" Type="http://schemas.openxmlformats.org/officeDocument/2006/relationships/hyperlink" Target="https://podminky.urs.cz/item/CS_URS_2023_02/359901211" TargetMode="External"/><Relationship Id="rId32" Type="http://schemas.openxmlformats.org/officeDocument/2006/relationships/hyperlink" Target="https://podminky.urs.cz/item/CS_URS_2023_02/871373121" TargetMode="External"/><Relationship Id="rId37" Type="http://schemas.openxmlformats.org/officeDocument/2006/relationships/hyperlink" Target="https://podminky.urs.cz/item/CS_URS_2023_02/894410232" TargetMode="External"/><Relationship Id="rId40" Type="http://schemas.openxmlformats.org/officeDocument/2006/relationships/hyperlink" Target="https://podminky.urs.cz/item/CS_URS_2023_02/899104112" TargetMode="External"/><Relationship Id="rId45" Type="http://schemas.openxmlformats.org/officeDocument/2006/relationships/hyperlink" Target="https://podminky.urs.cz/item/CS_URS_2023_02/976044311" TargetMode="External"/><Relationship Id="rId53" Type="http://schemas.openxmlformats.org/officeDocument/2006/relationships/hyperlink" Target="https://podminky.urs.cz/item/CS_URS_2023_02/998276101" TargetMode="External"/><Relationship Id="rId5" Type="http://schemas.openxmlformats.org/officeDocument/2006/relationships/hyperlink" Target="https://podminky.urs.cz/item/CS_URS_2023_02/119001412" TargetMode="External"/><Relationship Id="rId15" Type="http://schemas.openxmlformats.org/officeDocument/2006/relationships/hyperlink" Target="https://podminky.urs.cz/item/CS_URS_2023_02/167151111" TargetMode="External"/><Relationship Id="rId23" Type="http://schemas.openxmlformats.org/officeDocument/2006/relationships/hyperlink" Target="https://podminky.urs.cz/item/CS_URS_2023_02/359901111" TargetMode="External"/><Relationship Id="rId28" Type="http://schemas.openxmlformats.org/officeDocument/2006/relationships/hyperlink" Target="https://podminky.urs.cz/item/CS_URS_2023_02/830311811" TargetMode="External"/><Relationship Id="rId36" Type="http://schemas.openxmlformats.org/officeDocument/2006/relationships/hyperlink" Target="https://podminky.urs.cz/item/CS_URS_2023_02/892381111" TargetMode="External"/><Relationship Id="rId49" Type="http://schemas.openxmlformats.org/officeDocument/2006/relationships/hyperlink" Target="https://podminky.urs.cz/item/CS_URS_2023_02/997221861" TargetMode="External"/><Relationship Id="rId10" Type="http://schemas.openxmlformats.org/officeDocument/2006/relationships/hyperlink" Target="https://podminky.urs.cz/item/CS_URS_2023_02/139001101" TargetMode="External"/><Relationship Id="rId19" Type="http://schemas.openxmlformats.org/officeDocument/2006/relationships/hyperlink" Target="https://podminky.urs.cz/item/CS_URS_2023_02/174151101" TargetMode="External"/><Relationship Id="rId31" Type="http://schemas.openxmlformats.org/officeDocument/2006/relationships/hyperlink" Target="https://podminky.urs.cz/item/CS_URS_2023_02/871353121" TargetMode="External"/><Relationship Id="rId44" Type="http://schemas.openxmlformats.org/officeDocument/2006/relationships/hyperlink" Target="https://podminky.urs.cz/item/CS_URS_2023_02/935932118" TargetMode="External"/><Relationship Id="rId52" Type="http://schemas.openxmlformats.org/officeDocument/2006/relationships/hyperlink" Target="https://podminky.urs.cz/item/CS_URS_2023_02/998225111" TargetMode="External"/><Relationship Id="rId4" Type="http://schemas.openxmlformats.org/officeDocument/2006/relationships/hyperlink" Target="https://podminky.urs.cz/item/CS_URS_2023_02/119001405" TargetMode="External"/><Relationship Id="rId9" Type="http://schemas.openxmlformats.org/officeDocument/2006/relationships/hyperlink" Target="https://podminky.urs.cz/item/CS_URS_2023_02/132454204" TargetMode="External"/><Relationship Id="rId14" Type="http://schemas.openxmlformats.org/officeDocument/2006/relationships/hyperlink" Target="https://podminky.urs.cz/item/CS_URS_2023_02/162651131" TargetMode="External"/><Relationship Id="rId22" Type="http://schemas.openxmlformats.org/officeDocument/2006/relationships/hyperlink" Target="https://podminky.urs.cz/item/CS_URS_2023_02/212755214" TargetMode="External"/><Relationship Id="rId27" Type="http://schemas.openxmlformats.org/officeDocument/2006/relationships/hyperlink" Target="https://podminky.urs.cz/item/CS_URS_2023_02/452311141" TargetMode="External"/><Relationship Id="rId30" Type="http://schemas.openxmlformats.org/officeDocument/2006/relationships/hyperlink" Target="https://podminky.urs.cz/item/CS_URS_2023_02/871313121" TargetMode="External"/><Relationship Id="rId35" Type="http://schemas.openxmlformats.org/officeDocument/2006/relationships/hyperlink" Target="https://podminky.urs.cz/item/CS_URS_2023_02/892372111" TargetMode="External"/><Relationship Id="rId43" Type="http://schemas.openxmlformats.org/officeDocument/2006/relationships/hyperlink" Target="https://podminky.urs.cz/item/CS_URS_2023_02/935932111" TargetMode="External"/><Relationship Id="rId48" Type="http://schemas.openxmlformats.org/officeDocument/2006/relationships/hyperlink" Target="https://podminky.urs.cz/item/CS_URS_2023_02/997221611" TargetMode="External"/><Relationship Id="rId8" Type="http://schemas.openxmlformats.org/officeDocument/2006/relationships/hyperlink" Target="https://podminky.urs.cz/item/CS_URS_2023_02/132354204" TargetMode="External"/><Relationship Id="rId51" Type="http://schemas.openxmlformats.org/officeDocument/2006/relationships/hyperlink" Target="https://podminky.urs.cz/item/CS_URS_2023_02/997221875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6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0" t="s">
        <v>14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23"/>
      <c r="AQ5" s="23"/>
      <c r="AR5" s="21"/>
      <c r="BE5" s="33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2" t="s">
        <v>17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23"/>
      <c r="AQ6" s="23"/>
      <c r="AR6" s="21"/>
      <c r="BE6" s="33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8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3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8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3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3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8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32</v>
      </c>
      <c r="AO13" s="23"/>
      <c r="AP13" s="23"/>
      <c r="AQ13" s="23"/>
      <c r="AR13" s="21"/>
      <c r="BE13" s="338"/>
      <c r="BS13" s="18" t="s">
        <v>6</v>
      </c>
    </row>
    <row r="14" spans="1:74" ht="12.75">
      <c r="B14" s="22"/>
      <c r="C14" s="23"/>
      <c r="D14" s="23"/>
      <c r="E14" s="343" t="s">
        <v>32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0" t="s">
        <v>29</v>
      </c>
      <c r="AL14" s="23"/>
      <c r="AM14" s="23"/>
      <c r="AN14" s="32" t="s">
        <v>32</v>
      </c>
      <c r="AO14" s="23"/>
      <c r="AP14" s="23"/>
      <c r="AQ14" s="23"/>
      <c r="AR14" s="21"/>
      <c r="BE14" s="33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8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3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38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8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3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38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8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8"/>
    </row>
    <row r="23" spans="1:71" s="1" customFormat="1" ht="47.25" customHeight="1">
      <c r="B23" s="22"/>
      <c r="C23" s="23"/>
      <c r="D23" s="23"/>
      <c r="E23" s="345" t="s">
        <v>38</v>
      </c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23"/>
      <c r="AP23" s="23"/>
      <c r="AQ23" s="23"/>
      <c r="AR23" s="21"/>
      <c r="BE23" s="33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8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6">
        <f>ROUND(AG54,2)</f>
        <v>0</v>
      </c>
      <c r="AL26" s="347"/>
      <c r="AM26" s="347"/>
      <c r="AN26" s="347"/>
      <c r="AO26" s="347"/>
      <c r="AP26" s="37"/>
      <c r="AQ26" s="37"/>
      <c r="AR26" s="40"/>
      <c r="BE26" s="33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8" t="s">
        <v>40</v>
      </c>
      <c r="M28" s="348"/>
      <c r="N28" s="348"/>
      <c r="O28" s="348"/>
      <c r="P28" s="348"/>
      <c r="Q28" s="37"/>
      <c r="R28" s="37"/>
      <c r="S28" s="37"/>
      <c r="T28" s="37"/>
      <c r="U28" s="37"/>
      <c r="V28" s="37"/>
      <c r="W28" s="348" t="s">
        <v>41</v>
      </c>
      <c r="X28" s="348"/>
      <c r="Y28" s="348"/>
      <c r="Z28" s="348"/>
      <c r="AA28" s="348"/>
      <c r="AB28" s="348"/>
      <c r="AC28" s="348"/>
      <c r="AD28" s="348"/>
      <c r="AE28" s="348"/>
      <c r="AF28" s="37"/>
      <c r="AG28" s="37"/>
      <c r="AH28" s="37"/>
      <c r="AI28" s="37"/>
      <c r="AJ28" s="37"/>
      <c r="AK28" s="348" t="s">
        <v>42</v>
      </c>
      <c r="AL28" s="348"/>
      <c r="AM28" s="348"/>
      <c r="AN28" s="348"/>
      <c r="AO28" s="348"/>
      <c r="AP28" s="37"/>
      <c r="AQ28" s="37"/>
      <c r="AR28" s="40"/>
      <c r="BE28" s="338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51">
        <v>0.21</v>
      </c>
      <c r="M29" s="350"/>
      <c r="N29" s="350"/>
      <c r="O29" s="350"/>
      <c r="P29" s="350"/>
      <c r="Q29" s="42"/>
      <c r="R29" s="42"/>
      <c r="S29" s="42"/>
      <c r="T29" s="42"/>
      <c r="U29" s="42"/>
      <c r="V29" s="42"/>
      <c r="W29" s="349">
        <f>ROUND(AZ54, 2)</f>
        <v>0</v>
      </c>
      <c r="X29" s="350"/>
      <c r="Y29" s="350"/>
      <c r="Z29" s="350"/>
      <c r="AA29" s="350"/>
      <c r="AB29" s="350"/>
      <c r="AC29" s="350"/>
      <c r="AD29" s="350"/>
      <c r="AE29" s="350"/>
      <c r="AF29" s="42"/>
      <c r="AG29" s="42"/>
      <c r="AH29" s="42"/>
      <c r="AI29" s="42"/>
      <c r="AJ29" s="42"/>
      <c r="AK29" s="349">
        <f>ROUND(AV54, 2)</f>
        <v>0</v>
      </c>
      <c r="AL29" s="350"/>
      <c r="AM29" s="350"/>
      <c r="AN29" s="350"/>
      <c r="AO29" s="350"/>
      <c r="AP29" s="42"/>
      <c r="AQ29" s="42"/>
      <c r="AR29" s="43"/>
      <c r="BE29" s="339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51">
        <v>0.15</v>
      </c>
      <c r="M30" s="350"/>
      <c r="N30" s="350"/>
      <c r="O30" s="350"/>
      <c r="P30" s="350"/>
      <c r="Q30" s="42"/>
      <c r="R30" s="42"/>
      <c r="S30" s="42"/>
      <c r="T30" s="42"/>
      <c r="U30" s="42"/>
      <c r="V30" s="42"/>
      <c r="W30" s="349">
        <f>ROUND(BA54, 2)</f>
        <v>0</v>
      </c>
      <c r="X30" s="350"/>
      <c r="Y30" s="350"/>
      <c r="Z30" s="350"/>
      <c r="AA30" s="350"/>
      <c r="AB30" s="350"/>
      <c r="AC30" s="350"/>
      <c r="AD30" s="350"/>
      <c r="AE30" s="350"/>
      <c r="AF30" s="42"/>
      <c r="AG30" s="42"/>
      <c r="AH30" s="42"/>
      <c r="AI30" s="42"/>
      <c r="AJ30" s="42"/>
      <c r="AK30" s="349">
        <f>ROUND(AW54, 2)</f>
        <v>0</v>
      </c>
      <c r="AL30" s="350"/>
      <c r="AM30" s="350"/>
      <c r="AN30" s="350"/>
      <c r="AO30" s="350"/>
      <c r="AP30" s="42"/>
      <c r="AQ30" s="42"/>
      <c r="AR30" s="43"/>
      <c r="BE30" s="339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51">
        <v>0.21</v>
      </c>
      <c r="M31" s="350"/>
      <c r="N31" s="350"/>
      <c r="O31" s="350"/>
      <c r="P31" s="350"/>
      <c r="Q31" s="42"/>
      <c r="R31" s="42"/>
      <c r="S31" s="42"/>
      <c r="T31" s="42"/>
      <c r="U31" s="42"/>
      <c r="V31" s="42"/>
      <c r="W31" s="349">
        <f>ROUND(BB54, 2)</f>
        <v>0</v>
      </c>
      <c r="X31" s="350"/>
      <c r="Y31" s="350"/>
      <c r="Z31" s="350"/>
      <c r="AA31" s="350"/>
      <c r="AB31" s="350"/>
      <c r="AC31" s="350"/>
      <c r="AD31" s="350"/>
      <c r="AE31" s="350"/>
      <c r="AF31" s="42"/>
      <c r="AG31" s="42"/>
      <c r="AH31" s="42"/>
      <c r="AI31" s="42"/>
      <c r="AJ31" s="42"/>
      <c r="AK31" s="349">
        <v>0</v>
      </c>
      <c r="AL31" s="350"/>
      <c r="AM31" s="350"/>
      <c r="AN31" s="350"/>
      <c r="AO31" s="350"/>
      <c r="AP31" s="42"/>
      <c r="AQ31" s="42"/>
      <c r="AR31" s="43"/>
      <c r="BE31" s="339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51">
        <v>0.15</v>
      </c>
      <c r="M32" s="350"/>
      <c r="N32" s="350"/>
      <c r="O32" s="350"/>
      <c r="P32" s="350"/>
      <c r="Q32" s="42"/>
      <c r="R32" s="42"/>
      <c r="S32" s="42"/>
      <c r="T32" s="42"/>
      <c r="U32" s="42"/>
      <c r="V32" s="42"/>
      <c r="W32" s="349">
        <f>ROUND(BC54, 2)</f>
        <v>0</v>
      </c>
      <c r="X32" s="350"/>
      <c r="Y32" s="350"/>
      <c r="Z32" s="350"/>
      <c r="AA32" s="350"/>
      <c r="AB32" s="350"/>
      <c r="AC32" s="350"/>
      <c r="AD32" s="350"/>
      <c r="AE32" s="350"/>
      <c r="AF32" s="42"/>
      <c r="AG32" s="42"/>
      <c r="AH32" s="42"/>
      <c r="AI32" s="42"/>
      <c r="AJ32" s="42"/>
      <c r="AK32" s="349">
        <v>0</v>
      </c>
      <c r="AL32" s="350"/>
      <c r="AM32" s="350"/>
      <c r="AN32" s="350"/>
      <c r="AO32" s="350"/>
      <c r="AP32" s="42"/>
      <c r="AQ32" s="42"/>
      <c r="AR32" s="43"/>
      <c r="BE32" s="339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51">
        <v>0</v>
      </c>
      <c r="M33" s="350"/>
      <c r="N33" s="350"/>
      <c r="O33" s="350"/>
      <c r="P33" s="350"/>
      <c r="Q33" s="42"/>
      <c r="R33" s="42"/>
      <c r="S33" s="42"/>
      <c r="T33" s="42"/>
      <c r="U33" s="42"/>
      <c r="V33" s="42"/>
      <c r="W33" s="349">
        <f>ROUND(BD54, 2)</f>
        <v>0</v>
      </c>
      <c r="X33" s="350"/>
      <c r="Y33" s="350"/>
      <c r="Z33" s="350"/>
      <c r="AA33" s="350"/>
      <c r="AB33" s="350"/>
      <c r="AC33" s="350"/>
      <c r="AD33" s="350"/>
      <c r="AE33" s="350"/>
      <c r="AF33" s="42"/>
      <c r="AG33" s="42"/>
      <c r="AH33" s="42"/>
      <c r="AI33" s="42"/>
      <c r="AJ33" s="42"/>
      <c r="AK33" s="349">
        <v>0</v>
      </c>
      <c r="AL33" s="350"/>
      <c r="AM33" s="350"/>
      <c r="AN33" s="350"/>
      <c r="AO33" s="350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55" t="s">
        <v>51</v>
      </c>
      <c r="Y35" s="353"/>
      <c r="Z35" s="353"/>
      <c r="AA35" s="353"/>
      <c r="AB35" s="353"/>
      <c r="AC35" s="46"/>
      <c r="AD35" s="46"/>
      <c r="AE35" s="46"/>
      <c r="AF35" s="46"/>
      <c r="AG35" s="46"/>
      <c r="AH35" s="46"/>
      <c r="AI35" s="46"/>
      <c r="AJ35" s="46"/>
      <c r="AK35" s="352">
        <f>SUM(AK26:AK33)</f>
        <v>0</v>
      </c>
      <c r="AL35" s="353"/>
      <c r="AM35" s="353"/>
      <c r="AN35" s="353"/>
      <c r="AO35" s="35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4" t="str">
        <f>K6</f>
        <v>Oprava povrchu komunikací, rekonstrukce vodovodu a kanalizace v Klatovech 2024, 1. část</v>
      </c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Klatovy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64" t="str">
        <f>IF(AN8= "","",AN8)</f>
        <v>16. 8. 2023</v>
      </c>
      <c r="AN47" s="36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Město Klatovy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362" t="str">
        <f>IF(E17="","",E17)</f>
        <v xml:space="preserve"> </v>
      </c>
      <c r="AN49" s="363"/>
      <c r="AO49" s="363"/>
      <c r="AP49" s="363"/>
      <c r="AQ49" s="37"/>
      <c r="AR49" s="40"/>
      <c r="AS49" s="366" t="s">
        <v>53</v>
      </c>
      <c r="AT49" s="36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62" t="str">
        <f>IF(E20="","",E20)</f>
        <v xml:space="preserve"> </v>
      </c>
      <c r="AN50" s="363"/>
      <c r="AO50" s="363"/>
      <c r="AP50" s="363"/>
      <c r="AQ50" s="37"/>
      <c r="AR50" s="40"/>
      <c r="AS50" s="368"/>
      <c r="AT50" s="36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70"/>
      <c r="AT51" s="37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29" t="s">
        <v>54</v>
      </c>
      <c r="D52" s="330"/>
      <c r="E52" s="330"/>
      <c r="F52" s="330"/>
      <c r="G52" s="330"/>
      <c r="H52" s="67"/>
      <c r="I52" s="333" t="s">
        <v>55</v>
      </c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59" t="s">
        <v>56</v>
      </c>
      <c r="AH52" s="330"/>
      <c r="AI52" s="330"/>
      <c r="AJ52" s="330"/>
      <c r="AK52" s="330"/>
      <c r="AL52" s="330"/>
      <c r="AM52" s="330"/>
      <c r="AN52" s="333" t="s">
        <v>57</v>
      </c>
      <c r="AO52" s="330"/>
      <c r="AP52" s="330"/>
      <c r="AQ52" s="68" t="s">
        <v>58</v>
      </c>
      <c r="AR52" s="40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1" t="s">
        <v>70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71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6">
        <f>ROUND(AG55+AG60,2)</f>
        <v>0</v>
      </c>
      <c r="AH54" s="336"/>
      <c r="AI54" s="336"/>
      <c r="AJ54" s="336"/>
      <c r="AK54" s="336"/>
      <c r="AL54" s="336"/>
      <c r="AM54" s="336"/>
      <c r="AN54" s="372">
        <f t="shared" ref="AN54:AN64" si="0">SUM(AG54,AT54)</f>
        <v>0</v>
      </c>
      <c r="AO54" s="372"/>
      <c r="AP54" s="372"/>
      <c r="AQ54" s="79" t="s">
        <v>19</v>
      </c>
      <c r="AR54" s="80"/>
      <c r="AS54" s="81">
        <f>ROUND(AS55+AS60,2)</f>
        <v>0</v>
      </c>
      <c r="AT54" s="82">
        <f t="shared" ref="AT54:AT64" si="1">ROUND(SUM(AV54:AW54),2)</f>
        <v>0</v>
      </c>
      <c r="AU54" s="83">
        <f>ROUND(AU55+AU60,5)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ROUND(AZ55+AZ60,2)</f>
        <v>0</v>
      </c>
      <c r="BA54" s="82">
        <f>ROUND(BA55+BA60,2)</f>
        <v>0</v>
      </c>
      <c r="BB54" s="82">
        <f>ROUND(BB55+BB60,2)</f>
        <v>0</v>
      </c>
      <c r="BC54" s="82">
        <f>ROUND(BC55+BC60,2)</f>
        <v>0</v>
      </c>
      <c r="BD54" s="84">
        <f>ROUND(BD55+BD60,2)</f>
        <v>0</v>
      </c>
      <c r="BS54" s="85" t="s">
        <v>72</v>
      </c>
      <c r="BT54" s="85" t="s">
        <v>73</v>
      </c>
      <c r="BU54" s="86" t="s">
        <v>74</v>
      </c>
      <c r="BV54" s="85" t="s">
        <v>75</v>
      </c>
      <c r="BW54" s="85" t="s">
        <v>5</v>
      </c>
      <c r="BX54" s="85" t="s">
        <v>76</v>
      </c>
      <c r="CL54" s="85" t="s">
        <v>19</v>
      </c>
    </row>
    <row r="55" spans="1:91" s="7" customFormat="1" ht="16.5" customHeight="1">
      <c r="B55" s="87"/>
      <c r="C55" s="88"/>
      <c r="D55" s="331" t="s">
        <v>14</v>
      </c>
      <c r="E55" s="331"/>
      <c r="F55" s="331"/>
      <c r="G55" s="331"/>
      <c r="H55" s="331"/>
      <c r="I55" s="89"/>
      <c r="J55" s="331" t="s">
        <v>77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60">
        <f>ROUND(SUM(AG56:AG59),2)</f>
        <v>0</v>
      </c>
      <c r="AH55" s="361"/>
      <c r="AI55" s="361"/>
      <c r="AJ55" s="361"/>
      <c r="AK55" s="361"/>
      <c r="AL55" s="361"/>
      <c r="AM55" s="361"/>
      <c r="AN55" s="365">
        <f t="shared" si="0"/>
        <v>0</v>
      </c>
      <c r="AO55" s="361"/>
      <c r="AP55" s="361"/>
      <c r="AQ55" s="90" t="s">
        <v>78</v>
      </c>
      <c r="AR55" s="91"/>
      <c r="AS55" s="92">
        <f>ROUND(SUM(AS56:AS59),2)</f>
        <v>0</v>
      </c>
      <c r="AT55" s="93">
        <f t="shared" si="1"/>
        <v>0</v>
      </c>
      <c r="AU55" s="94">
        <f>ROUND(SUM(AU56:AU59),5)</f>
        <v>0</v>
      </c>
      <c r="AV55" s="93">
        <f>ROUND(AZ55*L29,2)</f>
        <v>0</v>
      </c>
      <c r="AW55" s="93">
        <f>ROUND(BA55*L30,2)</f>
        <v>0</v>
      </c>
      <c r="AX55" s="93">
        <f>ROUND(BB55*L29,2)</f>
        <v>0</v>
      </c>
      <c r="AY55" s="93">
        <f>ROUND(BC55*L30,2)</f>
        <v>0</v>
      </c>
      <c r="AZ55" s="93">
        <f>ROUND(SUM(AZ56:AZ59),2)</f>
        <v>0</v>
      </c>
      <c r="BA55" s="93">
        <f>ROUND(SUM(BA56:BA59),2)</f>
        <v>0</v>
      </c>
      <c r="BB55" s="93">
        <f>ROUND(SUM(BB56:BB59),2)</f>
        <v>0</v>
      </c>
      <c r="BC55" s="93">
        <f>ROUND(SUM(BC56:BC59),2)</f>
        <v>0</v>
      </c>
      <c r="BD55" s="95">
        <f>ROUND(SUM(BD56:BD59),2)</f>
        <v>0</v>
      </c>
      <c r="BS55" s="96" t="s">
        <v>72</v>
      </c>
      <c r="BT55" s="96" t="s">
        <v>79</v>
      </c>
      <c r="BU55" s="96" t="s">
        <v>74</v>
      </c>
      <c r="BV55" s="96" t="s">
        <v>75</v>
      </c>
      <c r="BW55" s="96" t="s">
        <v>80</v>
      </c>
      <c r="BX55" s="96" t="s">
        <v>5</v>
      </c>
      <c r="CL55" s="96" t="s">
        <v>19</v>
      </c>
      <c r="CM55" s="96" t="s">
        <v>81</v>
      </c>
    </row>
    <row r="56" spans="1:91" s="4" customFormat="1" ht="23.25" customHeight="1">
      <c r="A56" s="97" t="s">
        <v>82</v>
      </c>
      <c r="B56" s="52"/>
      <c r="C56" s="98"/>
      <c r="D56" s="98"/>
      <c r="E56" s="332" t="s">
        <v>83</v>
      </c>
      <c r="F56" s="332"/>
      <c r="G56" s="332"/>
      <c r="H56" s="332"/>
      <c r="I56" s="332"/>
      <c r="J56" s="98"/>
      <c r="K56" s="332" t="s">
        <v>84</v>
      </c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57">
        <f>'SO 101-1 - KOMUNIKACE'!J32</f>
        <v>0</v>
      </c>
      <c r="AH56" s="358"/>
      <c r="AI56" s="358"/>
      <c r="AJ56" s="358"/>
      <c r="AK56" s="358"/>
      <c r="AL56" s="358"/>
      <c r="AM56" s="358"/>
      <c r="AN56" s="357">
        <f t="shared" si="0"/>
        <v>0</v>
      </c>
      <c r="AO56" s="358"/>
      <c r="AP56" s="358"/>
      <c r="AQ56" s="99" t="s">
        <v>85</v>
      </c>
      <c r="AR56" s="54"/>
      <c r="AS56" s="100">
        <v>0</v>
      </c>
      <c r="AT56" s="101">
        <f t="shared" si="1"/>
        <v>0</v>
      </c>
      <c r="AU56" s="102">
        <f>'SO 101-1 - KOMUNIKACE'!P98</f>
        <v>0</v>
      </c>
      <c r="AV56" s="101">
        <f>'SO 101-1 - KOMUNIKACE'!J35</f>
        <v>0</v>
      </c>
      <c r="AW56" s="101">
        <f>'SO 101-1 - KOMUNIKACE'!J36</f>
        <v>0</v>
      </c>
      <c r="AX56" s="101">
        <f>'SO 101-1 - KOMUNIKACE'!J37</f>
        <v>0</v>
      </c>
      <c r="AY56" s="101">
        <f>'SO 101-1 - KOMUNIKACE'!J38</f>
        <v>0</v>
      </c>
      <c r="AZ56" s="101">
        <f>'SO 101-1 - KOMUNIKACE'!F35</f>
        <v>0</v>
      </c>
      <c r="BA56" s="101">
        <f>'SO 101-1 - KOMUNIKACE'!F36</f>
        <v>0</v>
      </c>
      <c r="BB56" s="101">
        <f>'SO 101-1 - KOMUNIKACE'!F37</f>
        <v>0</v>
      </c>
      <c r="BC56" s="101">
        <f>'SO 101-1 - KOMUNIKACE'!F38</f>
        <v>0</v>
      </c>
      <c r="BD56" s="103">
        <f>'SO 101-1 - KOMUNIKACE'!F39</f>
        <v>0</v>
      </c>
      <c r="BT56" s="104" t="s">
        <v>81</v>
      </c>
      <c r="BV56" s="104" t="s">
        <v>75</v>
      </c>
      <c r="BW56" s="104" t="s">
        <v>86</v>
      </c>
      <c r="BX56" s="104" t="s">
        <v>80</v>
      </c>
      <c r="CL56" s="104" t="s">
        <v>19</v>
      </c>
    </row>
    <row r="57" spans="1:91" s="4" customFormat="1" ht="23.25" customHeight="1">
      <c r="A57" s="97" t="s">
        <v>82</v>
      </c>
      <c r="B57" s="52"/>
      <c r="C57" s="98"/>
      <c r="D57" s="98"/>
      <c r="E57" s="332" t="s">
        <v>87</v>
      </c>
      <c r="F57" s="332"/>
      <c r="G57" s="332"/>
      <c r="H57" s="332"/>
      <c r="I57" s="332"/>
      <c r="J57" s="98"/>
      <c r="K57" s="332" t="s">
        <v>88</v>
      </c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57">
        <f>'SO 201-1 - OPRAVA VODOVODU'!J32</f>
        <v>0</v>
      </c>
      <c r="AH57" s="358"/>
      <c r="AI57" s="358"/>
      <c r="AJ57" s="358"/>
      <c r="AK57" s="358"/>
      <c r="AL57" s="358"/>
      <c r="AM57" s="358"/>
      <c r="AN57" s="357">
        <f t="shared" si="0"/>
        <v>0</v>
      </c>
      <c r="AO57" s="358"/>
      <c r="AP57" s="358"/>
      <c r="AQ57" s="99" t="s">
        <v>85</v>
      </c>
      <c r="AR57" s="54"/>
      <c r="AS57" s="100">
        <v>0</v>
      </c>
      <c r="AT57" s="101">
        <f t="shared" si="1"/>
        <v>0</v>
      </c>
      <c r="AU57" s="102">
        <f>'SO 201-1 - OPRAVA VODOVODU'!P97</f>
        <v>0</v>
      </c>
      <c r="AV57" s="101">
        <f>'SO 201-1 - OPRAVA VODOVODU'!J35</f>
        <v>0</v>
      </c>
      <c r="AW57" s="101">
        <f>'SO 201-1 - OPRAVA VODOVODU'!J36</f>
        <v>0</v>
      </c>
      <c r="AX57" s="101">
        <f>'SO 201-1 - OPRAVA VODOVODU'!J37</f>
        <v>0</v>
      </c>
      <c r="AY57" s="101">
        <f>'SO 201-1 - OPRAVA VODOVODU'!J38</f>
        <v>0</v>
      </c>
      <c r="AZ57" s="101">
        <f>'SO 201-1 - OPRAVA VODOVODU'!F35</f>
        <v>0</v>
      </c>
      <c r="BA57" s="101">
        <f>'SO 201-1 - OPRAVA VODOVODU'!F36</f>
        <v>0</v>
      </c>
      <c r="BB57" s="101">
        <f>'SO 201-1 - OPRAVA VODOVODU'!F37</f>
        <v>0</v>
      </c>
      <c r="BC57" s="101">
        <f>'SO 201-1 - OPRAVA VODOVODU'!F38</f>
        <v>0</v>
      </c>
      <c r="BD57" s="103">
        <f>'SO 201-1 - OPRAVA VODOVODU'!F39</f>
        <v>0</v>
      </c>
      <c r="BT57" s="104" t="s">
        <v>81</v>
      </c>
      <c r="BV57" s="104" t="s">
        <v>75</v>
      </c>
      <c r="BW57" s="104" t="s">
        <v>89</v>
      </c>
      <c r="BX57" s="104" t="s">
        <v>80</v>
      </c>
      <c r="CL57" s="104" t="s">
        <v>19</v>
      </c>
    </row>
    <row r="58" spans="1:91" s="4" customFormat="1" ht="23.25" customHeight="1">
      <c r="A58" s="97" t="s">
        <v>82</v>
      </c>
      <c r="B58" s="52"/>
      <c r="C58" s="98"/>
      <c r="D58" s="98"/>
      <c r="E58" s="332" t="s">
        <v>90</v>
      </c>
      <c r="F58" s="332"/>
      <c r="G58" s="332"/>
      <c r="H58" s="332"/>
      <c r="I58" s="332"/>
      <c r="J58" s="98"/>
      <c r="K58" s="332" t="s">
        <v>91</v>
      </c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57">
        <f>'SO 301-1 - OPRAVA KANALIZACE'!J32</f>
        <v>0</v>
      </c>
      <c r="AH58" s="358"/>
      <c r="AI58" s="358"/>
      <c r="AJ58" s="358"/>
      <c r="AK58" s="358"/>
      <c r="AL58" s="358"/>
      <c r="AM58" s="358"/>
      <c r="AN58" s="357">
        <f t="shared" si="0"/>
        <v>0</v>
      </c>
      <c r="AO58" s="358"/>
      <c r="AP58" s="358"/>
      <c r="AQ58" s="99" t="s">
        <v>85</v>
      </c>
      <c r="AR58" s="54"/>
      <c r="AS58" s="100">
        <v>0</v>
      </c>
      <c r="AT58" s="101">
        <f t="shared" si="1"/>
        <v>0</v>
      </c>
      <c r="AU58" s="102">
        <f>'SO 301-1 - OPRAVA KANALIZACE'!P99</f>
        <v>0</v>
      </c>
      <c r="AV58" s="101">
        <f>'SO 301-1 - OPRAVA KANALIZACE'!J35</f>
        <v>0</v>
      </c>
      <c r="AW58" s="101">
        <f>'SO 301-1 - OPRAVA KANALIZACE'!J36</f>
        <v>0</v>
      </c>
      <c r="AX58" s="101">
        <f>'SO 301-1 - OPRAVA KANALIZACE'!J37</f>
        <v>0</v>
      </c>
      <c r="AY58" s="101">
        <f>'SO 301-1 - OPRAVA KANALIZACE'!J38</f>
        <v>0</v>
      </c>
      <c r="AZ58" s="101">
        <f>'SO 301-1 - OPRAVA KANALIZACE'!F35</f>
        <v>0</v>
      </c>
      <c r="BA58" s="101">
        <f>'SO 301-1 - OPRAVA KANALIZACE'!F36</f>
        <v>0</v>
      </c>
      <c r="BB58" s="101">
        <f>'SO 301-1 - OPRAVA KANALIZACE'!F37</f>
        <v>0</v>
      </c>
      <c r="BC58" s="101">
        <f>'SO 301-1 - OPRAVA KANALIZACE'!F38</f>
        <v>0</v>
      </c>
      <c r="BD58" s="103">
        <f>'SO 301-1 - OPRAVA KANALIZACE'!F39</f>
        <v>0</v>
      </c>
      <c r="BT58" s="104" t="s">
        <v>81</v>
      </c>
      <c r="BV58" s="104" t="s">
        <v>75</v>
      </c>
      <c r="BW58" s="104" t="s">
        <v>92</v>
      </c>
      <c r="BX58" s="104" t="s">
        <v>80</v>
      </c>
      <c r="CL58" s="104" t="s">
        <v>19</v>
      </c>
    </row>
    <row r="59" spans="1:91" s="4" customFormat="1" ht="23.25" customHeight="1">
      <c r="A59" s="97" t="s">
        <v>82</v>
      </c>
      <c r="B59" s="52"/>
      <c r="C59" s="98"/>
      <c r="D59" s="98"/>
      <c r="E59" s="332" t="s">
        <v>93</v>
      </c>
      <c r="F59" s="332"/>
      <c r="G59" s="332"/>
      <c r="H59" s="332"/>
      <c r="I59" s="332"/>
      <c r="J59" s="98"/>
      <c r="K59" s="332" t="s">
        <v>94</v>
      </c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57">
        <f>'SO 401-1 - VEŘEJNÉ OSVĚTL...'!J32</f>
        <v>0</v>
      </c>
      <c r="AH59" s="358"/>
      <c r="AI59" s="358"/>
      <c r="AJ59" s="358"/>
      <c r="AK59" s="358"/>
      <c r="AL59" s="358"/>
      <c r="AM59" s="358"/>
      <c r="AN59" s="357">
        <f t="shared" si="0"/>
        <v>0</v>
      </c>
      <c r="AO59" s="358"/>
      <c r="AP59" s="358"/>
      <c r="AQ59" s="99" t="s">
        <v>85</v>
      </c>
      <c r="AR59" s="54"/>
      <c r="AS59" s="100">
        <v>0</v>
      </c>
      <c r="AT59" s="101">
        <f t="shared" si="1"/>
        <v>0</v>
      </c>
      <c r="AU59" s="102">
        <f>'SO 401-1 - VEŘEJNÉ OSVĚTL...'!P112</f>
        <v>0</v>
      </c>
      <c r="AV59" s="101">
        <f>'SO 401-1 - VEŘEJNÉ OSVĚTL...'!J35</f>
        <v>0</v>
      </c>
      <c r="AW59" s="101">
        <f>'SO 401-1 - VEŘEJNÉ OSVĚTL...'!J36</f>
        <v>0</v>
      </c>
      <c r="AX59" s="101">
        <f>'SO 401-1 - VEŘEJNÉ OSVĚTL...'!J37</f>
        <v>0</v>
      </c>
      <c r="AY59" s="101">
        <f>'SO 401-1 - VEŘEJNÉ OSVĚTL...'!J38</f>
        <v>0</v>
      </c>
      <c r="AZ59" s="101">
        <f>'SO 401-1 - VEŘEJNÉ OSVĚTL...'!F35</f>
        <v>0</v>
      </c>
      <c r="BA59" s="101">
        <f>'SO 401-1 - VEŘEJNÉ OSVĚTL...'!F36</f>
        <v>0</v>
      </c>
      <c r="BB59" s="101">
        <f>'SO 401-1 - VEŘEJNÉ OSVĚTL...'!F37</f>
        <v>0</v>
      </c>
      <c r="BC59" s="101">
        <f>'SO 401-1 - VEŘEJNÉ OSVĚTL...'!F38</f>
        <v>0</v>
      </c>
      <c r="BD59" s="103">
        <f>'SO 401-1 - VEŘEJNÉ OSVĚTL...'!F39</f>
        <v>0</v>
      </c>
      <c r="BT59" s="104" t="s">
        <v>81</v>
      </c>
      <c r="BV59" s="104" t="s">
        <v>75</v>
      </c>
      <c r="BW59" s="104" t="s">
        <v>95</v>
      </c>
      <c r="BX59" s="104" t="s">
        <v>80</v>
      </c>
      <c r="CL59" s="104" t="s">
        <v>19</v>
      </c>
    </row>
    <row r="60" spans="1:91" s="7" customFormat="1" ht="16.5" customHeight="1">
      <c r="B60" s="87"/>
      <c r="C60" s="88"/>
      <c r="D60" s="331" t="s">
        <v>96</v>
      </c>
      <c r="E60" s="331"/>
      <c r="F60" s="331"/>
      <c r="G60" s="331"/>
      <c r="H60" s="331"/>
      <c r="I60" s="89"/>
      <c r="J60" s="331" t="s">
        <v>97</v>
      </c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60">
        <f>ROUND(SUM(AG61:AG64),2)</f>
        <v>0</v>
      </c>
      <c r="AH60" s="361"/>
      <c r="AI60" s="361"/>
      <c r="AJ60" s="361"/>
      <c r="AK60" s="361"/>
      <c r="AL60" s="361"/>
      <c r="AM60" s="361"/>
      <c r="AN60" s="365">
        <f t="shared" si="0"/>
        <v>0</v>
      </c>
      <c r="AO60" s="361"/>
      <c r="AP60" s="361"/>
      <c r="AQ60" s="90" t="s">
        <v>78</v>
      </c>
      <c r="AR60" s="91"/>
      <c r="AS60" s="92">
        <f>ROUND(SUM(AS61:AS64),2)</f>
        <v>0</v>
      </c>
      <c r="AT60" s="93">
        <f t="shared" si="1"/>
        <v>0</v>
      </c>
      <c r="AU60" s="94">
        <f>ROUND(SUM(AU61:AU64),5)</f>
        <v>0</v>
      </c>
      <c r="AV60" s="93">
        <f>ROUND(AZ60*L29,2)</f>
        <v>0</v>
      </c>
      <c r="AW60" s="93">
        <f>ROUND(BA60*L30,2)</f>
        <v>0</v>
      </c>
      <c r="AX60" s="93">
        <f>ROUND(BB60*L29,2)</f>
        <v>0</v>
      </c>
      <c r="AY60" s="93">
        <f>ROUND(BC60*L30,2)</f>
        <v>0</v>
      </c>
      <c r="AZ60" s="93">
        <f>ROUND(SUM(AZ61:AZ64),2)</f>
        <v>0</v>
      </c>
      <c r="BA60" s="93">
        <f>ROUND(SUM(BA61:BA64),2)</f>
        <v>0</v>
      </c>
      <c r="BB60" s="93">
        <f>ROUND(SUM(BB61:BB64),2)</f>
        <v>0</v>
      </c>
      <c r="BC60" s="93">
        <f>ROUND(SUM(BC61:BC64),2)</f>
        <v>0</v>
      </c>
      <c r="BD60" s="95">
        <f>ROUND(SUM(BD61:BD64),2)</f>
        <v>0</v>
      </c>
      <c r="BS60" s="96" t="s">
        <v>72</v>
      </c>
      <c r="BT60" s="96" t="s">
        <v>79</v>
      </c>
      <c r="BU60" s="96" t="s">
        <v>74</v>
      </c>
      <c r="BV60" s="96" t="s">
        <v>75</v>
      </c>
      <c r="BW60" s="96" t="s">
        <v>98</v>
      </c>
      <c r="BX60" s="96" t="s">
        <v>5</v>
      </c>
      <c r="CL60" s="96" t="s">
        <v>19</v>
      </c>
      <c r="CM60" s="96" t="s">
        <v>81</v>
      </c>
    </row>
    <row r="61" spans="1:91" s="4" customFormat="1" ht="23.25" customHeight="1">
      <c r="A61" s="97" t="s">
        <v>82</v>
      </c>
      <c r="B61" s="52"/>
      <c r="C61" s="98"/>
      <c r="D61" s="98"/>
      <c r="E61" s="332" t="s">
        <v>99</v>
      </c>
      <c r="F61" s="332"/>
      <c r="G61" s="332"/>
      <c r="H61" s="332"/>
      <c r="I61" s="332"/>
      <c r="J61" s="98"/>
      <c r="K61" s="332" t="s">
        <v>84</v>
      </c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57">
        <f>'SO 102-2 - KOMUNIKACE'!J32</f>
        <v>0</v>
      </c>
      <c r="AH61" s="358"/>
      <c r="AI61" s="358"/>
      <c r="AJ61" s="358"/>
      <c r="AK61" s="358"/>
      <c r="AL61" s="358"/>
      <c r="AM61" s="358"/>
      <c r="AN61" s="357">
        <f t="shared" si="0"/>
        <v>0</v>
      </c>
      <c r="AO61" s="358"/>
      <c r="AP61" s="358"/>
      <c r="AQ61" s="99" t="s">
        <v>85</v>
      </c>
      <c r="AR61" s="54"/>
      <c r="AS61" s="100">
        <v>0</v>
      </c>
      <c r="AT61" s="101">
        <f t="shared" si="1"/>
        <v>0</v>
      </c>
      <c r="AU61" s="102">
        <f>'SO 102-2 - KOMUNIKACE'!P98</f>
        <v>0</v>
      </c>
      <c r="AV61" s="101">
        <f>'SO 102-2 - KOMUNIKACE'!J35</f>
        <v>0</v>
      </c>
      <c r="AW61" s="101">
        <f>'SO 102-2 - KOMUNIKACE'!J36</f>
        <v>0</v>
      </c>
      <c r="AX61" s="101">
        <f>'SO 102-2 - KOMUNIKACE'!J37</f>
        <v>0</v>
      </c>
      <c r="AY61" s="101">
        <f>'SO 102-2 - KOMUNIKACE'!J38</f>
        <v>0</v>
      </c>
      <c r="AZ61" s="101">
        <f>'SO 102-2 - KOMUNIKACE'!F35</f>
        <v>0</v>
      </c>
      <c r="BA61" s="101">
        <f>'SO 102-2 - KOMUNIKACE'!F36</f>
        <v>0</v>
      </c>
      <c r="BB61" s="101">
        <f>'SO 102-2 - KOMUNIKACE'!F37</f>
        <v>0</v>
      </c>
      <c r="BC61" s="101">
        <f>'SO 102-2 - KOMUNIKACE'!F38</f>
        <v>0</v>
      </c>
      <c r="BD61" s="103">
        <f>'SO 102-2 - KOMUNIKACE'!F39</f>
        <v>0</v>
      </c>
      <c r="BT61" s="104" t="s">
        <v>81</v>
      </c>
      <c r="BV61" s="104" t="s">
        <v>75</v>
      </c>
      <c r="BW61" s="104" t="s">
        <v>100</v>
      </c>
      <c r="BX61" s="104" t="s">
        <v>98</v>
      </c>
      <c r="CL61" s="104" t="s">
        <v>19</v>
      </c>
    </row>
    <row r="62" spans="1:91" s="4" customFormat="1" ht="23.25" customHeight="1">
      <c r="A62" s="97" t="s">
        <v>82</v>
      </c>
      <c r="B62" s="52"/>
      <c r="C62" s="98"/>
      <c r="D62" s="98"/>
      <c r="E62" s="332" t="s">
        <v>101</v>
      </c>
      <c r="F62" s="332"/>
      <c r="G62" s="332"/>
      <c r="H62" s="332"/>
      <c r="I62" s="332"/>
      <c r="J62" s="98"/>
      <c r="K62" s="332" t="s">
        <v>88</v>
      </c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57">
        <f>'SO 202-2 - OPRAVA VODOVODU'!J32</f>
        <v>0</v>
      </c>
      <c r="AH62" s="358"/>
      <c r="AI62" s="358"/>
      <c r="AJ62" s="358"/>
      <c r="AK62" s="358"/>
      <c r="AL62" s="358"/>
      <c r="AM62" s="358"/>
      <c r="AN62" s="357">
        <f t="shared" si="0"/>
        <v>0</v>
      </c>
      <c r="AO62" s="358"/>
      <c r="AP62" s="358"/>
      <c r="AQ62" s="99" t="s">
        <v>85</v>
      </c>
      <c r="AR62" s="54"/>
      <c r="AS62" s="100">
        <v>0</v>
      </c>
      <c r="AT62" s="101">
        <f t="shared" si="1"/>
        <v>0</v>
      </c>
      <c r="AU62" s="102">
        <f>'SO 202-2 - OPRAVA VODOVODU'!P97</f>
        <v>0</v>
      </c>
      <c r="AV62" s="101">
        <f>'SO 202-2 - OPRAVA VODOVODU'!J35</f>
        <v>0</v>
      </c>
      <c r="AW62" s="101">
        <f>'SO 202-2 - OPRAVA VODOVODU'!J36</f>
        <v>0</v>
      </c>
      <c r="AX62" s="101">
        <f>'SO 202-2 - OPRAVA VODOVODU'!J37</f>
        <v>0</v>
      </c>
      <c r="AY62" s="101">
        <f>'SO 202-2 - OPRAVA VODOVODU'!J38</f>
        <v>0</v>
      </c>
      <c r="AZ62" s="101">
        <f>'SO 202-2 - OPRAVA VODOVODU'!F35</f>
        <v>0</v>
      </c>
      <c r="BA62" s="101">
        <f>'SO 202-2 - OPRAVA VODOVODU'!F36</f>
        <v>0</v>
      </c>
      <c r="BB62" s="101">
        <f>'SO 202-2 - OPRAVA VODOVODU'!F37</f>
        <v>0</v>
      </c>
      <c r="BC62" s="101">
        <f>'SO 202-2 - OPRAVA VODOVODU'!F38</f>
        <v>0</v>
      </c>
      <c r="BD62" s="103">
        <f>'SO 202-2 - OPRAVA VODOVODU'!F39</f>
        <v>0</v>
      </c>
      <c r="BT62" s="104" t="s">
        <v>81</v>
      </c>
      <c r="BV62" s="104" t="s">
        <v>75</v>
      </c>
      <c r="BW62" s="104" t="s">
        <v>102</v>
      </c>
      <c r="BX62" s="104" t="s">
        <v>98</v>
      </c>
      <c r="CL62" s="104" t="s">
        <v>19</v>
      </c>
    </row>
    <row r="63" spans="1:91" s="4" customFormat="1" ht="23.25" customHeight="1">
      <c r="A63" s="97" t="s">
        <v>82</v>
      </c>
      <c r="B63" s="52"/>
      <c r="C63" s="98"/>
      <c r="D63" s="98"/>
      <c r="E63" s="332" t="s">
        <v>103</v>
      </c>
      <c r="F63" s="332"/>
      <c r="G63" s="332"/>
      <c r="H63" s="332"/>
      <c r="I63" s="332"/>
      <c r="J63" s="98"/>
      <c r="K63" s="332" t="s">
        <v>91</v>
      </c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57">
        <f>'SO 302-2 - OPRAVA KANALIZACE'!J32</f>
        <v>0</v>
      </c>
      <c r="AH63" s="358"/>
      <c r="AI63" s="358"/>
      <c r="AJ63" s="358"/>
      <c r="AK63" s="358"/>
      <c r="AL63" s="358"/>
      <c r="AM63" s="358"/>
      <c r="AN63" s="357">
        <f t="shared" si="0"/>
        <v>0</v>
      </c>
      <c r="AO63" s="358"/>
      <c r="AP63" s="358"/>
      <c r="AQ63" s="99" t="s">
        <v>85</v>
      </c>
      <c r="AR63" s="54"/>
      <c r="AS63" s="100">
        <v>0</v>
      </c>
      <c r="AT63" s="101">
        <f t="shared" si="1"/>
        <v>0</v>
      </c>
      <c r="AU63" s="102">
        <f>'SO 302-2 - OPRAVA KANALIZACE'!P99</f>
        <v>0</v>
      </c>
      <c r="AV63" s="101">
        <f>'SO 302-2 - OPRAVA KANALIZACE'!J35</f>
        <v>0</v>
      </c>
      <c r="AW63" s="101">
        <f>'SO 302-2 - OPRAVA KANALIZACE'!J36</f>
        <v>0</v>
      </c>
      <c r="AX63" s="101">
        <f>'SO 302-2 - OPRAVA KANALIZACE'!J37</f>
        <v>0</v>
      </c>
      <c r="AY63" s="101">
        <f>'SO 302-2 - OPRAVA KANALIZACE'!J38</f>
        <v>0</v>
      </c>
      <c r="AZ63" s="101">
        <f>'SO 302-2 - OPRAVA KANALIZACE'!F35</f>
        <v>0</v>
      </c>
      <c r="BA63" s="101">
        <f>'SO 302-2 - OPRAVA KANALIZACE'!F36</f>
        <v>0</v>
      </c>
      <c r="BB63" s="101">
        <f>'SO 302-2 - OPRAVA KANALIZACE'!F37</f>
        <v>0</v>
      </c>
      <c r="BC63" s="101">
        <f>'SO 302-2 - OPRAVA KANALIZACE'!F38</f>
        <v>0</v>
      </c>
      <c r="BD63" s="103">
        <f>'SO 302-2 - OPRAVA KANALIZACE'!F39</f>
        <v>0</v>
      </c>
      <c r="BT63" s="104" t="s">
        <v>81</v>
      </c>
      <c r="BV63" s="104" t="s">
        <v>75</v>
      </c>
      <c r="BW63" s="104" t="s">
        <v>104</v>
      </c>
      <c r="BX63" s="104" t="s">
        <v>98</v>
      </c>
      <c r="CL63" s="104" t="s">
        <v>19</v>
      </c>
    </row>
    <row r="64" spans="1:91" s="4" customFormat="1" ht="23.25" customHeight="1">
      <c r="A64" s="97" t="s">
        <v>82</v>
      </c>
      <c r="B64" s="52"/>
      <c r="C64" s="98"/>
      <c r="D64" s="98"/>
      <c r="E64" s="332" t="s">
        <v>105</v>
      </c>
      <c r="F64" s="332"/>
      <c r="G64" s="332"/>
      <c r="H64" s="332"/>
      <c r="I64" s="332"/>
      <c r="J64" s="98"/>
      <c r="K64" s="332" t="s">
        <v>106</v>
      </c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57">
        <f>'SO 402-2 - VEŘEJNÉ OSVĚTLENÍ'!J32</f>
        <v>0</v>
      </c>
      <c r="AH64" s="358"/>
      <c r="AI64" s="358"/>
      <c r="AJ64" s="358"/>
      <c r="AK64" s="358"/>
      <c r="AL64" s="358"/>
      <c r="AM64" s="358"/>
      <c r="AN64" s="357">
        <f t="shared" si="0"/>
        <v>0</v>
      </c>
      <c r="AO64" s="358"/>
      <c r="AP64" s="358"/>
      <c r="AQ64" s="99" t="s">
        <v>85</v>
      </c>
      <c r="AR64" s="54"/>
      <c r="AS64" s="105">
        <v>0</v>
      </c>
      <c r="AT64" s="106">
        <f t="shared" si="1"/>
        <v>0</v>
      </c>
      <c r="AU64" s="107">
        <f>'SO 402-2 - VEŘEJNÉ OSVĚTLENÍ'!P98</f>
        <v>0</v>
      </c>
      <c r="AV64" s="106">
        <f>'SO 402-2 - VEŘEJNÉ OSVĚTLENÍ'!J35</f>
        <v>0</v>
      </c>
      <c r="AW64" s="106">
        <f>'SO 402-2 - VEŘEJNÉ OSVĚTLENÍ'!J36</f>
        <v>0</v>
      </c>
      <c r="AX64" s="106">
        <f>'SO 402-2 - VEŘEJNÉ OSVĚTLENÍ'!J37</f>
        <v>0</v>
      </c>
      <c r="AY64" s="106">
        <f>'SO 402-2 - VEŘEJNÉ OSVĚTLENÍ'!J38</f>
        <v>0</v>
      </c>
      <c r="AZ64" s="106">
        <f>'SO 402-2 - VEŘEJNÉ OSVĚTLENÍ'!F35</f>
        <v>0</v>
      </c>
      <c r="BA64" s="106">
        <f>'SO 402-2 - VEŘEJNÉ OSVĚTLENÍ'!F36</f>
        <v>0</v>
      </c>
      <c r="BB64" s="106">
        <f>'SO 402-2 - VEŘEJNÉ OSVĚTLENÍ'!F37</f>
        <v>0</v>
      </c>
      <c r="BC64" s="106">
        <f>'SO 402-2 - VEŘEJNÉ OSVĚTLENÍ'!F38</f>
        <v>0</v>
      </c>
      <c r="BD64" s="108">
        <f>'SO 402-2 - VEŘEJNÉ OSVĚTLENÍ'!F39</f>
        <v>0</v>
      </c>
      <c r="BT64" s="104" t="s">
        <v>81</v>
      </c>
      <c r="BV64" s="104" t="s">
        <v>75</v>
      </c>
      <c r="BW64" s="104" t="s">
        <v>107</v>
      </c>
      <c r="BX64" s="104" t="s">
        <v>98</v>
      </c>
      <c r="CL64" s="104" t="s">
        <v>19</v>
      </c>
    </row>
    <row r="65" spans="1:57" s="2" customFormat="1" ht="30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40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</row>
    <row r="66" spans="1:57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0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</row>
  </sheetData>
  <sheetProtection algorithmName="SHA-512" hashValue="F3bpcPwT/4limKikSM+xHxdifMtBVFSparFPc693rYur/KlL67hJZk5GmsYfJYvieBFx/NngEtOaAHb4ElQ0pQ==" saltValue="J0QK8r/bywLyGxQ+DyVkMXAS+U3iFnLvBWE77yO0WAw/xgJdDuIiQGfg4AJjYd6D0S6CtPXE9Nu9fwnX6Vuz+g==" spinCount="100000" sheet="1" objects="1" scenarios="1" formatColumns="0" formatRows="0"/>
  <mergeCells count="78">
    <mergeCell ref="AS49:AT51"/>
    <mergeCell ref="AN54:AP54"/>
    <mergeCell ref="AR2:BE2"/>
    <mergeCell ref="AG64:AM64"/>
    <mergeCell ref="AG57:AM57"/>
    <mergeCell ref="AG52:AM52"/>
    <mergeCell ref="AG58:AM58"/>
    <mergeCell ref="AG56:AM56"/>
    <mergeCell ref="AG55:AM55"/>
    <mergeCell ref="AG59:AM59"/>
    <mergeCell ref="AG62:AM62"/>
    <mergeCell ref="AG63:AM63"/>
    <mergeCell ref="AG60:AM60"/>
    <mergeCell ref="AG61:AM61"/>
    <mergeCell ref="AM49:AP49"/>
    <mergeCell ref="AM50:AP50"/>
    <mergeCell ref="AM47:AN47"/>
    <mergeCell ref="AN62:AP6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K64:AF64"/>
    <mergeCell ref="K56:AF56"/>
    <mergeCell ref="K58:AF58"/>
    <mergeCell ref="L45:AO45"/>
    <mergeCell ref="AG54:AM54"/>
    <mergeCell ref="AN64:AP64"/>
    <mergeCell ref="AN63:AP63"/>
    <mergeCell ref="AN61:AP61"/>
    <mergeCell ref="AN57:AP57"/>
    <mergeCell ref="AN55:AP55"/>
    <mergeCell ref="AN60:AP60"/>
    <mergeCell ref="AN59:AP59"/>
    <mergeCell ref="AN56:AP56"/>
    <mergeCell ref="AN52:AP52"/>
    <mergeCell ref="AN58:AP58"/>
    <mergeCell ref="K61:AF61"/>
    <mergeCell ref="K57:AF57"/>
    <mergeCell ref="K62:AF62"/>
    <mergeCell ref="K63:AF63"/>
    <mergeCell ref="K59:AF59"/>
    <mergeCell ref="E61:I61"/>
    <mergeCell ref="E57:I57"/>
    <mergeCell ref="E62:I62"/>
    <mergeCell ref="E63:I63"/>
    <mergeCell ref="E64:I64"/>
    <mergeCell ref="C52:G52"/>
    <mergeCell ref="D55:H55"/>
    <mergeCell ref="D60:H60"/>
    <mergeCell ref="E58:I58"/>
    <mergeCell ref="E56:I56"/>
    <mergeCell ref="E59:I59"/>
    <mergeCell ref="I52:AF52"/>
    <mergeCell ref="J55:AF55"/>
    <mergeCell ref="J60:AF60"/>
  </mergeCells>
  <hyperlinks>
    <hyperlink ref="A56" location="'SO 101-1 - KOMUNIKACE'!C2" display="/"/>
    <hyperlink ref="A57" location="'SO 201-1 - OPRAVA VODOVODU'!C2" display="/"/>
    <hyperlink ref="A58" location="'SO 301-1 - OPRAVA KANALIZACE'!C2" display="/"/>
    <hyperlink ref="A59" location="'SO 401-1 - VEŘEJNÉ OSVĚTL...'!C2" display="/"/>
    <hyperlink ref="A61" location="'SO 102-2 - KOMUNIKACE'!C2" display="/"/>
    <hyperlink ref="A62" location="'SO 202-2 - OPRAVA VODOVODU'!C2" display="/"/>
    <hyperlink ref="A63" location="'SO 302-2 - OPRAVA KANALIZACE'!C2" display="/"/>
    <hyperlink ref="A64" location="'SO 402-2 - VEŘEJNÉ OSVĚTLENÍ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86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108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Oprava povrchu komunikací, rekonstrukce vodovodu a kanalizace v Klatovech 2024, 1. část</v>
      </c>
      <c r="F7" s="374"/>
      <c r="G7" s="374"/>
      <c r="H7" s="374"/>
      <c r="L7" s="21"/>
    </row>
    <row r="8" spans="1:46" s="1" customFormat="1" ht="12" customHeight="1">
      <c r="B8" s="21"/>
      <c r="D8" s="113" t="s">
        <v>109</v>
      </c>
      <c r="L8" s="21"/>
    </row>
    <row r="9" spans="1:46" s="2" customFormat="1" ht="16.5" customHeight="1">
      <c r="A9" s="35"/>
      <c r="B9" s="40"/>
      <c r="C9" s="35"/>
      <c r="D9" s="35"/>
      <c r="E9" s="373" t="s">
        <v>110</v>
      </c>
      <c r="F9" s="375"/>
      <c r="G9" s="375"/>
      <c r="H9" s="375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6" t="s">
        <v>112</v>
      </c>
      <c r="F11" s="375"/>
      <c r="G11" s="375"/>
      <c r="H11" s="375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34</v>
      </c>
      <c r="G14" s="35"/>
      <c r="H14" s="35"/>
      <c r="I14" s="113" t="s">
        <v>23</v>
      </c>
      <c r="J14" s="115" t="str">
        <f>'Rekapitulace stavby'!AN8</f>
        <v>16. 8. 2023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tr">
        <f>IF('Rekapitulace stavby'!AN10="","",'Rekapitulace stavby'!AN10)</f>
        <v>00255661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 xml:space="preserve">Město Klatovy </v>
      </c>
      <c r="F17" s="35"/>
      <c r="G17" s="35"/>
      <c r="H17" s="35"/>
      <c r="I17" s="113" t="s">
        <v>29</v>
      </c>
      <c r="J17" s="104" t="str">
        <f>IF('Rekapitulace stavby'!AN11="","",'Rekapitulace stavby'!AN11)</f>
        <v>CZ00255661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29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36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3" t="s">
        <v>29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37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39</v>
      </c>
      <c r="E32" s="35"/>
      <c r="F32" s="35"/>
      <c r="G32" s="35"/>
      <c r="H32" s="35"/>
      <c r="I32" s="35"/>
      <c r="J32" s="121">
        <f>ROUND(J98,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41</v>
      </c>
      <c r="G34" s="35"/>
      <c r="H34" s="35"/>
      <c r="I34" s="122" t="s">
        <v>40</v>
      </c>
      <c r="J34" s="122" t="s">
        <v>42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43</v>
      </c>
      <c r="E35" s="113" t="s">
        <v>44</v>
      </c>
      <c r="F35" s="124">
        <f>ROUND((SUM(BE98:BE281)),  2)</f>
        <v>0</v>
      </c>
      <c r="G35" s="35"/>
      <c r="H35" s="35"/>
      <c r="I35" s="125">
        <v>0.21</v>
      </c>
      <c r="J35" s="124">
        <f>ROUND(((SUM(BE98:BE281))*I35),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45</v>
      </c>
      <c r="F36" s="124">
        <f>ROUND((SUM(BF98:BF281)),  2)</f>
        <v>0</v>
      </c>
      <c r="G36" s="35"/>
      <c r="H36" s="35"/>
      <c r="I36" s="125">
        <v>0.15</v>
      </c>
      <c r="J36" s="124">
        <f>ROUND(((SUM(BF98:BF281))*I36),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46</v>
      </c>
      <c r="F37" s="124">
        <f>ROUND((SUM(BG98:BG281)),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47</v>
      </c>
      <c r="F38" s="124">
        <f>ROUND((SUM(BH98:BH281)),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48</v>
      </c>
      <c r="F39" s="124">
        <f>ROUND((SUM(BI98:BI281)),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49</v>
      </c>
      <c r="E41" s="128"/>
      <c r="F41" s="128"/>
      <c r="G41" s="129" t="s">
        <v>50</v>
      </c>
      <c r="H41" s="130" t="s">
        <v>51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113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Oprava povrchu komunikací, rekonstrukce vodovodu a kanalizace v Klatovech 2024, 1. část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110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SO 101-1 - KOMUNIKACE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30" t="s">
        <v>23</v>
      </c>
      <c r="J56" s="60" t="str">
        <f>IF(J14="","",J14)</f>
        <v>16. 8. 2023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 xml:space="preserve">Město Klatovy </v>
      </c>
      <c r="G58" s="37"/>
      <c r="H58" s="37"/>
      <c r="I58" s="30" t="s">
        <v>33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36</v>
      </c>
      <c r="J59" s="33" t="str">
        <f>E26</f>
        <v xml:space="preserve">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114</v>
      </c>
      <c r="D61" s="138"/>
      <c r="E61" s="138"/>
      <c r="F61" s="138"/>
      <c r="G61" s="138"/>
      <c r="H61" s="138"/>
      <c r="I61" s="138"/>
      <c r="J61" s="139" t="s">
        <v>115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71</v>
      </c>
      <c r="D63" s="37"/>
      <c r="E63" s="37"/>
      <c r="F63" s="37"/>
      <c r="G63" s="37"/>
      <c r="H63" s="37"/>
      <c r="I63" s="37"/>
      <c r="J63" s="78">
        <f>J98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116</v>
      </c>
    </row>
    <row r="64" spans="1:47" s="9" customFormat="1" ht="24.95" customHeight="1">
      <c r="B64" s="141"/>
      <c r="C64" s="142"/>
      <c r="D64" s="143" t="s">
        <v>117</v>
      </c>
      <c r="E64" s="144"/>
      <c r="F64" s="144"/>
      <c r="G64" s="144"/>
      <c r="H64" s="144"/>
      <c r="I64" s="144"/>
      <c r="J64" s="145">
        <f>J99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118</v>
      </c>
      <c r="E65" s="149"/>
      <c r="F65" s="149"/>
      <c r="G65" s="149"/>
      <c r="H65" s="149"/>
      <c r="I65" s="149"/>
      <c r="J65" s="150">
        <f>J100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119</v>
      </c>
      <c r="E66" s="149"/>
      <c r="F66" s="149"/>
      <c r="G66" s="149"/>
      <c r="H66" s="149"/>
      <c r="I66" s="149"/>
      <c r="J66" s="150">
        <f>J155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120</v>
      </c>
      <c r="E67" s="149"/>
      <c r="F67" s="149"/>
      <c r="G67" s="149"/>
      <c r="H67" s="149"/>
      <c r="I67" s="149"/>
      <c r="J67" s="150">
        <f>J160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121</v>
      </c>
      <c r="E68" s="149"/>
      <c r="F68" s="149"/>
      <c r="G68" s="149"/>
      <c r="H68" s="149"/>
      <c r="I68" s="149"/>
      <c r="J68" s="150">
        <f>J187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122</v>
      </c>
      <c r="E69" s="149"/>
      <c r="F69" s="149"/>
      <c r="G69" s="149"/>
      <c r="H69" s="149"/>
      <c r="I69" s="149"/>
      <c r="J69" s="150">
        <f>J200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123</v>
      </c>
      <c r="E70" s="149"/>
      <c r="F70" s="149"/>
      <c r="G70" s="149"/>
      <c r="H70" s="149"/>
      <c r="I70" s="149"/>
      <c r="J70" s="150">
        <f>J228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124</v>
      </c>
      <c r="E71" s="149"/>
      <c r="F71" s="149"/>
      <c r="G71" s="149"/>
      <c r="H71" s="149"/>
      <c r="I71" s="149"/>
      <c r="J71" s="150">
        <f>J238</f>
        <v>0</v>
      </c>
      <c r="K71" s="98"/>
      <c r="L71" s="151"/>
    </row>
    <row r="72" spans="1:31" s="9" customFormat="1" ht="24.95" customHeight="1">
      <c r="B72" s="141"/>
      <c r="C72" s="142"/>
      <c r="D72" s="143" t="s">
        <v>125</v>
      </c>
      <c r="E72" s="144"/>
      <c r="F72" s="144"/>
      <c r="G72" s="144"/>
      <c r="H72" s="144"/>
      <c r="I72" s="144"/>
      <c r="J72" s="145">
        <f>J241</f>
        <v>0</v>
      </c>
      <c r="K72" s="142"/>
      <c r="L72" s="146"/>
    </row>
    <row r="73" spans="1:31" s="10" customFormat="1" ht="19.899999999999999" customHeight="1">
      <c r="B73" s="147"/>
      <c r="C73" s="98"/>
      <c r="D73" s="148" t="s">
        <v>126</v>
      </c>
      <c r="E73" s="149"/>
      <c r="F73" s="149"/>
      <c r="G73" s="149"/>
      <c r="H73" s="149"/>
      <c r="I73" s="149"/>
      <c r="J73" s="150">
        <f>J242</f>
        <v>0</v>
      </c>
      <c r="K73" s="98"/>
      <c r="L73" s="151"/>
    </row>
    <row r="74" spans="1:31" s="10" customFormat="1" ht="19.899999999999999" customHeight="1">
      <c r="B74" s="147"/>
      <c r="C74" s="98"/>
      <c r="D74" s="148" t="s">
        <v>127</v>
      </c>
      <c r="E74" s="149"/>
      <c r="F74" s="149"/>
      <c r="G74" s="149"/>
      <c r="H74" s="149"/>
      <c r="I74" s="149"/>
      <c r="J74" s="150">
        <f>J254</f>
        <v>0</v>
      </c>
      <c r="K74" s="98"/>
      <c r="L74" s="151"/>
    </row>
    <row r="75" spans="1:31" s="10" customFormat="1" ht="19.899999999999999" customHeight="1">
      <c r="B75" s="147"/>
      <c r="C75" s="98"/>
      <c r="D75" s="148" t="s">
        <v>128</v>
      </c>
      <c r="E75" s="149"/>
      <c r="F75" s="149"/>
      <c r="G75" s="149"/>
      <c r="H75" s="149"/>
      <c r="I75" s="149"/>
      <c r="J75" s="150">
        <f>J261</f>
        <v>0</v>
      </c>
      <c r="K75" s="98"/>
      <c r="L75" s="151"/>
    </row>
    <row r="76" spans="1:31" s="10" customFormat="1" ht="19.899999999999999" customHeight="1">
      <c r="B76" s="147"/>
      <c r="C76" s="98"/>
      <c r="D76" s="148" t="s">
        <v>129</v>
      </c>
      <c r="E76" s="149"/>
      <c r="F76" s="149"/>
      <c r="G76" s="149"/>
      <c r="H76" s="149"/>
      <c r="I76" s="149"/>
      <c r="J76" s="150">
        <f>J272</f>
        <v>0</v>
      </c>
      <c r="K76" s="98"/>
      <c r="L76" s="151"/>
    </row>
    <row r="77" spans="1:31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4" t="s">
        <v>130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6.5" customHeight="1">
      <c r="A86" s="35"/>
      <c r="B86" s="36"/>
      <c r="C86" s="37"/>
      <c r="D86" s="37"/>
      <c r="E86" s="380" t="str">
        <f>E7</f>
        <v>Oprava povrchu komunikací, rekonstrukce vodovodu a kanalizace v Klatovech 2024, 1. část</v>
      </c>
      <c r="F86" s="381"/>
      <c r="G86" s="381"/>
      <c r="H86" s="381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109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80" t="s">
        <v>110</v>
      </c>
      <c r="F88" s="382"/>
      <c r="G88" s="382"/>
      <c r="H88" s="382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111</v>
      </c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34" t="str">
        <f>E11</f>
        <v>SO 101-1 - KOMUNIKACE</v>
      </c>
      <c r="F90" s="382"/>
      <c r="G90" s="382"/>
      <c r="H90" s="382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F14</f>
        <v xml:space="preserve"> </v>
      </c>
      <c r="G92" s="37"/>
      <c r="H92" s="37"/>
      <c r="I92" s="30" t="s">
        <v>23</v>
      </c>
      <c r="J92" s="60" t="str">
        <f>IF(J14="","",J14)</f>
        <v>16. 8. 2023</v>
      </c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25</v>
      </c>
      <c r="D94" s="37"/>
      <c r="E94" s="37"/>
      <c r="F94" s="28" t="str">
        <f>E17</f>
        <v xml:space="preserve">Město Klatovy </v>
      </c>
      <c r="G94" s="37"/>
      <c r="H94" s="37"/>
      <c r="I94" s="30" t="s">
        <v>33</v>
      </c>
      <c r="J94" s="33" t="str">
        <f>E23</f>
        <v xml:space="preserve"> </v>
      </c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IF(E20="","",E20)</f>
        <v>Vyplň údaj</v>
      </c>
      <c r="G95" s="37"/>
      <c r="H95" s="37"/>
      <c r="I95" s="30" t="s">
        <v>36</v>
      </c>
      <c r="J95" s="33" t="str">
        <f>E26</f>
        <v xml:space="preserve"> </v>
      </c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4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2"/>
      <c r="B97" s="153"/>
      <c r="C97" s="154" t="s">
        <v>131</v>
      </c>
      <c r="D97" s="155" t="s">
        <v>58</v>
      </c>
      <c r="E97" s="155" t="s">
        <v>54</v>
      </c>
      <c r="F97" s="155" t="s">
        <v>55</v>
      </c>
      <c r="G97" s="155" t="s">
        <v>132</v>
      </c>
      <c r="H97" s="155" t="s">
        <v>133</v>
      </c>
      <c r="I97" s="155" t="s">
        <v>134</v>
      </c>
      <c r="J97" s="155" t="s">
        <v>115</v>
      </c>
      <c r="K97" s="156" t="s">
        <v>135</v>
      </c>
      <c r="L97" s="157"/>
      <c r="M97" s="69" t="s">
        <v>19</v>
      </c>
      <c r="N97" s="70" t="s">
        <v>43</v>
      </c>
      <c r="O97" s="70" t="s">
        <v>136</v>
      </c>
      <c r="P97" s="70" t="s">
        <v>137</v>
      </c>
      <c r="Q97" s="70" t="s">
        <v>138</v>
      </c>
      <c r="R97" s="70" t="s">
        <v>139</v>
      </c>
      <c r="S97" s="70" t="s">
        <v>140</v>
      </c>
      <c r="T97" s="71" t="s">
        <v>141</v>
      </c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</row>
    <row r="98" spans="1:65" s="2" customFormat="1" ht="22.9" customHeight="1">
      <c r="A98" s="35"/>
      <c r="B98" s="36"/>
      <c r="C98" s="76" t="s">
        <v>142</v>
      </c>
      <c r="D98" s="37"/>
      <c r="E98" s="37"/>
      <c r="F98" s="37"/>
      <c r="G98" s="37"/>
      <c r="H98" s="37"/>
      <c r="I98" s="37"/>
      <c r="J98" s="158">
        <f>BK98</f>
        <v>0</v>
      </c>
      <c r="K98" s="37"/>
      <c r="L98" s="40"/>
      <c r="M98" s="72"/>
      <c r="N98" s="159"/>
      <c r="O98" s="73"/>
      <c r="P98" s="160">
        <f>P99+P241</f>
        <v>0</v>
      </c>
      <c r="Q98" s="73"/>
      <c r="R98" s="160">
        <f>R99+R241</f>
        <v>193.60457549999998</v>
      </c>
      <c r="S98" s="73"/>
      <c r="T98" s="161">
        <f>T99+T241</f>
        <v>606.04050000000007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72</v>
      </c>
      <c r="AU98" s="18" t="s">
        <v>116</v>
      </c>
      <c r="BK98" s="162">
        <f>BK99+BK241</f>
        <v>0</v>
      </c>
    </row>
    <row r="99" spans="1:65" s="12" customFormat="1" ht="25.9" customHeight="1">
      <c r="B99" s="163"/>
      <c r="C99" s="164"/>
      <c r="D99" s="165" t="s">
        <v>72</v>
      </c>
      <c r="E99" s="166" t="s">
        <v>143</v>
      </c>
      <c r="F99" s="166" t="s">
        <v>144</v>
      </c>
      <c r="G99" s="164"/>
      <c r="H99" s="164"/>
      <c r="I99" s="167"/>
      <c r="J99" s="168">
        <f>BK99</f>
        <v>0</v>
      </c>
      <c r="K99" s="164"/>
      <c r="L99" s="169"/>
      <c r="M99" s="170"/>
      <c r="N99" s="171"/>
      <c r="O99" s="171"/>
      <c r="P99" s="172">
        <f>P100+P155+P160+P187+P200+P228+P238</f>
        <v>0</v>
      </c>
      <c r="Q99" s="171"/>
      <c r="R99" s="172">
        <f>R100+R155+R160+R187+R200+R228+R238</f>
        <v>193.60457549999998</v>
      </c>
      <c r="S99" s="171"/>
      <c r="T99" s="173">
        <f>T100+T155+T160+T187+T200+T228+T238</f>
        <v>606.04050000000007</v>
      </c>
      <c r="AR99" s="174" t="s">
        <v>79</v>
      </c>
      <c r="AT99" s="175" t="s">
        <v>72</v>
      </c>
      <c r="AU99" s="175" t="s">
        <v>73</v>
      </c>
      <c r="AY99" s="174" t="s">
        <v>145</v>
      </c>
      <c r="BK99" s="176">
        <f>BK100+BK155+BK160+BK187+BK200+BK228+BK238</f>
        <v>0</v>
      </c>
    </row>
    <row r="100" spans="1:65" s="12" customFormat="1" ht="22.9" customHeight="1">
      <c r="B100" s="163"/>
      <c r="C100" s="164"/>
      <c r="D100" s="165" t="s">
        <v>72</v>
      </c>
      <c r="E100" s="177" t="s">
        <v>79</v>
      </c>
      <c r="F100" s="177" t="s">
        <v>146</v>
      </c>
      <c r="G100" s="164"/>
      <c r="H100" s="164"/>
      <c r="I100" s="167"/>
      <c r="J100" s="178">
        <f>BK100</f>
        <v>0</v>
      </c>
      <c r="K100" s="164"/>
      <c r="L100" s="169"/>
      <c r="M100" s="170"/>
      <c r="N100" s="171"/>
      <c r="O100" s="171"/>
      <c r="P100" s="172">
        <f>SUM(P101:P154)</f>
        <v>0</v>
      </c>
      <c r="Q100" s="171"/>
      <c r="R100" s="172">
        <f>SUM(R101:R154)</f>
        <v>14.7542715</v>
      </c>
      <c r="S100" s="171"/>
      <c r="T100" s="173">
        <f>SUM(T101:T154)</f>
        <v>606.04050000000007</v>
      </c>
      <c r="AR100" s="174" t="s">
        <v>79</v>
      </c>
      <c r="AT100" s="175" t="s">
        <v>72</v>
      </c>
      <c r="AU100" s="175" t="s">
        <v>79</v>
      </c>
      <c r="AY100" s="174" t="s">
        <v>145</v>
      </c>
      <c r="BK100" s="176">
        <f>SUM(BK101:BK154)</f>
        <v>0</v>
      </c>
    </row>
    <row r="101" spans="1:65" s="2" customFormat="1" ht="24.2" customHeight="1">
      <c r="A101" s="35"/>
      <c r="B101" s="36"/>
      <c r="C101" s="179" t="s">
        <v>79</v>
      </c>
      <c r="D101" s="179" t="s">
        <v>147</v>
      </c>
      <c r="E101" s="180" t="s">
        <v>148</v>
      </c>
      <c r="F101" s="181" t="s">
        <v>149</v>
      </c>
      <c r="G101" s="182" t="s">
        <v>150</v>
      </c>
      <c r="H101" s="183">
        <v>100</v>
      </c>
      <c r="I101" s="184"/>
      <c r="J101" s="185">
        <f>ROUND(I101*H101,2)</f>
        <v>0</v>
      </c>
      <c r="K101" s="181" t="s">
        <v>151</v>
      </c>
      <c r="L101" s="40"/>
      <c r="M101" s="186" t="s">
        <v>19</v>
      </c>
      <c r="N101" s="187" t="s">
        <v>44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152</v>
      </c>
      <c r="AT101" s="190" t="s">
        <v>147</v>
      </c>
      <c r="AU101" s="190" t="s">
        <v>81</v>
      </c>
      <c r="AY101" s="18" t="s">
        <v>145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152</v>
      </c>
      <c r="BM101" s="190" t="s">
        <v>153</v>
      </c>
    </row>
    <row r="102" spans="1:65" s="2" customFormat="1" ht="11.25">
      <c r="A102" s="35"/>
      <c r="B102" s="36"/>
      <c r="C102" s="37"/>
      <c r="D102" s="192" t="s">
        <v>154</v>
      </c>
      <c r="E102" s="37"/>
      <c r="F102" s="193" t="s">
        <v>155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154</v>
      </c>
      <c r="AU102" s="18" t="s">
        <v>81</v>
      </c>
    </row>
    <row r="103" spans="1:65" s="2" customFormat="1" ht="33" customHeight="1">
      <c r="A103" s="35"/>
      <c r="B103" s="36"/>
      <c r="C103" s="179" t="s">
        <v>81</v>
      </c>
      <c r="D103" s="179" t="s">
        <v>147</v>
      </c>
      <c r="E103" s="180" t="s">
        <v>156</v>
      </c>
      <c r="F103" s="181" t="s">
        <v>157</v>
      </c>
      <c r="G103" s="182" t="s">
        <v>150</v>
      </c>
      <c r="H103" s="183">
        <v>385</v>
      </c>
      <c r="I103" s="184"/>
      <c r="J103" s="185">
        <f>ROUND(I103*H103,2)</f>
        <v>0</v>
      </c>
      <c r="K103" s="181" t="s">
        <v>151</v>
      </c>
      <c r="L103" s="40"/>
      <c r="M103" s="186" t="s">
        <v>19</v>
      </c>
      <c r="N103" s="187" t="s">
        <v>44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0.22</v>
      </c>
      <c r="T103" s="189">
        <f>S103*H103</f>
        <v>84.7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152</v>
      </c>
      <c r="AT103" s="190" t="s">
        <v>147</v>
      </c>
      <c r="AU103" s="190" t="s">
        <v>81</v>
      </c>
      <c r="AY103" s="18" t="s">
        <v>145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79</v>
      </c>
      <c r="BK103" s="191">
        <f>ROUND(I103*H103,2)</f>
        <v>0</v>
      </c>
      <c r="BL103" s="18" t="s">
        <v>152</v>
      </c>
      <c r="BM103" s="190" t="s">
        <v>158</v>
      </c>
    </row>
    <row r="104" spans="1:65" s="2" customFormat="1" ht="11.25">
      <c r="A104" s="35"/>
      <c r="B104" s="36"/>
      <c r="C104" s="37"/>
      <c r="D104" s="192" t="s">
        <v>154</v>
      </c>
      <c r="E104" s="37"/>
      <c r="F104" s="193" t="s">
        <v>159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154</v>
      </c>
      <c r="AU104" s="18" t="s">
        <v>81</v>
      </c>
    </row>
    <row r="105" spans="1:65" s="13" customFormat="1" ht="11.25">
      <c r="B105" s="197"/>
      <c r="C105" s="198"/>
      <c r="D105" s="199" t="s">
        <v>160</v>
      </c>
      <c r="E105" s="200" t="s">
        <v>19</v>
      </c>
      <c r="F105" s="201" t="s">
        <v>161</v>
      </c>
      <c r="G105" s="198"/>
      <c r="H105" s="202">
        <v>385</v>
      </c>
      <c r="I105" s="203"/>
      <c r="J105" s="198"/>
      <c r="K105" s="198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160</v>
      </c>
      <c r="AU105" s="208" t="s">
        <v>81</v>
      </c>
      <c r="AV105" s="13" t="s">
        <v>81</v>
      </c>
      <c r="AW105" s="13" t="s">
        <v>35</v>
      </c>
      <c r="AX105" s="13" t="s">
        <v>79</v>
      </c>
      <c r="AY105" s="208" t="s">
        <v>145</v>
      </c>
    </row>
    <row r="106" spans="1:65" s="2" customFormat="1" ht="24.2" customHeight="1">
      <c r="A106" s="35"/>
      <c r="B106" s="36"/>
      <c r="C106" s="179" t="s">
        <v>162</v>
      </c>
      <c r="D106" s="179" t="s">
        <v>147</v>
      </c>
      <c r="E106" s="180" t="s">
        <v>163</v>
      </c>
      <c r="F106" s="181" t="s">
        <v>164</v>
      </c>
      <c r="G106" s="182" t="s">
        <v>150</v>
      </c>
      <c r="H106" s="183">
        <v>2081.35</v>
      </c>
      <c r="I106" s="184"/>
      <c r="J106" s="185">
        <f>ROUND(I106*H106,2)</f>
        <v>0</v>
      </c>
      <c r="K106" s="181" t="s">
        <v>151</v>
      </c>
      <c r="L106" s="40"/>
      <c r="M106" s="186" t="s">
        <v>19</v>
      </c>
      <c r="N106" s="187" t="s">
        <v>44</v>
      </c>
      <c r="O106" s="65"/>
      <c r="P106" s="188">
        <f>O106*H106</f>
        <v>0</v>
      </c>
      <c r="Q106" s="188">
        <v>9.0000000000000006E-5</v>
      </c>
      <c r="R106" s="188">
        <f>Q106*H106</f>
        <v>0.1873215</v>
      </c>
      <c r="S106" s="188">
        <v>0.23</v>
      </c>
      <c r="T106" s="189">
        <f>S106*H106</f>
        <v>478.71050000000002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152</v>
      </c>
      <c r="AT106" s="190" t="s">
        <v>147</v>
      </c>
      <c r="AU106" s="190" t="s">
        <v>81</v>
      </c>
      <c r="AY106" s="18" t="s">
        <v>145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79</v>
      </c>
      <c r="BK106" s="191">
        <f>ROUND(I106*H106,2)</f>
        <v>0</v>
      </c>
      <c r="BL106" s="18" t="s">
        <v>152</v>
      </c>
      <c r="BM106" s="190" t="s">
        <v>165</v>
      </c>
    </row>
    <row r="107" spans="1:65" s="2" customFormat="1" ht="11.25">
      <c r="A107" s="35"/>
      <c r="B107" s="36"/>
      <c r="C107" s="37"/>
      <c r="D107" s="192" t="s">
        <v>154</v>
      </c>
      <c r="E107" s="37"/>
      <c r="F107" s="193" t="s">
        <v>166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154</v>
      </c>
      <c r="AU107" s="18" t="s">
        <v>81</v>
      </c>
    </row>
    <row r="108" spans="1:65" s="13" customFormat="1" ht="11.25">
      <c r="B108" s="197"/>
      <c r="C108" s="198"/>
      <c r="D108" s="199" t="s">
        <v>160</v>
      </c>
      <c r="E108" s="200" t="s">
        <v>19</v>
      </c>
      <c r="F108" s="201" t="s">
        <v>167</v>
      </c>
      <c r="G108" s="198"/>
      <c r="H108" s="202">
        <v>815.25</v>
      </c>
      <c r="I108" s="203"/>
      <c r="J108" s="198"/>
      <c r="K108" s="198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160</v>
      </c>
      <c r="AU108" s="208" t="s">
        <v>81</v>
      </c>
      <c r="AV108" s="13" t="s">
        <v>81</v>
      </c>
      <c r="AW108" s="13" t="s">
        <v>35</v>
      </c>
      <c r="AX108" s="13" t="s">
        <v>73</v>
      </c>
      <c r="AY108" s="208" t="s">
        <v>145</v>
      </c>
    </row>
    <row r="109" spans="1:65" s="13" customFormat="1" ht="11.25">
      <c r="B109" s="197"/>
      <c r="C109" s="198"/>
      <c r="D109" s="199" t="s">
        <v>160</v>
      </c>
      <c r="E109" s="200" t="s">
        <v>19</v>
      </c>
      <c r="F109" s="201" t="s">
        <v>168</v>
      </c>
      <c r="G109" s="198"/>
      <c r="H109" s="202">
        <v>1266.0999999999999</v>
      </c>
      <c r="I109" s="203"/>
      <c r="J109" s="198"/>
      <c r="K109" s="198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160</v>
      </c>
      <c r="AU109" s="208" t="s">
        <v>81</v>
      </c>
      <c r="AV109" s="13" t="s">
        <v>81</v>
      </c>
      <c r="AW109" s="13" t="s">
        <v>35</v>
      </c>
      <c r="AX109" s="13" t="s">
        <v>73</v>
      </c>
      <c r="AY109" s="208" t="s">
        <v>145</v>
      </c>
    </row>
    <row r="110" spans="1:65" s="14" customFormat="1" ht="11.25">
      <c r="B110" s="209"/>
      <c r="C110" s="210"/>
      <c r="D110" s="199" t="s">
        <v>160</v>
      </c>
      <c r="E110" s="211" t="s">
        <v>19</v>
      </c>
      <c r="F110" s="212" t="s">
        <v>169</v>
      </c>
      <c r="G110" s="210"/>
      <c r="H110" s="213">
        <v>2081.35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160</v>
      </c>
      <c r="AU110" s="219" t="s">
        <v>81</v>
      </c>
      <c r="AV110" s="14" t="s">
        <v>152</v>
      </c>
      <c r="AW110" s="14" t="s">
        <v>35</v>
      </c>
      <c r="AX110" s="14" t="s">
        <v>79</v>
      </c>
      <c r="AY110" s="219" t="s">
        <v>145</v>
      </c>
    </row>
    <row r="111" spans="1:65" s="2" customFormat="1" ht="24.2" customHeight="1">
      <c r="A111" s="35"/>
      <c r="B111" s="36"/>
      <c r="C111" s="179" t="s">
        <v>152</v>
      </c>
      <c r="D111" s="179" t="s">
        <v>147</v>
      </c>
      <c r="E111" s="180" t="s">
        <v>170</v>
      </c>
      <c r="F111" s="181" t="s">
        <v>171</v>
      </c>
      <c r="G111" s="182" t="s">
        <v>172</v>
      </c>
      <c r="H111" s="183">
        <v>147</v>
      </c>
      <c r="I111" s="184"/>
      <c r="J111" s="185">
        <f>ROUND(I111*H111,2)</f>
        <v>0</v>
      </c>
      <c r="K111" s="181" t="s">
        <v>151</v>
      </c>
      <c r="L111" s="40"/>
      <c r="M111" s="186" t="s">
        <v>19</v>
      </c>
      <c r="N111" s="187" t="s">
        <v>44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0.28999999999999998</v>
      </c>
      <c r="T111" s="189">
        <f>S111*H111</f>
        <v>42.629999999999995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152</v>
      </c>
      <c r="AT111" s="190" t="s">
        <v>147</v>
      </c>
      <c r="AU111" s="190" t="s">
        <v>81</v>
      </c>
      <c r="AY111" s="18" t="s">
        <v>145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79</v>
      </c>
      <c r="BK111" s="191">
        <f>ROUND(I111*H111,2)</f>
        <v>0</v>
      </c>
      <c r="BL111" s="18" t="s">
        <v>152</v>
      </c>
      <c r="BM111" s="190" t="s">
        <v>173</v>
      </c>
    </row>
    <row r="112" spans="1:65" s="2" customFormat="1" ht="11.25">
      <c r="A112" s="35"/>
      <c r="B112" s="36"/>
      <c r="C112" s="37"/>
      <c r="D112" s="192" t="s">
        <v>154</v>
      </c>
      <c r="E112" s="37"/>
      <c r="F112" s="193" t="s">
        <v>174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154</v>
      </c>
      <c r="AU112" s="18" t="s">
        <v>81</v>
      </c>
    </row>
    <row r="113" spans="1:65" s="2" customFormat="1" ht="21.75" customHeight="1">
      <c r="A113" s="35"/>
      <c r="B113" s="36"/>
      <c r="C113" s="179" t="s">
        <v>175</v>
      </c>
      <c r="D113" s="179" t="s">
        <v>147</v>
      </c>
      <c r="E113" s="180" t="s">
        <v>176</v>
      </c>
      <c r="F113" s="181" t="s">
        <v>177</v>
      </c>
      <c r="G113" s="182" t="s">
        <v>178</v>
      </c>
      <c r="H113" s="183">
        <v>547.96799999999996</v>
      </c>
      <c r="I113" s="184"/>
      <c r="J113" s="185">
        <f>ROUND(I113*H113,2)</f>
        <v>0</v>
      </c>
      <c r="K113" s="181" t="s">
        <v>151</v>
      </c>
      <c r="L113" s="40"/>
      <c r="M113" s="186" t="s">
        <v>19</v>
      </c>
      <c r="N113" s="187" t="s">
        <v>44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152</v>
      </c>
      <c r="AT113" s="190" t="s">
        <v>147</v>
      </c>
      <c r="AU113" s="190" t="s">
        <v>81</v>
      </c>
      <c r="AY113" s="18" t="s">
        <v>145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79</v>
      </c>
      <c r="BK113" s="191">
        <f>ROUND(I113*H113,2)</f>
        <v>0</v>
      </c>
      <c r="BL113" s="18" t="s">
        <v>152</v>
      </c>
      <c r="BM113" s="190" t="s">
        <v>179</v>
      </c>
    </row>
    <row r="114" spans="1:65" s="2" customFormat="1" ht="11.25">
      <c r="A114" s="35"/>
      <c r="B114" s="36"/>
      <c r="C114" s="37"/>
      <c r="D114" s="192" t="s">
        <v>154</v>
      </c>
      <c r="E114" s="37"/>
      <c r="F114" s="193" t="s">
        <v>180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154</v>
      </c>
      <c r="AU114" s="18" t="s">
        <v>81</v>
      </c>
    </row>
    <row r="115" spans="1:65" s="13" customFormat="1" ht="11.25">
      <c r="B115" s="197"/>
      <c r="C115" s="198"/>
      <c r="D115" s="199" t="s">
        <v>160</v>
      </c>
      <c r="E115" s="200" t="s">
        <v>19</v>
      </c>
      <c r="F115" s="201" t="s">
        <v>181</v>
      </c>
      <c r="G115" s="198"/>
      <c r="H115" s="202">
        <v>481.11799999999999</v>
      </c>
      <c r="I115" s="203"/>
      <c r="J115" s="198"/>
      <c r="K115" s="198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160</v>
      </c>
      <c r="AU115" s="208" t="s">
        <v>81</v>
      </c>
      <c r="AV115" s="13" t="s">
        <v>81</v>
      </c>
      <c r="AW115" s="13" t="s">
        <v>35</v>
      </c>
      <c r="AX115" s="13" t="s">
        <v>73</v>
      </c>
      <c r="AY115" s="208" t="s">
        <v>145</v>
      </c>
    </row>
    <row r="116" spans="1:65" s="13" customFormat="1" ht="11.25">
      <c r="B116" s="197"/>
      <c r="C116" s="198"/>
      <c r="D116" s="199" t="s">
        <v>160</v>
      </c>
      <c r="E116" s="200" t="s">
        <v>19</v>
      </c>
      <c r="F116" s="201" t="s">
        <v>182</v>
      </c>
      <c r="G116" s="198"/>
      <c r="H116" s="202">
        <v>57.75</v>
      </c>
      <c r="I116" s="203"/>
      <c r="J116" s="198"/>
      <c r="K116" s="198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160</v>
      </c>
      <c r="AU116" s="208" t="s">
        <v>81</v>
      </c>
      <c r="AV116" s="13" t="s">
        <v>81</v>
      </c>
      <c r="AW116" s="13" t="s">
        <v>35</v>
      </c>
      <c r="AX116" s="13" t="s">
        <v>73</v>
      </c>
      <c r="AY116" s="208" t="s">
        <v>145</v>
      </c>
    </row>
    <row r="117" spans="1:65" s="13" customFormat="1" ht="11.25">
      <c r="B117" s="197"/>
      <c r="C117" s="198"/>
      <c r="D117" s="199" t="s">
        <v>160</v>
      </c>
      <c r="E117" s="200" t="s">
        <v>19</v>
      </c>
      <c r="F117" s="201" t="s">
        <v>183</v>
      </c>
      <c r="G117" s="198"/>
      <c r="H117" s="202">
        <v>9.1</v>
      </c>
      <c r="I117" s="203"/>
      <c r="J117" s="198"/>
      <c r="K117" s="198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160</v>
      </c>
      <c r="AU117" s="208" t="s">
        <v>81</v>
      </c>
      <c r="AV117" s="13" t="s">
        <v>81</v>
      </c>
      <c r="AW117" s="13" t="s">
        <v>35</v>
      </c>
      <c r="AX117" s="13" t="s">
        <v>73</v>
      </c>
      <c r="AY117" s="208" t="s">
        <v>145</v>
      </c>
    </row>
    <row r="118" spans="1:65" s="14" customFormat="1" ht="11.25">
      <c r="B118" s="209"/>
      <c r="C118" s="210"/>
      <c r="D118" s="199" t="s">
        <v>160</v>
      </c>
      <c r="E118" s="211" t="s">
        <v>19</v>
      </c>
      <c r="F118" s="212" t="s">
        <v>169</v>
      </c>
      <c r="G118" s="210"/>
      <c r="H118" s="213">
        <v>547.96799999999996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160</v>
      </c>
      <c r="AU118" s="219" t="s">
        <v>81</v>
      </c>
      <c r="AV118" s="14" t="s">
        <v>152</v>
      </c>
      <c r="AW118" s="14" t="s">
        <v>35</v>
      </c>
      <c r="AX118" s="14" t="s">
        <v>79</v>
      </c>
      <c r="AY118" s="219" t="s">
        <v>145</v>
      </c>
    </row>
    <row r="119" spans="1:65" s="2" customFormat="1" ht="24.2" customHeight="1">
      <c r="A119" s="35"/>
      <c r="B119" s="36"/>
      <c r="C119" s="179" t="s">
        <v>184</v>
      </c>
      <c r="D119" s="179" t="s">
        <v>147</v>
      </c>
      <c r="E119" s="180" t="s">
        <v>185</v>
      </c>
      <c r="F119" s="181" t="s">
        <v>186</v>
      </c>
      <c r="G119" s="182" t="s">
        <v>178</v>
      </c>
      <c r="H119" s="183">
        <v>66.150000000000006</v>
      </c>
      <c r="I119" s="184"/>
      <c r="J119" s="185">
        <f>ROUND(I119*H119,2)</f>
        <v>0</v>
      </c>
      <c r="K119" s="181" t="s">
        <v>151</v>
      </c>
      <c r="L119" s="40"/>
      <c r="M119" s="186" t="s">
        <v>19</v>
      </c>
      <c r="N119" s="187" t="s">
        <v>44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152</v>
      </c>
      <c r="AT119" s="190" t="s">
        <v>147</v>
      </c>
      <c r="AU119" s="190" t="s">
        <v>81</v>
      </c>
      <c r="AY119" s="18" t="s">
        <v>145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79</v>
      </c>
      <c r="BK119" s="191">
        <f>ROUND(I119*H119,2)</f>
        <v>0</v>
      </c>
      <c r="BL119" s="18" t="s">
        <v>152</v>
      </c>
      <c r="BM119" s="190" t="s">
        <v>187</v>
      </c>
    </row>
    <row r="120" spans="1:65" s="2" customFormat="1" ht="11.25">
      <c r="A120" s="35"/>
      <c r="B120" s="36"/>
      <c r="C120" s="37"/>
      <c r="D120" s="192" t="s">
        <v>154</v>
      </c>
      <c r="E120" s="37"/>
      <c r="F120" s="193" t="s">
        <v>188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154</v>
      </c>
      <c r="AU120" s="18" t="s">
        <v>81</v>
      </c>
    </row>
    <row r="121" spans="1:65" s="13" customFormat="1" ht="11.25">
      <c r="B121" s="197"/>
      <c r="C121" s="198"/>
      <c r="D121" s="199" t="s">
        <v>160</v>
      </c>
      <c r="E121" s="200" t="s">
        <v>19</v>
      </c>
      <c r="F121" s="201" t="s">
        <v>189</v>
      </c>
      <c r="G121" s="198"/>
      <c r="H121" s="202">
        <v>66.150000000000006</v>
      </c>
      <c r="I121" s="203"/>
      <c r="J121" s="198"/>
      <c r="K121" s="198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160</v>
      </c>
      <c r="AU121" s="208" t="s">
        <v>81</v>
      </c>
      <c r="AV121" s="13" t="s">
        <v>81</v>
      </c>
      <c r="AW121" s="13" t="s">
        <v>35</v>
      </c>
      <c r="AX121" s="13" t="s">
        <v>79</v>
      </c>
      <c r="AY121" s="208" t="s">
        <v>145</v>
      </c>
    </row>
    <row r="122" spans="1:65" s="2" customFormat="1" ht="16.5" customHeight="1">
      <c r="A122" s="35"/>
      <c r="B122" s="36"/>
      <c r="C122" s="179" t="s">
        <v>190</v>
      </c>
      <c r="D122" s="179" t="s">
        <v>147</v>
      </c>
      <c r="E122" s="180" t="s">
        <v>191</v>
      </c>
      <c r="F122" s="181" t="s">
        <v>192</v>
      </c>
      <c r="G122" s="182" t="s">
        <v>178</v>
      </c>
      <c r="H122" s="183">
        <v>27</v>
      </c>
      <c r="I122" s="184"/>
      <c r="J122" s="185">
        <f>ROUND(I122*H122,2)</f>
        <v>0</v>
      </c>
      <c r="K122" s="181" t="s">
        <v>151</v>
      </c>
      <c r="L122" s="40"/>
      <c r="M122" s="186" t="s">
        <v>19</v>
      </c>
      <c r="N122" s="187" t="s">
        <v>44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152</v>
      </c>
      <c r="AT122" s="190" t="s">
        <v>147</v>
      </c>
      <c r="AU122" s="190" t="s">
        <v>81</v>
      </c>
      <c r="AY122" s="18" t="s">
        <v>145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79</v>
      </c>
      <c r="BK122" s="191">
        <f>ROUND(I122*H122,2)</f>
        <v>0</v>
      </c>
      <c r="BL122" s="18" t="s">
        <v>152</v>
      </c>
      <c r="BM122" s="190" t="s">
        <v>193</v>
      </c>
    </row>
    <row r="123" spans="1:65" s="2" customFormat="1" ht="11.25">
      <c r="A123" s="35"/>
      <c r="B123" s="36"/>
      <c r="C123" s="37"/>
      <c r="D123" s="192" t="s">
        <v>154</v>
      </c>
      <c r="E123" s="37"/>
      <c r="F123" s="193" t="s">
        <v>194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154</v>
      </c>
      <c r="AU123" s="18" t="s">
        <v>81</v>
      </c>
    </row>
    <row r="124" spans="1:65" s="13" customFormat="1" ht="11.25">
      <c r="B124" s="197"/>
      <c r="C124" s="198"/>
      <c r="D124" s="199" t="s">
        <v>160</v>
      </c>
      <c r="E124" s="200" t="s">
        <v>19</v>
      </c>
      <c r="F124" s="201" t="s">
        <v>195</v>
      </c>
      <c r="G124" s="198"/>
      <c r="H124" s="202">
        <v>27</v>
      </c>
      <c r="I124" s="203"/>
      <c r="J124" s="198"/>
      <c r="K124" s="198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160</v>
      </c>
      <c r="AU124" s="208" t="s">
        <v>81</v>
      </c>
      <c r="AV124" s="13" t="s">
        <v>81</v>
      </c>
      <c r="AW124" s="13" t="s">
        <v>35</v>
      </c>
      <c r="AX124" s="13" t="s">
        <v>79</v>
      </c>
      <c r="AY124" s="208" t="s">
        <v>145</v>
      </c>
    </row>
    <row r="125" spans="1:65" s="2" customFormat="1" ht="24.2" customHeight="1">
      <c r="A125" s="35"/>
      <c r="B125" s="36"/>
      <c r="C125" s="179" t="s">
        <v>196</v>
      </c>
      <c r="D125" s="179" t="s">
        <v>147</v>
      </c>
      <c r="E125" s="180" t="s">
        <v>197</v>
      </c>
      <c r="F125" s="181" t="s">
        <v>198</v>
      </c>
      <c r="G125" s="182" t="s">
        <v>150</v>
      </c>
      <c r="H125" s="183">
        <v>147</v>
      </c>
      <c r="I125" s="184"/>
      <c r="J125" s="185">
        <f>ROUND(I125*H125,2)</f>
        <v>0</v>
      </c>
      <c r="K125" s="181" t="s">
        <v>151</v>
      </c>
      <c r="L125" s="40"/>
      <c r="M125" s="186" t="s">
        <v>19</v>
      </c>
      <c r="N125" s="187" t="s">
        <v>44</v>
      </c>
      <c r="O125" s="65"/>
      <c r="P125" s="188">
        <f>O125*H125</f>
        <v>0</v>
      </c>
      <c r="Q125" s="188">
        <v>8.4999999999999995E-4</v>
      </c>
      <c r="R125" s="188">
        <f>Q125*H125</f>
        <v>0.12494999999999999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152</v>
      </c>
      <c r="AT125" s="190" t="s">
        <v>147</v>
      </c>
      <c r="AU125" s="190" t="s">
        <v>81</v>
      </c>
      <c r="AY125" s="18" t="s">
        <v>145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79</v>
      </c>
      <c r="BK125" s="191">
        <f>ROUND(I125*H125,2)</f>
        <v>0</v>
      </c>
      <c r="BL125" s="18" t="s">
        <v>152</v>
      </c>
      <c r="BM125" s="190" t="s">
        <v>199</v>
      </c>
    </row>
    <row r="126" spans="1:65" s="2" customFormat="1" ht="11.25">
      <c r="A126" s="35"/>
      <c r="B126" s="36"/>
      <c r="C126" s="37"/>
      <c r="D126" s="192" t="s">
        <v>154</v>
      </c>
      <c r="E126" s="37"/>
      <c r="F126" s="193" t="s">
        <v>200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154</v>
      </c>
      <c r="AU126" s="18" t="s">
        <v>81</v>
      </c>
    </row>
    <row r="127" spans="1:65" s="13" customFormat="1" ht="11.25">
      <c r="B127" s="197"/>
      <c r="C127" s="198"/>
      <c r="D127" s="199" t="s">
        <v>160</v>
      </c>
      <c r="E127" s="200" t="s">
        <v>19</v>
      </c>
      <c r="F127" s="201" t="s">
        <v>201</v>
      </c>
      <c r="G127" s="198"/>
      <c r="H127" s="202">
        <v>147</v>
      </c>
      <c r="I127" s="203"/>
      <c r="J127" s="198"/>
      <c r="K127" s="198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160</v>
      </c>
      <c r="AU127" s="208" t="s">
        <v>81</v>
      </c>
      <c r="AV127" s="13" t="s">
        <v>81</v>
      </c>
      <c r="AW127" s="13" t="s">
        <v>35</v>
      </c>
      <c r="AX127" s="13" t="s">
        <v>79</v>
      </c>
      <c r="AY127" s="208" t="s">
        <v>145</v>
      </c>
    </row>
    <row r="128" spans="1:65" s="2" customFormat="1" ht="24.2" customHeight="1">
      <c r="A128" s="35"/>
      <c r="B128" s="36"/>
      <c r="C128" s="179" t="s">
        <v>202</v>
      </c>
      <c r="D128" s="179" t="s">
        <v>147</v>
      </c>
      <c r="E128" s="180" t="s">
        <v>203</v>
      </c>
      <c r="F128" s="181" t="s">
        <v>204</v>
      </c>
      <c r="G128" s="182" t="s">
        <v>150</v>
      </c>
      <c r="H128" s="183">
        <v>147</v>
      </c>
      <c r="I128" s="184"/>
      <c r="J128" s="185">
        <f>ROUND(I128*H128,2)</f>
        <v>0</v>
      </c>
      <c r="K128" s="181" t="s">
        <v>151</v>
      </c>
      <c r="L128" s="40"/>
      <c r="M128" s="186" t="s">
        <v>19</v>
      </c>
      <c r="N128" s="187" t="s">
        <v>44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152</v>
      </c>
      <c r="AT128" s="190" t="s">
        <v>147</v>
      </c>
      <c r="AU128" s="190" t="s">
        <v>81</v>
      </c>
      <c r="AY128" s="18" t="s">
        <v>145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79</v>
      </c>
      <c r="BK128" s="191">
        <f>ROUND(I128*H128,2)</f>
        <v>0</v>
      </c>
      <c r="BL128" s="18" t="s">
        <v>152</v>
      </c>
      <c r="BM128" s="190" t="s">
        <v>205</v>
      </c>
    </row>
    <row r="129" spans="1:65" s="2" customFormat="1" ht="11.25">
      <c r="A129" s="35"/>
      <c r="B129" s="36"/>
      <c r="C129" s="37"/>
      <c r="D129" s="192" t="s">
        <v>154</v>
      </c>
      <c r="E129" s="37"/>
      <c r="F129" s="193" t="s">
        <v>206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154</v>
      </c>
      <c r="AU129" s="18" t="s">
        <v>81</v>
      </c>
    </row>
    <row r="130" spans="1:65" s="2" customFormat="1" ht="37.9" customHeight="1">
      <c r="A130" s="35"/>
      <c r="B130" s="36"/>
      <c r="C130" s="179" t="s">
        <v>207</v>
      </c>
      <c r="D130" s="179" t="s">
        <v>147</v>
      </c>
      <c r="E130" s="180" t="s">
        <v>208</v>
      </c>
      <c r="F130" s="181" t="s">
        <v>209</v>
      </c>
      <c r="G130" s="182" t="s">
        <v>178</v>
      </c>
      <c r="H130" s="183">
        <v>607.476</v>
      </c>
      <c r="I130" s="184"/>
      <c r="J130" s="185">
        <f>ROUND(I130*H130,2)</f>
        <v>0</v>
      </c>
      <c r="K130" s="181" t="s">
        <v>151</v>
      </c>
      <c r="L130" s="40"/>
      <c r="M130" s="186" t="s">
        <v>19</v>
      </c>
      <c r="N130" s="187" t="s">
        <v>44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152</v>
      </c>
      <c r="AT130" s="190" t="s">
        <v>147</v>
      </c>
      <c r="AU130" s="190" t="s">
        <v>81</v>
      </c>
      <c r="AY130" s="18" t="s">
        <v>145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79</v>
      </c>
      <c r="BK130" s="191">
        <f>ROUND(I130*H130,2)</f>
        <v>0</v>
      </c>
      <c r="BL130" s="18" t="s">
        <v>152</v>
      </c>
      <c r="BM130" s="190" t="s">
        <v>210</v>
      </c>
    </row>
    <row r="131" spans="1:65" s="2" customFormat="1" ht="11.25">
      <c r="A131" s="35"/>
      <c r="B131" s="36"/>
      <c r="C131" s="37"/>
      <c r="D131" s="192" t="s">
        <v>154</v>
      </c>
      <c r="E131" s="37"/>
      <c r="F131" s="193" t="s">
        <v>211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154</v>
      </c>
      <c r="AU131" s="18" t="s">
        <v>81</v>
      </c>
    </row>
    <row r="132" spans="1:65" s="13" customFormat="1" ht="11.25">
      <c r="B132" s="197"/>
      <c r="C132" s="198"/>
      <c r="D132" s="199" t="s">
        <v>160</v>
      </c>
      <c r="E132" s="200" t="s">
        <v>19</v>
      </c>
      <c r="F132" s="201" t="s">
        <v>212</v>
      </c>
      <c r="G132" s="198"/>
      <c r="H132" s="202">
        <v>607.476</v>
      </c>
      <c r="I132" s="203"/>
      <c r="J132" s="198"/>
      <c r="K132" s="198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160</v>
      </c>
      <c r="AU132" s="208" t="s">
        <v>81</v>
      </c>
      <c r="AV132" s="13" t="s">
        <v>81</v>
      </c>
      <c r="AW132" s="13" t="s">
        <v>35</v>
      </c>
      <c r="AX132" s="13" t="s">
        <v>79</v>
      </c>
      <c r="AY132" s="208" t="s">
        <v>145</v>
      </c>
    </row>
    <row r="133" spans="1:65" s="2" customFormat="1" ht="24.2" customHeight="1">
      <c r="A133" s="35"/>
      <c r="B133" s="36"/>
      <c r="C133" s="179" t="s">
        <v>213</v>
      </c>
      <c r="D133" s="179" t="s">
        <v>147</v>
      </c>
      <c r="E133" s="180" t="s">
        <v>214</v>
      </c>
      <c r="F133" s="181" t="s">
        <v>215</v>
      </c>
      <c r="G133" s="182" t="s">
        <v>216</v>
      </c>
      <c r="H133" s="183">
        <v>1093.4570000000001</v>
      </c>
      <c r="I133" s="184"/>
      <c r="J133" s="185">
        <f>ROUND(I133*H133,2)</f>
        <v>0</v>
      </c>
      <c r="K133" s="181" t="s">
        <v>151</v>
      </c>
      <c r="L133" s="40"/>
      <c r="M133" s="186" t="s">
        <v>19</v>
      </c>
      <c r="N133" s="187" t="s">
        <v>44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152</v>
      </c>
      <c r="AT133" s="190" t="s">
        <v>147</v>
      </c>
      <c r="AU133" s="190" t="s">
        <v>81</v>
      </c>
      <c r="AY133" s="18" t="s">
        <v>145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79</v>
      </c>
      <c r="BK133" s="191">
        <f>ROUND(I133*H133,2)</f>
        <v>0</v>
      </c>
      <c r="BL133" s="18" t="s">
        <v>152</v>
      </c>
      <c r="BM133" s="190" t="s">
        <v>217</v>
      </c>
    </row>
    <row r="134" spans="1:65" s="2" customFormat="1" ht="11.25">
      <c r="A134" s="35"/>
      <c r="B134" s="36"/>
      <c r="C134" s="37"/>
      <c r="D134" s="192" t="s">
        <v>154</v>
      </c>
      <c r="E134" s="37"/>
      <c r="F134" s="193" t="s">
        <v>218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154</v>
      </c>
      <c r="AU134" s="18" t="s">
        <v>81</v>
      </c>
    </row>
    <row r="135" spans="1:65" s="13" customFormat="1" ht="11.25">
      <c r="B135" s="197"/>
      <c r="C135" s="198"/>
      <c r="D135" s="199" t="s">
        <v>160</v>
      </c>
      <c r="E135" s="200" t="s">
        <v>19</v>
      </c>
      <c r="F135" s="201" t="s">
        <v>219</v>
      </c>
      <c r="G135" s="198"/>
      <c r="H135" s="202">
        <v>1093.4570000000001</v>
      </c>
      <c r="I135" s="203"/>
      <c r="J135" s="198"/>
      <c r="K135" s="198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160</v>
      </c>
      <c r="AU135" s="208" t="s">
        <v>81</v>
      </c>
      <c r="AV135" s="13" t="s">
        <v>81</v>
      </c>
      <c r="AW135" s="13" t="s">
        <v>35</v>
      </c>
      <c r="AX135" s="13" t="s">
        <v>79</v>
      </c>
      <c r="AY135" s="208" t="s">
        <v>145</v>
      </c>
    </row>
    <row r="136" spans="1:65" s="2" customFormat="1" ht="24.2" customHeight="1">
      <c r="A136" s="35"/>
      <c r="B136" s="36"/>
      <c r="C136" s="179" t="s">
        <v>220</v>
      </c>
      <c r="D136" s="179" t="s">
        <v>147</v>
      </c>
      <c r="E136" s="180" t="s">
        <v>221</v>
      </c>
      <c r="F136" s="181" t="s">
        <v>222</v>
      </c>
      <c r="G136" s="182" t="s">
        <v>178</v>
      </c>
      <c r="H136" s="183">
        <v>69.33</v>
      </c>
      <c r="I136" s="184"/>
      <c r="J136" s="185">
        <f>ROUND(I136*H136,2)</f>
        <v>0</v>
      </c>
      <c r="K136" s="181" t="s">
        <v>151</v>
      </c>
      <c r="L136" s="40"/>
      <c r="M136" s="186" t="s">
        <v>19</v>
      </c>
      <c r="N136" s="187" t="s">
        <v>44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152</v>
      </c>
      <c r="AT136" s="190" t="s">
        <v>147</v>
      </c>
      <c r="AU136" s="190" t="s">
        <v>81</v>
      </c>
      <c r="AY136" s="18" t="s">
        <v>145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79</v>
      </c>
      <c r="BK136" s="191">
        <f>ROUND(I136*H136,2)</f>
        <v>0</v>
      </c>
      <c r="BL136" s="18" t="s">
        <v>152</v>
      </c>
      <c r="BM136" s="190" t="s">
        <v>223</v>
      </c>
    </row>
    <row r="137" spans="1:65" s="2" customFormat="1" ht="11.25">
      <c r="A137" s="35"/>
      <c r="B137" s="36"/>
      <c r="C137" s="37"/>
      <c r="D137" s="192" t="s">
        <v>154</v>
      </c>
      <c r="E137" s="37"/>
      <c r="F137" s="193" t="s">
        <v>224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154</v>
      </c>
      <c r="AU137" s="18" t="s">
        <v>81</v>
      </c>
    </row>
    <row r="138" spans="1:65" s="13" customFormat="1" ht="11.25">
      <c r="B138" s="197"/>
      <c r="C138" s="198"/>
      <c r="D138" s="199" t="s">
        <v>160</v>
      </c>
      <c r="E138" s="200" t="s">
        <v>19</v>
      </c>
      <c r="F138" s="201" t="s">
        <v>225</v>
      </c>
      <c r="G138" s="198"/>
      <c r="H138" s="202">
        <v>57.33</v>
      </c>
      <c r="I138" s="203"/>
      <c r="J138" s="198"/>
      <c r="K138" s="198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160</v>
      </c>
      <c r="AU138" s="208" t="s">
        <v>81</v>
      </c>
      <c r="AV138" s="13" t="s">
        <v>81</v>
      </c>
      <c r="AW138" s="13" t="s">
        <v>35</v>
      </c>
      <c r="AX138" s="13" t="s">
        <v>73</v>
      </c>
      <c r="AY138" s="208" t="s">
        <v>145</v>
      </c>
    </row>
    <row r="139" spans="1:65" s="13" customFormat="1" ht="11.25">
      <c r="B139" s="197"/>
      <c r="C139" s="198"/>
      <c r="D139" s="199" t="s">
        <v>160</v>
      </c>
      <c r="E139" s="200" t="s">
        <v>19</v>
      </c>
      <c r="F139" s="201" t="s">
        <v>226</v>
      </c>
      <c r="G139" s="198"/>
      <c r="H139" s="202">
        <v>12</v>
      </c>
      <c r="I139" s="203"/>
      <c r="J139" s="198"/>
      <c r="K139" s="198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160</v>
      </c>
      <c r="AU139" s="208" t="s">
        <v>81</v>
      </c>
      <c r="AV139" s="13" t="s">
        <v>81</v>
      </c>
      <c r="AW139" s="13" t="s">
        <v>35</v>
      </c>
      <c r="AX139" s="13" t="s">
        <v>73</v>
      </c>
      <c r="AY139" s="208" t="s">
        <v>145</v>
      </c>
    </row>
    <row r="140" spans="1:65" s="14" customFormat="1" ht="11.25">
      <c r="B140" s="209"/>
      <c r="C140" s="210"/>
      <c r="D140" s="199" t="s">
        <v>160</v>
      </c>
      <c r="E140" s="211" t="s">
        <v>19</v>
      </c>
      <c r="F140" s="212" t="s">
        <v>169</v>
      </c>
      <c r="G140" s="210"/>
      <c r="H140" s="213">
        <v>69.33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160</v>
      </c>
      <c r="AU140" s="219" t="s">
        <v>81</v>
      </c>
      <c r="AV140" s="14" t="s">
        <v>152</v>
      </c>
      <c r="AW140" s="14" t="s">
        <v>35</v>
      </c>
      <c r="AX140" s="14" t="s">
        <v>79</v>
      </c>
      <c r="AY140" s="219" t="s">
        <v>145</v>
      </c>
    </row>
    <row r="141" spans="1:65" s="2" customFormat="1" ht="37.9" customHeight="1">
      <c r="A141" s="35"/>
      <c r="B141" s="36"/>
      <c r="C141" s="179" t="s">
        <v>227</v>
      </c>
      <c r="D141" s="179" t="s">
        <v>147</v>
      </c>
      <c r="E141" s="180" t="s">
        <v>228</v>
      </c>
      <c r="F141" s="181" t="s">
        <v>229</v>
      </c>
      <c r="G141" s="182" t="s">
        <v>178</v>
      </c>
      <c r="H141" s="183">
        <v>6.66</v>
      </c>
      <c r="I141" s="184"/>
      <c r="J141" s="185">
        <f>ROUND(I141*H141,2)</f>
        <v>0</v>
      </c>
      <c r="K141" s="181" t="s">
        <v>151</v>
      </c>
      <c r="L141" s="40"/>
      <c r="M141" s="186" t="s">
        <v>19</v>
      </c>
      <c r="N141" s="187" t="s">
        <v>44</v>
      </c>
      <c r="O141" s="65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152</v>
      </c>
      <c r="AT141" s="190" t="s">
        <v>147</v>
      </c>
      <c r="AU141" s="190" t="s">
        <v>81</v>
      </c>
      <c r="AY141" s="18" t="s">
        <v>145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79</v>
      </c>
      <c r="BK141" s="191">
        <f>ROUND(I141*H141,2)</f>
        <v>0</v>
      </c>
      <c r="BL141" s="18" t="s">
        <v>152</v>
      </c>
      <c r="BM141" s="190" t="s">
        <v>230</v>
      </c>
    </row>
    <row r="142" spans="1:65" s="2" customFormat="1" ht="11.25">
      <c r="A142" s="35"/>
      <c r="B142" s="36"/>
      <c r="C142" s="37"/>
      <c r="D142" s="192" t="s">
        <v>154</v>
      </c>
      <c r="E142" s="37"/>
      <c r="F142" s="193" t="s">
        <v>231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154</v>
      </c>
      <c r="AU142" s="18" t="s">
        <v>81</v>
      </c>
    </row>
    <row r="143" spans="1:65" s="13" customFormat="1" ht="11.25">
      <c r="B143" s="197"/>
      <c r="C143" s="198"/>
      <c r="D143" s="199" t="s">
        <v>160</v>
      </c>
      <c r="E143" s="200" t="s">
        <v>19</v>
      </c>
      <c r="F143" s="201" t="s">
        <v>232</v>
      </c>
      <c r="G143" s="198"/>
      <c r="H143" s="202">
        <v>6.66</v>
      </c>
      <c r="I143" s="203"/>
      <c r="J143" s="198"/>
      <c r="K143" s="198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160</v>
      </c>
      <c r="AU143" s="208" t="s">
        <v>81</v>
      </c>
      <c r="AV143" s="13" t="s">
        <v>81</v>
      </c>
      <c r="AW143" s="13" t="s">
        <v>35</v>
      </c>
      <c r="AX143" s="13" t="s">
        <v>79</v>
      </c>
      <c r="AY143" s="208" t="s">
        <v>145</v>
      </c>
    </row>
    <row r="144" spans="1:65" s="2" customFormat="1" ht="16.5" customHeight="1">
      <c r="A144" s="35"/>
      <c r="B144" s="36"/>
      <c r="C144" s="220" t="s">
        <v>233</v>
      </c>
      <c r="D144" s="220" t="s">
        <v>234</v>
      </c>
      <c r="E144" s="221" t="s">
        <v>235</v>
      </c>
      <c r="F144" s="222" t="s">
        <v>236</v>
      </c>
      <c r="G144" s="223" t="s">
        <v>216</v>
      </c>
      <c r="H144" s="224">
        <v>13.32</v>
      </c>
      <c r="I144" s="225"/>
      <c r="J144" s="226">
        <f>ROUND(I144*H144,2)</f>
        <v>0</v>
      </c>
      <c r="K144" s="222" t="s">
        <v>151</v>
      </c>
      <c r="L144" s="227"/>
      <c r="M144" s="228" t="s">
        <v>19</v>
      </c>
      <c r="N144" s="229" t="s">
        <v>44</v>
      </c>
      <c r="O144" s="65"/>
      <c r="P144" s="188">
        <f>O144*H144</f>
        <v>0</v>
      </c>
      <c r="Q144" s="188">
        <v>1</v>
      </c>
      <c r="R144" s="188">
        <f>Q144*H144</f>
        <v>13.32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196</v>
      </c>
      <c r="AT144" s="190" t="s">
        <v>234</v>
      </c>
      <c r="AU144" s="190" t="s">
        <v>81</v>
      </c>
      <c r="AY144" s="18" t="s">
        <v>145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79</v>
      </c>
      <c r="BK144" s="191">
        <f>ROUND(I144*H144,2)</f>
        <v>0</v>
      </c>
      <c r="BL144" s="18" t="s">
        <v>152</v>
      </c>
      <c r="BM144" s="190" t="s">
        <v>237</v>
      </c>
    </row>
    <row r="145" spans="1:65" s="13" customFormat="1" ht="11.25">
      <c r="B145" s="197"/>
      <c r="C145" s="198"/>
      <c r="D145" s="199" t="s">
        <v>160</v>
      </c>
      <c r="E145" s="198"/>
      <c r="F145" s="201" t="s">
        <v>238</v>
      </c>
      <c r="G145" s="198"/>
      <c r="H145" s="202">
        <v>13.32</v>
      </c>
      <c r="I145" s="203"/>
      <c r="J145" s="198"/>
      <c r="K145" s="198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160</v>
      </c>
      <c r="AU145" s="208" t="s">
        <v>81</v>
      </c>
      <c r="AV145" s="13" t="s">
        <v>81</v>
      </c>
      <c r="AW145" s="13" t="s">
        <v>4</v>
      </c>
      <c r="AX145" s="13" t="s">
        <v>79</v>
      </c>
      <c r="AY145" s="208" t="s">
        <v>145</v>
      </c>
    </row>
    <row r="146" spans="1:65" s="2" customFormat="1" ht="16.5" customHeight="1">
      <c r="A146" s="35"/>
      <c r="B146" s="36"/>
      <c r="C146" s="179" t="s">
        <v>8</v>
      </c>
      <c r="D146" s="179" t="s">
        <v>147</v>
      </c>
      <c r="E146" s="180" t="s">
        <v>239</v>
      </c>
      <c r="F146" s="181" t="s">
        <v>240</v>
      </c>
      <c r="G146" s="182" t="s">
        <v>150</v>
      </c>
      <c r="H146" s="183">
        <v>55</v>
      </c>
      <c r="I146" s="184"/>
      <c r="J146" s="185">
        <f>ROUND(I146*H146,2)</f>
        <v>0</v>
      </c>
      <c r="K146" s="181" t="s">
        <v>151</v>
      </c>
      <c r="L146" s="40"/>
      <c r="M146" s="186" t="s">
        <v>19</v>
      </c>
      <c r="N146" s="187" t="s">
        <v>44</v>
      </c>
      <c r="O146" s="65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152</v>
      </c>
      <c r="AT146" s="190" t="s">
        <v>147</v>
      </c>
      <c r="AU146" s="190" t="s">
        <v>81</v>
      </c>
      <c r="AY146" s="18" t="s">
        <v>145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79</v>
      </c>
      <c r="BK146" s="191">
        <f>ROUND(I146*H146,2)</f>
        <v>0</v>
      </c>
      <c r="BL146" s="18" t="s">
        <v>152</v>
      </c>
      <c r="BM146" s="190" t="s">
        <v>241</v>
      </c>
    </row>
    <row r="147" spans="1:65" s="2" customFormat="1" ht="11.25">
      <c r="A147" s="35"/>
      <c r="B147" s="36"/>
      <c r="C147" s="37"/>
      <c r="D147" s="192" t="s">
        <v>154</v>
      </c>
      <c r="E147" s="37"/>
      <c r="F147" s="193" t="s">
        <v>242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154</v>
      </c>
      <c r="AU147" s="18" t="s">
        <v>81</v>
      </c>
    </row>
    <row r="148" spans="1:65" s="2" customFormat="1" ht="16.5" customHeight="1">
      <c r="A148" s="35"/>
      <c r="B148" s="36"/>
      <c r="C148" s="220" t="s">
        <v>243</v>
      </c>
      <c r="D148" s="220" t="s">
        <v>234</v>
      </c>
      <c r="E148" s="221" t="s">
        <v>244</v>
      </c>
      <c r="F148" s="222" t="s">
        <v>245</v>
      </c>
      <c r="G148" s="223" t="s">
        <v>150</v>
      </c>
      <c r="H148" s="224">
        <v>56.1</v>
      </c>
      <c r="I148" s="225"/>
      <c r="J148" s="226">
        <f>ROUND(I148*H148,2)</f>
        <v>0</v>
      </c>
      <c r="K148" s="222" t="s">
        <v>151</v>
      </c>
      <c r="L148" s="227"/>
      <c r="M148" s="228" t="s">
        <v>19</v>
      </c>
      <c r="N148" s="229" t="s">
        <v>44</v>
      </c>
      <c r="O148" s="65"/>
      <c r="P148" s="188">
        <f>O148*H148</f>
        <v>0</v>
      </c>
      <c r="Q148" s="188">
        <v>0.02</v>
      </c>
      <c r="R148" s="188">
        <f>Q148*H148</f>
        <v>1.1220000000000001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196</v>
      </c>
      <c r="AT148" s="190" t="s">
        <v>234</v>
      </c>
      <c r="AU148" s="190" t="s">
        <v>81</v>
      </c>
      <c r="AY148" s="18" t="s">
        <v>145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79</v>
      </c>
      <c r="BK148" s="191">
        <f>ROUND(I148*H148,2)</f>
        <v>0</v>
      </c>
      <c r="BL148" s="18" t="s">
        <v>152</v>
      </c>
      <c r="BM148" s="190" t="s">
        <v>246</v>
      </c>
    </row>
    <row r="149" spans="1:65" s="13" customFormat="1" ht="11.25">
      <c r="B149" s="197"/>
      <c r="C149" s="198"/>
      <c r="D149" s="199" t="s">
        <v>160</v>
      </c>
      <c r="E149" s="198"/>
      <c r="F149" s="201" t="s">
        <v>247</v>
      </c>
      <c r="G149" s="198"/>
      <c r="H149" s="202">
        <v>56.1</v>
      </c>
      <c r="I149" s="203"/>
      <c r="J149" s="198"/>
      <c r="K149" s="198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160</v>
      </c>
      <c r="AU149" s="208" t="s">
        <v>81</v>
      </c>
      <c r="AV149" s="13" t="s">
        <v>81</v>
      </c>
      <c r="AW149" s="13" t="s">
        <v>4</v>
      </c>
      <c r="AX149" s="13" t="s">
        <v>79</v>
      </c>
      <c r="AY149" s="208" t="s">
        <v>145</v>
      </c>
    </row>
    <row r="150" spans="1:65" s="2" customFormat="1" ht="21.75" customHeight="1">
      <c r="A150" s="35"/>
      <c r="B150" s="36"/>
      <c r="C150" s="179" t="s">
        <v>248</v>
      </c>
      <c r="D150" s="179" t="s">
        <v>147</v>
      </c>
      <c r="E150" s="180" t="s">
        <v>249</v>
      </c>
      <c r="F150" s="181" t="s">
        <v>250</v>
      </c>
      <c r="G150" s="182" t="s">
        <v>150</v>
      </c>
      <c r="H150" s="183">
        <v>1775</v>
      </c>
      <c r="I150" s="184"/>
      <c r="J150" s="185">
        <f>ROUND(I150*H150,2)</f>
        <v>0</v>
      </c>
      <c r="K150" s="181" t="s">
        <v>151</v>
      </c>
      <c r="L150" s="40"/>
      <c r="M150" s="186" t="s">
        <v>19</v>
      </c>
      <c r="N150" s="187" t="s">
        <v>44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152</v>
      </c>
      <c r="AT150" s="190" t="s">
        <v>147</v>
      </c>
      <c r="AU150" s="190" t="s">
        <v>81</v>
      </c>
      <c r="AY150" s="18" t="s">
        <v>145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79</v>
      </c>
      <c r="BK150" s="191">
        <f>ROUND(I150*H150,2)</f>
        <v>0</v>
      </c>
      <c r="BL150" s="18" t="s">
        <v>152</v>
      </c>
      <c r="BM150" s="190" t="s">
        <v>251</v>
      </c>
    </row>
    <row r="151" spans="1:65" s="2" customFormat="1" ht="11.25">
      <c r="A151" s="35"/>
      <c r="B151" s="36"/>
      <c r="C151" s="37"/>
      <c r="D151" s="192" t="s">
        <v>154</v>
      </c>
      <c r="E151" s="37"/>
      <c r="F151" s="193" t="s">
        <v>252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154</v>
      </c>
      <c r="AU151" s="18" t="s">
        <v>81</v>
      </c>
    </row>
    <row r="152" spans="1:65" s="13" customFormat="1" ht="11.25">
      <c r="B152" s="197"/>
      <c r="C152" s="198"/>
      <c r="D152" s="199" t="s">
        <v>160</v>
      </c>
      <c r="E152" s="200" t="s">
        <v>19</v>
      </c>
      <c r="F152" s="201" t="s">
        <v>253</v>
      </c>
      <c r="G152" s="198"/>
      <c r="H152" s="202">
        <v>1390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160</v>
      </c>
      <c r="AU152" s="208" t="s">
        <v>81</v>
      </c>
      <c r="AV152" s="13" t="s">
        <v>81</v>
      </c>
      <c r="AW152" s="13" t="s">
        <v>35</v>
      </c>
      <c r="AX152" s="13" t="s">
        <v>73</v>
      </c>
      <c r="AY152" s="208" t="s">
        <v>145</v>
      </c>
    </row>
    <row r="153" spans="1:65" s="13" customFormat="1" ht="11.25">
      <c r="B153" s="197"/>
      <c r="C153" s="198"/>
      <c r="D153" s="199" t="s">
        <v>160</v>
      </c>
      <c r="E153" s="200" t="s">
        <v>19</v>
      </c>
      <c r="F153" s="201" t="s">
        <v>161</v>
      </c>
      <c r="G153" s="198"/>
      <c r="H153" s="202">
        <v>385</v>
      </c>
      <c r="I153" s="203"/>
      <c r="J153" s="198"/>
      <c r="K153" s="198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160</v>
      </c>
      <c r="AU153" s="208" t="s">
        <v>81</v>
      </c>
      <c r="AV153" s="13" t="s">
        <v>81</v>
      </c>
      <c r="AW153" s="13" t="s">
        <v>35</v>
      </c>
      <c r="AX153" s="13" t="s">
        <v>73</v>
      </c>
      <c r="AY153" s="208" t="s">
        <v>145</v>
      </c>
    </row>
    <row r="154" spans="1:65" s="14" customFormat="1" ht="11.25">
      <c r="B154" s="209"/>
      <c r="C154" s="210"/>
      <c r="D154" s="199" t="s">
        <v>160</v>
      </c>
      <c r="E154" s="211" t="s">
        <v>19</v>
      </c>
      <c r="F154" s="212" t="s">
        <v>169</v>
      </c>
      <c r="G154" s="210"/>
      <c r="H154" s="213">
        <v>1775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160</v>
      </c>
      <c r="AU154" s="219" t="s">
        <v>81</v>
      </c>
      <c r="AV154" s="14" t="s">
        <v>152</v>
      </c>
      <c r="AW154" s="14" t="s">
        <v>35</v>
      </c>
      <c r="AX154" s="14" t="s">
        <v>79</v>
      </c>
      <c r="AY154" s="219" t="s">
        <v>145</v>
      </c>
    </row>
    <row r="155" spans="1:65" s="12" customFormat="1" ht="22.9" customHeight="1">
      <c r="B155" s="163"/>
      <c r="C155" s="164"/>
      <c r="D155" s="165" t="s">
        <v>72</v>
      </c>
      <c r="E155" s="177" t="s">
        <v>162</v>
      </c>
      <c r="F155" s="177" t="s">
        <v>254</v>
      </c>
      <c r="G155" s="164"/>
      <c r="H155" s="164"/>
      <c r="I155" s="167"/>
      <c r="J155" s="178">
        <f>BK155</f>
        <v>0</v>
      </c>
      <c r="K155" s="164"/>
      <c r="L155" s="169"/>
      <c r="M155" s="170"/>
      <c r="N155" s="171"/>
      <c r="O155" s="171"/>
      <c r="P155" s="172">
        <f>SUM(P156:P159)</f>
        <v>0</v>
      </c>
      <c r="Q155" s="171"/>
      <c r="R155" s="172">
        <f>SUM(R156:R159)</f>
        <v>2.6375999999999999</v>
      </c>
      <c r="S155" s="171"/>
      <c r="T155" s="173">
        <f>SUM(T156:T159)</f>
        <v>0</v>
      </c>
      <c r="AR155" s="174" t="s">
        <v>79</v>
      </c>
      <c r="AT155" s="175" t="s">
        <v>72</v>
      </c>
      <c r="AU155" s="175" t="s">
        <v>79</v>
      </c>
      <c r="AY155" s="174" t="s">
        <v>145</v>
      </c>
      <c r="BK155" s="176">
        <f>SUM(BK156:BK159)</f>
        <v>0</v>
      </c>
    </row>
    <row r="156" spans="1:65" s="2" customFormat="1" ht="16.5" customHeight="1">
      <c r="A156" s="35"/>
      <c r="B156" s="36"/>
      <c r="C156" s="179" t="s">
        <v>255</v>
      </c>
      <c r="D156" s="179" t="s">
        <v>147</v>
      </c>
      <c r="E156" s="180" t="s">
        <v>256</v>
      </c>
      <c r="F156" s="181" t="s">
        <v>257</v>
      </c>
      <c r="G156" s="182" t="s">
        <v>172</v>
      </c>
      <c r="H156" s="183">
        <v>12</v>
      </c>
      <c r="I156" s="184"/>
      <c r="J156" s="185">
        <f>ROUND(I156*H156,2)</f>
        <v>0</v>
      </c>
      <c r="K156" s="181" t="s">
        <v>151</v>
      </c>
      <c r="L156" s="40"/>
      <c r="M156" s="186" t="s">
        <v>19</v>
      </c>
      <c r="N156" s="187" t="s">
        <v>44</v>
      </c>
      <c r="O156" s="65"/>
      <c r="P156" s="188">
        <f>O156*H156</f>
        <v>0</v>
      </c>
      <c r="Q156" s="188">
        <v>0.12064</v>
      </c>
      <c r="R156" s="188">
        <f>Q156*H156</f>
        <v>1.4476800000000001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152</v>
      </c>
      <c r="AT156" s="190" t="s">
        <v>147</v>
      </c>
      <c r="AU156" s="190" t="s">
        <v>81</v>
      </c>
      <c r="AY156" s="18" t="s">
        <v>145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79</v>
      </c>
      <c r="BK156" s="191">
        <f>ROUND(I156*H156,2)</f>
        <v>0</v>
      </c>
      <c r="BL156" s="18" t="s">
        <v>152</v>
      </c>
      <c r="BM156" s="190" t="s">
        <v>258</v>
      </c>
    </row>
    <row r="157" spans="1:65" s="2" customFormat="1" ht="11.25">
      <c r="A157" s="35"/>
      <c r="B157" s="36"/>
      <c r="C157" s="37"/>
      <c r="D157" s="192" t="s">
        <v>154</v>
      </c>
      <c r="E157" s="37"/>
      <c r="F157" s="193" t="s">
        <v>259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154</v>
      </c>
      <c r="AU157" s="18" t="s">
        <v>81</v>
      </c>
    </row>
    <row r="158" spans="1:65" s="2" customFormat="1" ht="16.5" customHeight="1">
      <c r="A158" s="35"/>
      <c r="B158" s="36"/>
      <c r="C158" s="220" t="s">
        <v>260</v>
      </c>
      <c r="D158" s="220" t="s">
        <v>234</v>
      </c>
      <c r="E158" s="221" t="s">
        <v>261</v>
      </c>
      <c r="F158" s="222" t="s">
        <v>262</v>
      </c>
      <c r="G158" s="223" t="s">
        <v>263</v>
      </c>
      <c r="H158" s="224">
        <v>99.16</v>
      </c>
      <c r="I158" s="225"/>
      <c r="J158" s="226">
        <f>ROUND(I158*H158,2)</f>
        <v>0</v>
      </c>
      <c r="K158" s="222" t="s">
        <v>151</v>
      </c>
      <c r="L158" s="227"/>
      <c r="M158" s="228" t="s">
        <v>19</v>
      </c>
      <c r="N158" s="229" t="s">
        <v>44</v>
      </c>
      <c r="O158" s="65"/>
      <c r="P158" s="188">
        <f>O158*H158</f>
        <v>0</v>
      </c>
      <c r="Q158" s="188">
        <v>1.2E-2</v>
      </c>
      <c r="R158" s="188">
        <f>Q158*H158</f>
        <v>1.1899200000000001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196</v>
      </c>
      <c r="AT158" s="190" t="s">
        <v>234</v>
      </c>
      <c r="AU158" s="190" t="s">
        <v>81</v>
      </c>
      <c r="AY158" s="18" t="s">
        <v>145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79</v>
      </c>
      <c r="BK158" s="191">
        <f>ROUND(I158*H158,2)</f>
        <v>0</v>
      </c>
      <c r="BL158" s="18" t="s">
        <v>152</v>
      </c>
      <c r="BM158" s="190" t="s">
        <v>264</v>
      </c>
    </row>
    <row r="159" spans="1:65" s="13" customFormat="1" ht="11.25">
      <c r="B159" s="197"/>
      <c r="C159" s="198"/>
      <c r="D159" s="199" t="s">
        <v>160</v>
      </c>
      <c r="E159" s="198"/>
      <c r="F159" s="201" t="s">
        <v>265</v>
      </c>
      <c r="G159" s="198"/>
      <c r="H159" s="202">
        <v>99.16</v>
      </c>
      <c r="I159" s="203"/>
      <c r="J159" s="198"/>
      <c r="K159" s="198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160</v>
      </c>
      <c r="AU159" s="208" t="s">
        <v>81</v>
      </c>
      <c r="AV159" s="13" t="s">
        <v>81</v>
      </c>
      <c r="AW159" s="13" t="s">
        <v>4</v>
      </c>
      <c r="AX159" s="13" t="s">
        <v>79</v>
      </c>
      <c r="AY159" s="208" t="s">
        <v>145</v>
      </c>
    </row>
    <row r="160" spans="1:65" s="12" customFormat="1" ht="22.9" customHeight="1">
      <c r="B160" s="163"/>
      <c r="C160" s="164"/>
      <c r="D160" s="165" t="s">
        <v>72</v>
      </c>
      <c r="E160" s="177" t="s">
        <v>175</v>
      </c>
      <c r="F160" s="177" t="s">
        <v>266</v>
      </c>
      <c r="G160" s="164"/>
      <c r="H160" s="164"/>
      <c r="I160" s="167"/>
      <c r="J160" s="178">
        <f>BK160</f>
        <v>0</v>
      </c>
      <c r="K160" s="164"/>
      <c r="L160" s="169"/>
      <c r="M160" s="170"/>
      <c r="N160" s="171"/>
      <c r="O160" s="171"/>
      <c r="P160" s="172">
        <f>SUM(P161:P186)</f>
        <v>0</v>
      </c>
      <c r="Q160" s="171"/>
      <c r="R160" s="172">
        <f>SUM(R161:R186)</f>
        <v>97.804153999999997</v>
      </c>
      <c r="S160" s="171"/>
      <c r="T160" s="173">
        <f>SUM(T161:T186)</f>
        <v>0</v>
      </c>
      <c r="AR160" s="174" t="s">
        <v>79</v>
      </c>
      <c r="AT160" s="175" t="s">
        <v>72</v>
      </c>
      <c r="AU160" s="175" t="s">
        <v>79</v>
      </c>
      <c r="AY160" s="174" t="s">
        <v>145</v>
      </c>
      <c r="BK160" s="176">
        <f>SUM(BK161:BK186)</f>
        <v>0</v>
      </c>
    </row>
    <row r="161" spans="1:65" s="2" customFormat="1" ht="24.2" customHeight="1">
      <c r="A161" s="35"/>
      <c r="B161" s="36"/>
      <c r="C161" s="179" t="s">
        <v>267</v>
      </c>
      <c r="D161" s="179" t="s">
        <v>147</v>
      </c>
      <c r="E161" s="180" t="s">
        <v>268</v>
      </c>
      <c r="F161" s="181" t="s">
        <v>269</v>
      </c>
      <c r="G161" s="182" t="s">
        <v>150</v>
      </c>
      <c r="H161" s="183">
        <v>1353</v>
      </c>
      <c r="I161" s="184"/>
      <c r="J161" s="185">
        <f>ROUND(I161*H161,2)</f>
        <v>0</v>
      </c>
      <c r="K161" s="181" t="s">
        <v>151</v>
      </c>
      <c r="L161" s="40"/>
      <c r="M161" s="186" t="s">
        <v>19</v>
      </c>
      <c r="N161" s="187" t="s">
        <v>44</v>
      </c>
      <c r="O161" s="65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152</v>
      </c>
      <c r="AT161" s="190" t="s">
        <v>147</v>
      </c>
      <c r="AU161" s="190" t="s">
        <v>81</v>
      </c>
      <c r="AY161" s="18" t="s">
        <v>145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79</v>
      </c>
      <c r="BK161" s="191">
        <f>ROUND(I161*H161,2)</f>
        <v>0</v>
      </c>
      <c r="BL161" s="18" t="s">
        <v>152</v>
      </c>
      <c r="BM161" s="190" t="s">
        <v>270</v>
      </c>
    </row>
    <row r="162" spans="1:65" s="2" customFormat="1" ht="11.25">
      <c r="A162" s="35"/>
      <c r="B162" s="36"/>
      <c r="C162" s="37"/>
      <c r="D162" s="192" t="s">
        <v>154</v>
      </c>
      <c r="E162" s="37"/>
      <c r="F162" s="193" t="s">
        <v>271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154</v>
      </c>
      <c r="AU162" s="18" t="s">
        <v>81</v>
      </c>
    </row>
    <row r="163" spans="1:65" s="2" customFormat="1" ht="21.75" customHeight="1">
      <c r="A163" s="35"/>
      <c r="B163" s="36"/>
      <c r="C163" s="179" t="s">
        <v>7</v>
      </c>
      <c r="D163" s="179" t="s">
        <v>147</v>
      </c>
      <c r="E163" s="180" t="s">
        <v>272</v>
      </c>
      <c r="F163" s="181" t="s">
        <v>273</v>
      </c>
      <c r="G163" s="182" t="s">
        <v>150</v>
      </c>
      <c r="H163" s="183">
        <v>1353</v>
      </c>
      <c r="I163" s="184"/>
      <c r="J163" s="185">
        <f>ROUND(I163*H163,2)</f>
        <v>0</v>
      </c>
      <c r="K163" s="181" t="s">
        <v>151</v>
      </c>
      <c r="L163" s="40"/>
      <c r="M163" s="186" t="s">
        <v>19</v>
      </c>
      <c r="N163" s="187" t="s">
        <v>44</v>
      </c>
      <c r="O163" s="65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152</v>
      </c>
      <c r="AT163" s="190" t="s">
        <v>147</v>
      </c>
      <c r="AU163" s="190" t="s">
        <v>81</v>
      </c>
      <c r="AY163" s="18" t="s">
        <v>145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79</v>
      </c>
      <c r="BK163" s="191">
        <f>ROUND(I163*H163,2)</f>
        <v>0</v>
      </c>
      <c r="BL163" s="18" t="s">
        <v>152</v>
      </c>
      <c r="BM163" s="190" t="s">
        <v>274</v>
      </c>
    </row>
    <row r="164" spans="1:65" s="2" customFormat="1" ht="11.25">
      <c r="A164" s="35"/>
      <c r="B164" s="36"/>
      <c r="C164" s="37"/>
      <c r="D164" s="192" t="s">
        <v>154</v>
      </c>
      <c r="E164" s="37"/>
      <c r="F164" s="193" t="s">
        <v>275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154</v>
      </c>
      <c r="AU164" s="18" t="s">
        <v>81</v>
      </c>
    </row>
    <row r="165" spans="1:65" s="13" customFormat="1" ht="11.25">
      <c r="B165" s="197"/>
      <c r="C165" s="198"/>
      <c r="D165" s="199" t="s">
        <v>160</v>
      </c>
      <c r="E165" s="200" t="s">
        <v>19</v>
      </c>
      <c r="F165" s="201" t="s">
        <v>276</v>
      </c>
      <c r="G165" s="198"/>
      <c r="H165" s="202">
        <v>1353</v>
      </c>
      <c r="I165" s="203"/>
      <c r="J165" s="198"/>
      <c r="K165" s="198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160</v>
      </c>
      <c r="AU165" s="208" t="s">
        <v>81</v>
      </c>
      <c r="AV165" s="13" t="s">
        <v>81</v>
      </c>
      <c r="AW165" s="13" t="s">
        <v>35</v>
      </c>
      <c r="AX165" s="13" t="s">
        <v>79</v>
      </c>
      <c r="AY165" s="208" t="s">
        <v>145</v>
      </c>
    </row>
    <row r="166" spans="1:65" s="2" customFormat="1" ht="21.75" customHeight="1">
      <c r="A166" s="35"/>
      <c r="B166" s="36"/>
      <c r="C166" s="179" t="s">
        <v>277</v>
      </c>
      <c r="D166" s="179" t="s">
        <v>147</v>
      </c>
      <c r="E166" s="180" t="s">
        <v>278</v>
      </c>
      <c r="F166" s="181" t="s">
        <v>279</v>
      </c>
      <c r="G166" s="182" t="s">
        <v>150</v>
      </c>
      <c r="H166" s="183">
        <v>421.4</v>
      </c>
      <c r="I166" s="184"/>
      <c r="J166" s="185">
        <f>ROUND(I166*H166,2)</f>
        <v>0</v>
      </c>
      <c r="K166" s="181" t="s">
        <v>151</v>
      </c>
      <c r="L166" s="40"/>
      <c r="M166" s="186" t="s">
        <v>19</v>
      </c>
      <c r="N166" s="187" t="s">
        <v>44</v>
      </c>
      <c r="O166" s="65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152</v>
      </c>
      <c r="AT166" s="190" t="s">
        <v>147</v>
      </c>
      <c r="AU166" s="190" t="s">
        <v>81</v>
      </c>
      <c r="AY166" s="18" t="s">
        <v>145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79</v>
      </c>
      <c r="BK166" s="191">
        <f>ROUND(I166*H166,2)</f>
        <v>0</v>
      </c>
      <c r="BL166" s="18" t="s">
        <v>152</v>
      </c>
      <c r="BM166" s="190" t="s">
        <v>280</v>
      </c>
    </row>
    <row r="167" spans="1:65" s="2" customFormat="1" ht="11.25">
      <c r="A167" s="35"/>
      <c r="B167" s="36"/>
      <c r="C167" s="37"/>
      <c r="D167" s="192" t="s">
        <v>154</v>
      </c>
      <c r="E167" s="37"/>
      <c r="F167" s="193" t="s">
        <v>281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154</v>
      </c>
      <c r="AU167" s="18" t="s">
        <v>81</v>
      </c>
    </row>
    <row r="168" spans="1:65" s="13" customFormat="1" ht="11.25">
      <c r="B168" s="197"/>
      <c r="C168" s="198"/>
      <c r="D168" s="199" t="s">
        <v>160</v>
      </c>
      <c r="E168" s="200" t="s">
        <v>19</v>
      </c>
      <c r="F168" s="201" t="s">
        <v>282</v>
      </c>
      <c r="G168" s="198"/>
      <c r="H168" s="202">
        <v>421.4</v>
      </c>
      <c r="I168" s="203"/>
      <c r="J168" s="198"/>
      <c r="K168" s="198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160</v>
      </c>
      <c r="AU168" s="208" t="s">
        <v>81</v>
      </c>
      <c r="AV168" s="13" t="s">
        <v>81</v>
      </c>
      <c r="AW168" s="13" t="s">
        <v>35</v>
      </c>
      <c r="AX168" s="13" t="s">
        <v>79</v>
      </c>
      <c r="AY168" s="208" t="s">
        <v>145</v>
      </c>
    </row>
    <row r="169" spans="1:65" s="2" customFormat="1" ht="16.5" customHeight="1">
      <c r="A169" s="35"/>
      <c r="B169" s="36"/>
      <c r="C169" s="179" t="s">
        <v>283</v>
      </c>
      <c r="D169" s="179" t="s">
        <v>147</v>
      </c>
      <c r="E169" s="180" t="s">
        <v>284</v>
      </c>
      <c r="F169" s="181" t="s">
        <v>285</v>
      </c>
      <c r="G169" s="182" t="s">
        <v>150</v>
      </c>
      <c r="H169" s="183">
        <v>2081.35</v>
      </c>
      <c r="I169" s="184"/>
      <c r="J169" s="185">
        <f>ROUND(I169*H169,2)</f>
        <v>0</v>
      </c>
      <c r="K169" s="181" t="s">
        <v>151</v>
      </c>
      <c r="L169" s="40"/>
      <c r="M169" s="186" t="s">
        <v>19</v>
      </c>
      <c r="N169" s="187" t="s">
        <v>44</v>
      </c>
      <c r="O169" s="65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152</v>
      </c>
      <c r="AT169" s="190" t="s">
        <v>147</v>
      </c>
      <c r="AU169" s="190" t="s">
        <v>81</v>
      </c>
      <c r="AY169" s="18" t="s">
        <v>145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79</v>
      </c>
      <c r="BK169" s="191">
        <f>ROUND(I169*H169,2)</f>
        <v>0</v>
      </c>
      <c r="BL169" s="18" t="s">
        <v>152</v>
      </c>
      <c r="BM169" s="190" t="s">
        <v>286</v>
      </c>
    </row>
    <row r="170" spans="1:65" s="2" customFormat="1" ht="11.25">
      <c r="A170" s="35"/>
      <c r="B170" s="36"/>
      <c r="C170" s="37"/>
      <c r="D170" s="192" t="s">
        <v>154</v>
      </c>
      <c r="E170" s="37"/>
      <c r="F170" s="193" t="s">
        <v>287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154</v>
      </c>
      <c r="AU170" s="18" t="s">
        <v>81</v>
      </c>
    </row>
    <row r="171" spans="1:65" s="2" customFormat="1" ht="24.2" customHeight="1">
      <c r="A171" s="35"/>
      <c r="B171" s="36"/>
      <c r="C171" s="179" t="s">
        <v>288</v>
      </c>
      <c r="D171" s="179" t="s">
        <v>147</v>
      </c>
      <c r="E171" s="180" t="s">
        <v>289</v>
      </c>
      <c r="F171" s="181" t="s">
        <v>290</v>
      </c>
      <c r="G171" s="182" t="s">
        <v>150</v>
      </c>
      <c r="H171" s="183">
        <v>1353</v>
      </c>
      <c r="I171" s="184"/>
      <c r="J171" s="185">
        <f>ROUND(I171*H171,2)</f>
        <v>0</v>
      </c>
      <c r="K171" s="181" t="s">
        <v>151</v>
      </c>
      <c r="L171" s="40"/>
      <c r="M171" s="186" t="s">
        <v>19</v>
      </c>
      <c r="N171" s="187" t="s">
        <v>44</v>
      </c>
      <c r="O171" s="65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152</v>
      </c>
      <c r="AT171" s="190" t="s">
        <v>147</v>
      </c>
      <c r="AU171" s="190" t="s">
        <v>81</v>
      </c>
      <c r="AY171" s="18" t="s">
        <v>145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79</v>
      </c>
      <c r="BK171" s="191">
        <f>ROUND(I171*H171,2)</f>
        <v>0</v>
      </c>
      <c r="BL171" s="18" t="s">
        <v>152</v>
      </c>
      <c r="BM171" s="190" t="s">
        <v>291</v>
      </c>
    </row>
    <row r="172" spans="1:65" s="2" customFormat="1" ht="11.25">
      <c r="A172" s="35"/>
      <c r="B172" s="36"/>
      <c r="C172" s="37"/>
      <c r="D172" s="192" t="s">
        <v>154</v>
      </c>
      <c r="E172" s="37"/>
      <c r="F172" s="193" t="s">
        <v>292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154</v>
      </c>
      <c r="AU172" s="18" t="s">
        <v>81</v>
      </c>
    </row>
    <row r="173" spans="1:65" s="2" customFormat="1" ht="24.2" customHeight="1">
      <c r="A173" s="35"/>
      <c r="B173" s="36"/>
      <c r="C173" s="179" t="s">
        <v>293</v>
      </c>
      <c r="D173" s="179" t="s">
        <v>147</v>
      </c>
      <c r="E173" s="180" t="s">
        <v>294</v>
      </c>
      <c r="F173" s="181" t="s">
        <v>295</v>
      </c>
      <c r="G173" s="182" t="s">
        <v>150</v>
      </c>
      <c r="H173" s="183">
        <v>2081.35</v>
      </c>
      <c r="I173" s="184"/>
      <c r="J173" s="185">
        <f>ROUND(I173*H173,2)</f>
        <v>0</v>
      </c>
      <c r="K173" s="181" t="s">
        <v>151</v>
      </c>
      <c r="L173" s="40"/>
      <c r="M173" s="186" t="s">
        <v>19</v>
      </c>
      <c r="N173" s="187" t="s">
        <v>44</v>
      </c>
      <c r="O173" s="65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152</v>
      </c>
      <c r="AT173" s="190" t="s">
        <v>147</v>
      </c>
      <c r="AU173" s="190" t="s">
        <v>81</v>
      </c>
      <c r="AY173" s="18" t="s">
        <v>145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79</v>
      </c>
      <c r="BK173" s="191">
        <f>ROUND(I173*H173,2)</f>
        <v>0</v>
      </c>
      <c r="BL173" s="18" t="s">
        <v>152</v>
      </c>
      <c r="BM173" s="190" t="s">
        <v>296</v>
      </c>
    </row>
    <row r="174" spans="1:65" s="2" customFormat="1" ht="11.25">
      <c r="A174" s="35"/>
      <c r="B174" s="36"/>
      <c r="C174" s="37"/>
      <c r="D174" s="192" t="s">
        <v>154</v>
      </c>
      <c r="E174" s="37"/>
      <c r="F174" s="193" t="s">
        <v>297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154</v>
      </c>
      <c r="AU174" s="18" t="s">
        <v>81</v>
      </c>
    </row>
    <row r="175" spans="1:65" s="2" customFormat="1" ht="24.2" customHeight="1">
      <c r="A175" s="35"/>
      <c r="B175" s="36"/>
      <c r="C175" s="179" t="s">
        <v>298</v>
      </c>
      <c r="D175" s="179" t="s">
        <v>147</v>
      </c>
      <c r="E175" s="180" t="s">
        <v>299</v>
      </c>
      <c r="F175" s="181" t="s">
        <v>300</v>
      </c>
      <c r="G175" s="182" t="s">
        <v>150</v>
      </c>
      <c r="H175" s="183">
        <v>2081.35</v>
      </c>
      <c r="I175" s="184"/>
      <c r="J175" s="185">
        <f>ROUND(I175*H175,2)</f>
        <v>0</v>
      </c>
      <c r="K175" s="181" t="s">
        <v>151</v>
      </c>
      <c r="L175" s="40"/>
      <c r="M175" s="186" t="s">
        <v>19</v>
      </c>
      <c r="N175" s="187" t="s">
        <v>44</v>
      </c>
      <c r="O175" s="65"/>
      <c r="P175" s="188">
        <f>O175*H175</f>
        <v>0</v>
      </c>
      <c r="Q175" s="188">
        <v>0</v>
      </c>
      <c r="R175" s="188">
        <f>Q175*H175</f>
        <v>0</v>
      </c>
      <c r="S175" s="188">
        <v>0</v>
      </c>
      <c r="T175" s="18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152</v>
      </c>
      <c r="AT175" s="190" t="s">
        <v>147</v>
      </c>
      <c r="AU175" s="190" t="s">
        <v>81</v>
      </c>
      <c r="AY175" s="18" t="s">
        <v>145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79</v>
      </c>
      <c r="BK175" s="191">
        <f>ROUND(I175*H175,2)</f>
        <v>0</v>
      </c>
      <c r="BL175" s="18" t="s">
        <v>152</v>
      </c>
      <c r="BM175" s="190" t="s">
        <v>301</v>
      </c>
    </row>
    <row r="176" spans="1:65" s="2" customFormat="1" ht="11.25">
      <c r="A176" s="35"/>
      <c r="B176" s="36"/>
      <c r="C176" s="37"/>
      <c r="D176" s="192" t="s">
        <v>154</v>
      </c>
      <c r="E176" s="37"/>
      <c r="F176" s="193" t="s">
        <v>302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154</v>
      </c>
      <c r="AU176" s="18" t="s">
        <v>81</v>
      </c>
    </row>
    <row r="177" spans="1:65" s="13" customFormat="1" ht="11.25">
      <c r="B177" s="197"/>
      <c r="C177" s="198"/>
      <c r="D177" s="199" t="s">
        <v>160</v>
      </c>
      <c r="E177" s="200" t="s">
        <v>19</v>
      </c>
      <c r="F177" s="201" t="s">
        <v>303</v>
      </c>
      <c r="G177" s="198"/>
      <c r="H177" s="202">
        <v>2081.35</v>
      </c>
      <c r="I177" s="203"/>
      <c r="J177" s="198"/>
      <c r="K177" s="198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160</v>
      </c>
      <c r="AU177" s="208" t="s">
        <v>81</v>
      </c>
      <c r="AV177" s="13" t="s">
        <v>81</v>
      </c>
      <c r="AW177" s="13" t="s">
        <v>35</v>
      </c>
      <c r="AX177" s="13" t="s">
        <v>73</v>
      </c>
      <c r="AY177" s="208" t="s">
        <v>145</v>
      </c>
    </row>
    <row r="178" spans="1:65" s="14" customFormat="1" ht="11.25">
      <c r="B178" s="209"/>
      <c r="C178" s="210"/>
      <c r="D178" s="199" t="s">
        <v>160</v>
      </c>
      <c r="E178" s="211" t="s">
        <v>19</v>
      </c>
      <c r="F178" s="212" t="s">
        <v>169</v>
      </c>
      <c r="G178" s="210"/>
      <c r="H178" s="213">
        <v>2081.35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160</v>
      </c>
      <c r="AU178" s="219" t="s">
        <v>81</v>
      </c>
      <c r="AV178" s="14" t="s">
        <v>152</v>
      </c>
      <c r="AW178" s="14" t="s">
        <v>35</v>
      </c>
      <c r="AX178" s="14" t="s">
        <v>79</v>
      </c>
      <c r="AY178" s="219" t="s">
        <v>145</v>
      </c>
    </row>
    <row r="179" spans="1:65" s="2" customFormat="1" ht="37.9" customHeight="1">
      <c r="A179" s="35"/>
      <c r="B179" s="36"/>
      <c r="C179" s="179" t="s">
        <v>304</v>
      </c>
      <c r="D179" s="179" t="s">
        <v>147</v>
      </c>
      <c r="E179" s="180" t="s">
        <v>305</v>
      </c>
      <c r="F179" s="181" t="s">
        <v>306</v>
      </c>
      <c r="G179" s="182" t="s">
        <v>150</v>
      </c>
      <c r="H179" s="183">
        <v>436.6</v>
      </c>
      <c r="I179" s="184"/>
      <c r="J179" s="185">
        <f>ROUND(I179*H179,2)</f>
        <v>0</v>
      </c>
      <c r="K179" s="181" t="s">
        <v>151</v>
      </c>
      <c r="L179" s="40"/>
      <c r="M179" s="186" t="s">
        <v>19</v>
      </c>
      <c r="N179" s="187" t="s">
        <v>44</v>
      </c>
      <c r="O179" s="65"/>
      <c r="P179" s="188">
        <f>O179*H179</f>
        <v>0</v>
      </c>
      <c r="Q179" s="188">
        <v>8.9219999999999994E-2</v>
      </c>
      <c r="R179" s="188">
        <f>Q179*H179</f>
        <v>38.953451999999999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152</v>
      </c>
      <c r="AT179" s="190" t="s">
        <v>147</v>
      </c>
      <c r="AU179" s="190" t="s">
        <v>81</v>
      </c>
      <c r="AY179" s="18" t="s">
        <v>145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79</v>
      </c>
      <c r="BK179" s="191">
        <f>ROUND(I179*H179,2)</f>
        <v>0</v>
      </c>
      <c r="BL179" s="18" t="s">
        <v>152</v>
      </c>
      <c r="BM179" s="190" t="s">
        <v>307</v>
      </c>
    </row>
    <row r="180" spans="1:65" s="2" customFormat="1" ht="11.25">
      <c r="A180" s="35"/>
      <c r="B180" s="36"/>
      <c r="C180" s="37"/>
      <c r="D180" s="192" t="s">
        <v>154</v>
      </c>
      <c r="E180" s="37"/>
      <c r="F180" s="193" t="s">
        <v>308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154</v>
      </c>
      <c r="AU180" s="18" t="s">
        <v>81</v>
      </c>
    </row>
    <row r="181" spans="1:65" s="13" customFormat="1" ht="11.25">
      <c r="B181" s="197"/>
      <c r="C181" s="198"/>
      <c r="D181" s="199" t="s">
        <v>160</v>
      </c>
      <c r="E181" s="200" t="s">
        <v>19</v>
      </c>
      <c r="F181" s="201" t="s">
        <v>309</v>
      </c>
      <c r="G181" s="198"/>
      <c r="H181" s="202">
        <v>436.6</v>
      </c>
      <c r="I181" s="203"/>
      <c r="J181" s="198"/>
      <c r="K181" s="198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160</v>
      </c>
      <c r="AU181" s="208" t="s">
        <v>81</v>
      </c>
      <c r="AV181" s="13" t="s">
        <v>81</v>
      </c>
      <c r="AW181" s="13" t="s">
        <v>35</v>
      </c>
      <c r="AX181" s="13" t="s">
        <v>79</v>
      </c>
      <c r="AY181" s="208" t="s">
        <v>145</v>
      </c>
    </row>
    <row r="182" spans="1:65" s="2" customFormat="1" ht="16.5" customHeight="1">
      <c r="A182" s="35"/>
      <c r="B182" s="36"/>
      <c r="C182" s="220" t="s">
        <v>310</v>
      </c>
      <c r="D182" s="220" t="s">
        <v>234</v>
      </c>
      <c r="E182" s="221" t="s">
        <v>311</v>
      </c>
      <c r="F182" s="222" t="s">
        <v>312</v>
      </c>
      <c r="G182" s="223" t="s">
        <v>150</v>
      </c>
      <c r="H182" s="224">
        <v>434.04199999999997</v>
      </c>
      <c r="I182" s="225"/>
      <c r="J182" s="226">
        <f>ROUND(I182*H182,2)</f>
        <v>0</v>
      </c>
      <c r="K182" s="222" t="s">
        <v>19</v>
      </c>
      <c r="L182" s="227"/>
      <c r="M182" s="228" t="s">
        <v>19</v>
      </c>
      <c r="N182" s="229" t="s">
        <v>44</v>
      </c>
      <c r="O182" s="65"/>
      <c r="P182" s="188">
        <f>O182*H182</f>
        <v>0</v>
      </c>
      <c r="Q182" s="188">
        <v>0.13100000000000001</v>
      </c>
      <c r="R182" s="188">
        <f>Q182*H182</f>
        <v>56.859501999999999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196</v>
      </c>
      <c r="AT182" s="190" t="s">
        <v>234</v>
      </c>
      <c r="AU182" s="190" t="s">
        <v>81</v>
      </c>
      <c r="AY182" s="18" t="s">
        <v>145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79</v>
      </c>
      <c r="BK182" s="191">
        <f>ROUND(I182*H182,2)</f>
        <v>0</v>
      </c>
      <c r="BL182" s="18" t="s">
        <v>152</v>
      </c>
      <c r="BM182" s="190" t="s">
        <v>313</v>
      </c>
    </row>
    <row r="183" spans="1:65" s="13" customFormat="1" ht="11.25">
      <c r="B183" s="197"/>
      <c r="C183" s="198"/>
      <c r="D183" s="199" t="s">
        <v>160</v>
      </c>
      <c r="E183" s="200" t="s">
        <v>19</v>
      </c>
      <c r="F183" s="201" t="s">
        <v>314</v>
      </c>
      <c r="G183" s="198"/>
      <c r="H183" s="202">
        <v>421.4</v>
      </c>
      <c r="I183" s="203"/>
      <c r="J183" s="198"/>
      <c r="K183" s="198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160</v>
      </c>
      <c r="AU183" s="208" t="s">
        <v>81</v>
      </c>
      <c r="AV183" s="13" t="s">
        <v>81</v>
      </c>
      <c r="AW183" s="13" t="s">
        <v>35</v>
      </c>
      <c r="AX183" s="13" t="s">
        <v>79</v>
      </c>
      <c r="AY183" s="208" t="s">
        <v>145</v>
      </c>
    </row>
    <row r="184" spans="1:65" s="13" customFormat="1" ht="11.25">
      <c r="B184" s="197"/>
      <c r="C184" s="198"/>
      <c r="D184" s="199" t="s">
        <v>160</v>
      </c>
      <c r="E184" s="198"/>
      <c r="F184" s="201" t="s">
        <v>315</v>
      </c>
      <c r="G184" s="198"/>
      <c r="H184" s="202">
        <v>434.04199999999997</v>
      </c>
      <c r="I184" s="203"/>
      <c r="J184" s="198"/>
      <c r="K184" s="198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160</v>
      </c>
      <c r="AU184" s="208" t="s">
        <v>81</v>
      </c>
      <c r="AV184" s="13" t="s">
        <v>81</v>
      </c>
      <c r="AW184" s="13" t="s">
        <v>4</v>
      </c>
      <c r="AX184" s="13" t="s">
        <v>79</v>
      </c>
      <c r="AY184" s="208" t="s">
        <v>145</v>
      </c>
    </row>
    <row r="185" spans="1:65" s="2" customFormat="1" ht="16.5" customHeight="1">
      <c r="A185" s="35"/>
      <c r="B185" s="36"/>
      <c r="C185" s="220" t="s">
        <v>316</v>
      </c>
      <c r="D185" s="220" t="s">
        <v>234</v>
      </c>
      <c r="E185" s="221" t="s">
        <v>317</v>
      </c>
      <c r="F185" s="222" t="s">
        <v>318</v>
      </c>
      <c r="G185" s="223" t="s">
        <v>150</v>
      </c>
      <c r="H185" s="224">
        <v>15.2</v>
      </c>
      <c r="I185" s="225"/>
      <c r="J185" s="226">
        <f>ROUND(I185*H185,2)</f>
        <v>0</v>
      </c>
      <c r="K185" s="222" t="s">
        <v>19</v>
      </c>
      <c r="L185" s="227"/>
      <c r="M185" s="228" t="s">
        <v>19</v>
      </c>
      <c r="N185" s="229" t="s">
        <v>44</v>
      </c>
      <c r="O185" s="65"/>
      <c r="P185" s="188">
        <f>O185*H185</f>
        <v>0</v>
      </c>
      <c r="Q185" s="188">
        <v>0.13100000000000001</v>
      </c>
      <c r="R185" s="188">
        <f>Q185*H185</f>
        <v>1.9912000000000001</v>
      </c>
      <c r="S185" s="188">
        <v>0</v>
      </c>
      <c r="T185" s="18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196</v>
      </c>
      <c r="AT185" s="190" t="s">
        <v>234</v>
      </c>
      <c r="AU185" s="190" t="s">
        <v>81</v>
      </c>
      <c r="AY185" s="18" t="s">
        <v>145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8" t="s">
        <v>79</v>
      </c>
      <c r="BK185" s="191">
        <f>ROUND(I185*H185,2)</f>
        <v>0</v>
      </c>
      <c r="BL185" s="18" t="s">
        <v>152</v>
      </c>
      <c r="BM185" s="190" t="s">
        <v>319</v>
      </c>
    </row>
    <row r="186" spans="1:65" s="13" customFormat="1" ht="11.25">
      <c r="B186" s="197"/>
      <c r="C186" s="198"/>
      <c r="D186" s="199" t="s">
        <v>160</v>
      </c>
      <c r="E186" s="200" t="s">
        <v>19</v>
      </c>
      <c r="F186" s="201" t="s">
        <v>320</v>
      </c>
      <c r="G186" s="198"/>
      <c r="H186" s="202">
        <v>15.2</v>
      </c>
      <c r="I186" s="203"/>
      <c r="J186" s="198"/>
      <c r="K186" s="198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160</v>
      </c>
      <c r="AU186" s="208" t="s">
        <v>81</v>
      </c>
      <c r="AV186" s="13" t="s">
        <v>81</v>
      </c>
      <c r="AW186" s="13" t="s">
        <v>35</v>
      </c>
      <c r="AX186" s="13" t="s">
        <v>79</v>
      </c>
      <c r="AY186" s="208" t="s">
        <v>145</v>
      </c>
    </row>
    <row r="187" spans="1:65" s="12" customFormat="1" ht="22.9" customHeight="1">
      <c r="B187" s="163"/>
      <c r="C187" s="164"/>
      <c r="D187" s="165" t="s">
        <v>72</v>
      </c>
      <c r="E187" s="177" t="s">
        <v>196</v>
      </c>
      <c r="F187" s="177" t="s">
        <v>321</v>
      </c>
      <c r="G187" s="164"/>
      <c r="H187" s="164"/>
      <c r="I187" s="167"/>
      <c r="J187" s="178">
        <f>BK187</f>
        <v>0</v>
      </c>
      <c r="K187" s="164"/>
      <c r="L187" s="169"/>
      <c r="M187" s="170"/>
      <c r="N187" s="171"/>
      <c r="O187" s="171"/>
      <c r="P187" s="172">
        <f>SUM(P188:P199)</f>
        <v>0</v>
      </c>
      <c r="Q187" s="171"/>
      <c r="R187" s="172">
        <f>SUM(R188:R199)</f>
        <v>15.89301</v>
      </c>
      <c r="S187" s="171"/>
      <c r="T187" s="173">
        <f>SUM(T188:T199)</f>
        <v>0</v>
      </c>
      <c r="AR187" s="174" t="s">
        <v>79</v>
      </c>
      <c r="AT187" s="175" t="s">
        <v>72</v>
      </c>
      <c r="AU187" s="175" t="s">
        <v>79</v>
      </c>
      <c r="AY187" s="174" t="s">
        <v>145</v>
      </c>
      <c r="BK187" s="176">
        <f>SUM(BK188:BK199)</f>
        <v>0</v>
      </c>
    </row>
    <row r="188" spans="1:65" s="2" customFormat="1" ht="16.5" customHeight="1">
      <c r="A188" s="35"/>
      <c r="B188" s="36"/>
      <c r="C188" s="179" t="s">
        <v>322</v>
      </c>
      <c r="D188" s="179" t="s">
        <v>147</v>
      </c>
      <c r="E188" s="180" t="s">
        <v>323</v>
      </c>
      <c r="F188" s="181" t="s">
        <v>324</v>
      </c>
      <c r="G188" s="182" t="s">
        <v>263</v>
      </c>
      <c r="H188" s="183">
        <v>6</v>
      </c>
      <c r="I188" s="184"/>
      <c r="J188" s="185">
        <f>ROUND(I188*H188,2)</f>
        <v>0</v>
      </c>
      <c r="K188" s="181" t="s">
        <v>151</v>
      </c>
      <c r="L188" s="40"/>
      <c r="M188" s="186" t="s">
        <v>19</v>
      </c>
      <c r="N188" s="187" t="s">
        <v>44</v>
      </c>
      <c r="O188" s="65"/>
      <c r="P188" s="188">
        <f>O188*H188</f>
        <v>0</v>
      </c>
      <c r="Q188" s="188">
        <v>1.4732499999999999</v>
      </c>
      <c r="R188" s="188">
        <f>Q188*H188</f>
        <v>8.8394999999999992</v>
      </c>
      <c r="S188" s="188">
        <v>0</v>
      </c>
      <c r="T188" s="18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152</v>
      </c>
      <c r="AT188" s="190" t="s">
        <v>147</v>
      </c>
      <c r="AU188" s="190" t="s">
        <v>81</v>
      </c>
      <c r="AY188" s="18" t="s">
        <v>145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8" t="s">
        <v>79</v>
      </c>
      <c r="BK188" s="191">
        <f>ROUND(I188*H188,2)</f>
        <v>0</v>
      </c>
      <c r="BL188" s="18" t="s">
        <v>152</v>
      </c>
      <c r="BM188" s="190" t="s">
        <v>325</v>
      </c>
    </row>
    <row r="189" spans="1:65" s="2" customFormat="1" ht="11.25">
      <c r="A189" s="35"/>
      <c r="B189" s="36"/>
      <c r="C189" s="37"/>
      <c r="D189" s="192" t="s">
        <v>154</v>
      </c>
      <c r="E189" s="37"/>
      <c r="F189" s="193" t="s">
        <v>326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154</v>
      </c>
      <c r="AU189" s="18" t="s">
        <v>81</v>
      </c>
    </row>
    <row r="190" spans="1:65" s="2" customFormat="1" ht="24.2" customHeight="1">
      <c r="A190" s="35"/>
      <c r="B190" s="36"/>
      <c r="C190" s="179" t="s">
        <v>327</v>
      </c>
      <c r="D190" s="179" t="s">
        <v>147</v>
      </c>
      <c r="E190" s="180" t="s">
        <v>328</v>
      </c>
      <c r="F190" s="181" t="s">
        <v>329</v>
      </c>
      <c r="G190" s="182" t="s">
        <v>172</v>
      </c>
      <c r="H190" s="183">
        <v>18.5</v>
      </c>
      <c r="I190" s="184"/>
      <c r="J190" s="185">
        <f>ROUND(I190*H190,2)</f>
        <v>0</v>
      </c>
      <c r="K190" s="181" t="s">
        <v>151</v>
      </c>
      <c r="L190" s="40"/>
      <c r="M190" s="186" t="s">
        <v>19</v>
      </c>
      <c r="N190" s="187" t="s">
        <v>44</v>
      </c>
      <c r="O190" s="65"/>
      <c r="P190" s="188">
        <f>O190*H190</f>
        <v>0</v>
      </c>
      <c r="Q190" s="188">
        <v>4.4000000000000003E-3</v>
      </c>
      <c r="R190" s="188">
        <f>Q190*H190</f>
        <v>8.14E-2</v>
      </c>
      <c r="S190" s="188">
        <v>0</v>
      </c>
      <c r="T190" s="18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152</v>
      </c>
      <c r="AT190" s="190" t="s">
        <v>147</v>
      </c>
      <c r="AU190" s="190" t="s">
        <v>81</v>
      </c>
      <c r="AY190" s="18" t="s">
        <v>145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79</v>
      </c>
      <c r="BK190" s="191">
        <f>ROUND(I190*H190,2)</f>
        <v>0</v>
      </c>
      <c r="BL190" s="18" t="s">
        <v>152</v>
      </c>
      <c r="BM190" s="190" t="s">
        <v>330</v>
      </c>
    </row>
    <row r="191" spans="1:65" s="2" customFormat="1" ht="11.25">
      <c r="A191" s="35"/>
      <c r="B191" s="36"/>
      <c r="C191" s="37"/>
      <c r="D191" s="192" t="s">
        <v>154</v>
      </c>
      <c r="E191" s="37"/>
      <c r="F191" s="193" t="s">
        <v>331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154</v>
      </c>
      <c r="AU191" s="18" t="s">
        <v>81</v>
      </c>
    </row>
    <row r="192" spans="1:65" s="2" customFormat="1" ht="16.5" customHeight="1">
      <c r="A192" s="35"/>
      <c r="B192" s="36"/>
      <c r="C192" s="179" t="s">
        <v>332</v>
      </c>
      <c r="D192" s="179" t="s">
        <v>147</v>
      </c>
      <c r="E192" s="180" t="s">
        <v>333</v>
      </c>
      <c r="F192" s="181" t="s">
        <v>334</v>
      </c>
      <c r="G192" s="182" t="s">
        <v>263</v>
      </c>
      <c r="H192" s="183">
        <v>9</v>
      </c>
      <c r="I192" s="184"/>
      <c r="J192" s="185">
        <f>ROUND(I192*H192,2)</f>
        <v>0</v>
      </c>
      <c r="K192" s="181" t="s">
        <v>151</v>
      </c>
      <c r="L192" s="40"/>
      <c r="M192" s="186" t="s">
        <v>19</v>
      </c>
      <c r="N192" s="187" t="s">
        <v>44</v>
      </c>
      <c r="O192" s="65"/>
      <c r="P192" s="188">
        <f>O192*H192</f>
        <v>0</v>
      </c>
      <c r="Q192" s="188">
        <v>0.12422</v>
      </c>
      <c r="R192" s="188">
        <f>Q192*H192</f>
        <v>1.11798</v>
      </c>
      <c r="S192" s="188">
        <v>0</v>
      </c>
      <c r="T192" s="18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152</v>
      </c>
      <c r="AT192" s="190" t="s">
        <v>147</v>
      </c>
      <c r="AU192" s="190" t="s">
        <v>81</v>
      </c>
      <c r="AY192" s="18" t="s">
        <v>145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79</v>
      </c>
      <c r="BK192" s="191">
        <f>ROUND(I192*H192,2)</f>
        <v>0</v>
      </c>
      <c r="BL192" s="18" t="s">
        <v>152</v>
      </c>
      <c r="BM192" s="190" t="s">
        <v>335</v>
      </c>
    </row>
    <row r="193" spans="1:65" s="2" customFormat="1" ht="11.25">
      <c r="A193" s="35"/>
      <c r="B193" s="36"/>
      <c r="C193" s="37"/>
      <c r="D193" s="192" t="s">
        <v>154</v>
      </c>
      <c r="E193" s="37"/>
      <c r="F193" s="193" t="s">
        <v>336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154</v>
      </c>
      <c r="AU193" s="18" t="s">
        <v>81</v>
      </c>
    </row>
    <row r="194" spans="1:65" s="2" customFormat="1" ht="16.5" customHeight="1">
      <c r="A194" s="35"/>
      <c r="B194" s="36"/>
      <c r="C194" s="220" t="s">
        <v>337</v>
      </c>
      <c r="D194" s="220" t="s">
        <v>234</v>
      </c>
      <c r="E194" s="221" t="s">
        <v>338</v>
      </c>
      <c r="F194" s="222" t="s">
        <v>339</v>
      </c>
      <c r="G194" s="223" t="s">
        <v>263</v>
      </c>
      <c r="H194" s="224">
        <v>9</v>
      </c>
      <c r="I194" s="225"/>
      <c r="J194" s="226">
        <f>ROUND(I194*H194,2)</f>
        <v>0</v>
      </c>
      <c r="K194" s="222" t="s">
        <v>151</v>
      </c>
      <c r="L194" s="227"/>
      <c r="M194" s="228" t="s">
        <v>19</v>
      </c>
      <c r="N194" s="229" t="s">
        <v>44</v>
      </c>
      <c r="O194" s="65"/>
      <c r="P194" s="188">
        <f>O194*H194</f>
        <v>0</v>
      </c>
      <c r="Q194" s="188">
        <v>1.941E-2</v>
      </c>
      <c r="R194" s="188">
        <f>Q194*H194</f>
        <v>0.17469000000000001</v>
      </c>
      <c r="S194" s="188">
        <v>0</v>
      </c>
      <c r="T194" s="18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0" t="s">
        <v>196</v>
      </c>
      <c r="AT194" s="190" t="s">
        <v>234</v>
      </c>
      <c r="AU194" s="190" t="s">
        <v>81</v>
      </c>
      <c r="AY194" s="18" t="s">
        <v>145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8" t="s">
        <v>79</v>
      </c>
      <c r="BK194" s="191">
        <f>ROUND(I194*H194,2)</f>
        <v>0</v>
      </c>
      <c r="BL194" s="18" t="s">
        <v>152</v>
      </c>
      <c r="BM194" s="190" t="s">
        <v>340</v>
      </c>
    </row>
    <row r="195" spans="1:65" s="2" customFormat="1" ht="16.5" customHeight="1">
      <c r="A195" s="35"/>
      <c r="B195" s="36"/>
      <c r="C195" s="220" t="s">
        <v>341</v>
      </c>
      <c r="D195" s="220" t="s">
        <v>234</v>
      </c>
      <c r="E195" s="221" t="s">
        <v>342</v>
      </c>
      <c r="F195" s="222" t="s">
        <v>343</v>
      </c>
      <c r="G195" s="223" t="s">
        <v>263</v>
      </c>
      <c r="H195" s="224">
        <v>9</v>
      </c>
      <c r="I195" s="225"/>
      <c r="J195" s="226">
        <f>ROUND(I195*H195,2)</f>
        <v>0</v>
      </c>
      <c r="K195" s="222" t="s">
        <v>151</v>
      </c>
      <c r="L195" s="227"/>
      <c r="M195" s="228" t="s">
        <v>19</v>
      </c>
      <c r="N195" s="229" t="s">
        <v>44</v>
      </c>
      <c r="O195" s="65"/>
      <c r="P195" s="188">
        <f>O195*H195</f>
        <v>0</v>
      </c>
      <c r="Q195" s="188">
        <v>7.3999999999999996E-2</v>
      </c>
      <c r="R195" s="188">
        <f>Q195*H195</f>
        <v>0.66599999999999993</v>
      </c>
      <c r="S195" s="188">
        <v>0</v>
      </c>
      <c r="T195" s="18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0" t="s">
        <v>196</v>
      </c>
      <c r="AT195" s="190" t="s">
        <v>234</v>
      </c>
      <c r="AU195" s="190" t="s">
        <v>81</v>
      </c>
      <c r="AY195" s="18" t="s">
        <v>145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8" t="s">
        <v>79</v>
      </c>
      <c r="BK195" s="191">
        <f>ROUND(I195*H195,2)</f>
        <v>0</v>
      </c>
      <c r="BL195" s="18" t="s">
        <v>152</v>
      </c>
      <c r="BM195" s="190" t="s">
        <v>344</v>
      </c>
    </row>
    <row r="196" spans="1:65" s="2" customFormat="1" ht="16.5" customHeight="1">
      <c r="A196" s="35"/>
      <c r="B196" s="36"/>
      <c r="C196" s="179" t="s">
        <v>345</v>
      </c>
      <c r="D196" s="179" t="s">
        <v>147</v>
      </c>
      <c r="E196" s="180" t="s">
        <v>346</v>
      </c>
      <c r="F196" s="181" t="s">
        <v>347</v>
      </c>
      <c r="G196" s="182" t="s">
        <v>263</v>
      </c>
      <c r="H196" s="183">
        <v>6</v>
      </c>
      <c r="I196" s="184"/>
      <c r="J196" s="185">
        <f>ROUND(I196*H196,2)</f>
        <v>0</v>
      </c>
      <c r="K196" s="181" t="s">
        <v>151</v>
      </c>
      <c r="L196" s="40"/>
      <c r="M196" s="186" t="s">
        <v>19</v>
      </c>
      <c r="N196" s="187" t="s">
        <v>44</v>
      </c>
      <c r="O196" s="65"/>
      <c r="P196" s="188">
        <f>O196*H196</f>
        <v>0</v>
      </c>
      <c r="Q196" s="188">
        <v>0.42080000000000001</v>
      </c>
      <c r="R196" s="188">
        <f>Q196*H196</f>
        <v>2.5247999999999999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152</v>
      </c>
      <c r="AT196" s="190" t="s">
        <v>147</v>
      </c>
      <c r="AU196" s="190" t="s">
        <v>81</v>
      </c>
      <c r="AY196" s="18" t="s">
        <v>145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79</v>
      </c>
      <c r="BK196" s="191">
        <f>ROUND(I196*H196,2)</f>
        <v>0</v>
      </c>
      <c r="BL196" s="18" t="s">
        <v>152</v>
      </c>
      <c r="BM196" s="190" t="s">
        <v>348</v>
      </c>
    </row>
    <row r="197" spans="1:65" s="2" customFormat="1" ht="11.25">
      <c r="A197" s="35"/>
      <c r="B197" s="36"/>
      <c r="C197" s="37"/>
      <c r="D197" s="192" t="s">
        <v>154</v>
      </c>
      <c r="E197" s="37"/>
      <c r="F197" s="193" t="s">
        <v>349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154</v>
      </c>
      <c r="AU197" s="18" t="s">
        <v>81</v>
      </c>
    </row>
    <row r="198" spans="1:65" s="2" customFormat="1" ht="24.2" customHeight="1">
      <c r="A198" s="35"/>
      <c r="B198" s="36"/>
      <c r="C198" s="179" t="s">
        <v>350</v>
      </c>
      <c r="D198" s="179" t="s">
        <v>147</v>
      </c>
      <c r="E198" s="180" t="s">
        <v>351</v>
      </c>
      <c r="F198" s="181" t="s">
        <v>352</v>
      </c>
      <c r="G198" s="182" t="s">
        <v>263</v>
      </c>
      <c r="H198" s="183">
        <v>8</v>
      </c>
      <c r="I198" s="184"/>
      <c r="J198" s="185">
        <f>ROUND(I198*H198,2)</f>
        <v>0</v>
      </c>
      <c r="K198" s="181" t="s">
        <v>151</v>
      </c>
      <c r="L198" s="40"/>
      <c r="M198" s="186" t="s">
        <v>19</v>
      </c>
      <c r="N198" s="187" t="s">
        <v>44</v>
      </c>
      <c r="O198" s="65"/>
      <c r="P198" s="188">
        <f>O198*H198</f>
        <v>0</v>
      </c>
      <c r="Q198" s="188">
        <v>0.31108000000000002</v>
      </c>
      <c r="R198" s="188">
        <f>Q198*H198</f>
        <v>2.4886400000000002</v>
      </c>
      <c r="S198" s="188">
        <v>0</v>
      </c>
      <c r="T198" s="18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152</v>
      </c>
      <c r="AT198" s="190" t="s">
        <v>147</v>
      </c>
      <c r="AU198" s="190" t="s">
        <v>81</v>
      </c>
      <c r="AY198" s="18" t="s">
        <v>145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79</v>
      </c>
      <c r="BK198" s="191">
        <f>ROUND(I198*H198,2)</f>
        <v>0</v>
      </c>
      <c r="BL198" s="18" t="s">
        <v>152</v>
      </c>
      <c r="BM198" s="190" t="s">
        <v>353</v>
      </c>
    </row>
    <row r="199" spans="1:65" s="2" customFormat="1" ht="11.25">
      <c r="A199" s="35"/>
      <c r="B199" s="36"/>
      <c r="C199" s="37"/>
      <c r="D199" s="192" t="s">
        <v>154</v>
      </c>
      <c r="E199" s="37"/>
      <c r="F199" s="193" t="s">
        <v>354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154</v>
      </c>
      <c r="AU199" s="18" t="s">
        <v>81</v>
      </c>
    </row>
    <row r="200" spans="1:65" s="12" customFormat="1" ht="22.9" customHeight="1">
      <c r="B200" s="163"/>
      <c r="C200" s="164"/>
      <c r="D200" s="165" t="s">
        <v>72</v>
      </c>
      <c r="E200" s="177" t="s">
        <v>202</v>
      </c>
      <c r="F200" s="177" t="s">
        <v>355</v>
      </c>
      <c r="G200" s="164"/>
      <c r="H200" s="164"/>
      <c r="I200" s="167"/>
      <c r="J200" s="178">
        <f>BK200</f>
        <v>0</v>
      </c>
      <c r="K200" s="164"/>
      <c r="L200" s="169"/>
      <c r="M200" s="170"/>
      <c r="N200" s="171"/>
      <c r="O200" s="171"/>
      <c r="P200" s="172">
        <f>SUM(P201:P227)</f>
        <v>0</v>
      </c>
      <c r="Q200" s="171"/>
      <c r="R200" s="172">
        <f>SUM(R201:R227)</f>
        <v>62.515539999999994</v>
      </c>
      <c r="S200" s="171"/>
      <c r="T200" s="173">
        <f>SUM(T201:T227)</f>
        <v>0</v>
      </c>
      <c r="AR200" s="174" t="s">
        <v>79</v>
      </c>
      <c r="AT200" s="175" t="s">
        <v>72</v>
      </c>
      <c r="AU200" s="175" t="s">
        <v>79</v>
      </c>
      <c r="AY200" s="174" t="s">
        <v>145</v>
      </c>
      <c r="BK200" s="176">
        <f>SUM(BK201:BK227)</f>
        <v>0</v>
      </c>
    </row>
    <row r="201" spans="1:65" s="2" customFormat="1" ht="21.75" customHeight="1">
      <c r="A201" s="35"/>
      <c r="B201" s="36"/>
      <c r="C201" s="179" t="s">
        <v>356</v>
      </c>
      <c r="D201" s="179" t="s">
        <v>147</v>
      </c>
      <c r="E201" s="180" t="s">
        <v>357</v>
      </c>
      <c r="F201" s="181" t="s">
        <v>358</v>
      </c>
      <c r="G201" s="182" t="s">
        <v>172</v>
      </c>
      <c r="H201" s="183">
        <v>105</v>
      </c>
      <c r="I201" s="184"/>
      <c r="J201" s="185">
        <f>ROUND(I201*H201,2)</f>
        <v>0</v>
      </c>
      <c r="K201" s="181" t="s">
        <v>151</v>
      </c>
      <c r="L201" s="40"/>
      <c r="M201" s="186" t="s">
        <v>19</v>
      </c>
      <c r="N201" s="187" t="s">
        <v>44</v>
      </c>
      <c r="O201" s="65"/>
      <c r="P201" s="188">
        <f>O201*H201</f>
        <v>0</v>
      </c>
      <c r="Q201" s="188">
        <v>3.8000000000000002E-4</v>
      </c>
      <c r="R201" s="188">
        <f>Q201*H201</f>
        <v>3.9900000000000005E-2</v>
      </c>
      <c r="S201" s="188">
        <v>0</v>
      </c>
      <c r="T201" s="18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0" t="s">
        <v>152</v>
      </c>
      <c r="AT201" s="190" t="s">
        <v>147</v>
      </c>
      <c r="AU201" s="190" t="s">
        <v>81</v>
      </c>
      <c r="AY201" s="18" t="s">
        <v>145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18" t="s">
        <v>79</v>
      </c>
      <c r="BK201" s="191">
        <f>ROUND(I201*H201,2)</f>
        <v>0</v>
      </c>
      <c r="BL201" s="18" t="s">
        <v>152</v>
      </c>
      <c r="BM201" s="190" t="s">
        <v>359</v>
      </c>
    </row>
    <row r="202" spans="1:65" s="2" customFormat="1" ht="11.25">
      <c r="A202" s="35"/>
      <c r="B202" s="36"/>
      <c r="C202" s="37"/>
      <c r="D202" s="192" t="s">
        <v>154</v>
      </c>
      <c r="E202" s="37"/>
      <c r="F202" s="193" t="s">
        <v>360</v>
      </c>
      <c r="G202" s="37"/>
      <c r="H202" s="37"/>
      <c r="I202" s="194"/>
      <c r="J202" s="37"/>
      <c r="K202" s="37"/>
      <c r="L202" s="40"/>
      <c r="M202" s="195"/>
      <c r="N202" s="196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154</v>
      </c>
      <c r="AU202" s="18" t="s">
        <v>81</v>
      </c>
    </row>
    <row r="203" spans="1:65" s="2" customFormat="1" ht="33" customHeight="1">
      <c r="A203" s="35"/>
      <c r="B203" s="36"/>
      <c r="C203" s="179" t="s">
        <v>361</v>
      </c>
      <c r="D203" s="179" t="s">
        <v>147</v>
      </c>
      <c r="E203" s="180" t="s">
        <v>362</v>
      </c>
      <c r="F203" s="181" t="s">
        <v>363</v>
      </c>
      <c r="G203" s="182" t="s">
        <v>172</v>
      </c>
      <c r="H203" s="183">
        <v>58</v>
      </c>
      <c r="I203" s="184"/>
      <c r="J203" s="185">
        <f>ROUND(I203*H203,2)</f>
        <v>0</v>
      </c>
      <c r="K203" s="181" t="s">
        <v>151</v>
      </c>
      <c r="L203" s="40"/>
      <c r="M203" s="186" t="s">
        <v>19</v>
      </c>
      <c r="N203" s="187" t="s">
        <v>44</v>
      </c>
      <c r="O203" s="65"/>
      <c r="P203" s="188">
        <f>O203*H203</f>
        <v>0</v>
      </c>
      <c r="Q203" s="188">
        <v>7.1900000000000006E-2</v>
      </c>
      <c r="R203" s="188">
        <f>Q203*H203</f>
        <v>4.1702000000000004</v>
      </c>
      <c r="S203" s="188">
        <v>0</v>
      </c>
      <c r="T203" s="18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152</v>
      </c>
      <c r="AT203" s="190" t="s">
        <v>147</v>
      </c>
      <c r="AU203" s="190" t="s">
        <v>81</v>
      </c>
      <c r="AY203" s="18" t="s">
        <v>145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79</v>
      </c>
      <c r="BK203" s="191">
        <f>ROUND(I203*H203,2)</f>
        <v>0</v>
      </c>
      <c r="BL203" s="18" t="s">
        <v>152</v>
      </c>
      <c r="BM203" s="190" t="s">
        <v>364</v>
      </c>
    </row>
    <row r="204" spans="1:65" s="2" customFormat="1" ht="11.25">
      <c r="A204" s="35"/>
      <c r="B204" s="36"/>
      <c r="C204" s="37"/>
      <c r="D204" s="192" t="s">
        <v>154</v>
      </c>
      <c r="E204" s="37"/>
      <c r="F204" s="193" t="s">
        <v>365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154</v>
      </c>
      <c r="AU204" s="18" t="s">
        <v>81</v>
      </c>
    </row>
    <row r="205" spans="1:65" s="13" customFormat="1" ht="11.25">
      <c r="B205" s="197"/>
      <c r="C205" s="198"/>
      <c r="D205" s="199" t="s">
        <v>160</v>
      </c>
      <c r="E205" s="200" t="s">
        <v>19</v>
      </c>
      <c r="F205" s="201" t="s">
        <v>366</v>
      </c>
      <c r="G205" s="198"/>
      <c r="H205" s="202">
        <v>58</v>
      </c>
      <c r="I205" s="203"/>
      <c r="J205" s="198"/>
      <c r="K205" s="198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160</v>
      </c>
      <c r="AU205" s="208" t="s">
        <v>81</v>
      </c>
      <c r="AV205" s="13" t="s">
        <v>81</v>
      </c>
      <c r="AW205" s="13" t="s">
        <v>35</v>
      </c>
      <c r="AX205" s="13" t="s">
        <v>79</v>
      </c>
      <c r="AY205" s="208" t="s">
        <v>145</v>
      </c>
    </row>
    <row r="206" spans="1:65" s="2" customFormat="1" ht="16.5" customHeight="1">
      <c r="A206" s="35"/>
      <c r="B206" s="36"/>
      <c r="C206" s="220" t="s">
        <v>367</v>
      </c>
      <c r="D206" s="220" t="s">
        <v>234</v>
      </c>
      <c r="E206" s="221" t="s">
        <v>368</v>
      </c>
      <c r="F206" s="222" t="s">
        <v>369</v>
      </c>
      <c r="G206" s="223" t="s">
        <v>150</v>
      </c>
      <c r="H206" s="224">
        <v>5.8</v>
      </c>
      <c r="I206" s="225"/>
      <c r="J206" s="226">
        <f>ROUND(I206*H206,2)</f>
        <v>0</v>
      </c>
      <c r="K206" s="222" t="s">
        <v>151</v>
      </c>
      <c r="L206" s="227"/>
      <c r="M206" s="228" t="s">
        <v>19</v>
      </c>
      <c r="N206" s="229" t="s">
        <v>44</v>
      </c>
      <c r="O206" s="65"/>
      <c r="P206" s="188">
        <f>O206*H206</f>
        <v>0</v>
      </c>
      <c r="Q206" s="188">
        <v>0.222</v>
      </c>
      <c r="R206" s="188">
        <f>Q206*H206</f>
        <v>1.2876000000000001</v>
      </c>
      <c r="S206" s="188">
        <v>0</v>
      </c>
      <c r="T206" s="18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0" t="s">
        <v>196</v>
      </c>
      <c r="AT206" s="190" t="s">
        <v>234</v>
      </c>
      <c r="AU206" s="190" t="s">
        <v>81</v>
      </c>
      <c r="AY206" s="18" t="s">
        <v>145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18" t="s">
        <v>79</v>
      </c>
      <c r="BK206" s="191">
        <f>ROUND(I206*H206,2)</f>
        <v>0</v>
      </c>
      <c r="BL206" s="18" t="s">
        <v>152</v>
      </c>
      <c r="BM206" s="190" t="s">
        <v>370</v>
      </c>
    </row>
    <row r="207" spans="1:65" s="13" customFormat="1" ht="11.25">
      <c r="B207" s="197"/>
      <c r="C207" s="198"/>
      <c r="D207" s="199" t="s">
        <v>160</v>
      </c>
      <c r="E207" s="198"/>
      <c r="F207" s="201" t="s">
        <v>371</v>
      </c>
      <c r="G207" s="198"/>
      <c r="H207" s="202">
        <v>5.8</v>
      </c>
      <c r="I207" s="203"/>
      <c r="J207" s="198"/>
      <c r="K207" s="198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160</v>
      </c>
      <c r="AU207" s="208" t="s">
        <v>81</v>
      </c>
      <c r="AV207" s="13" t="s">
        <v>81</v>
      </c>
      <c r="AW207" s="13" t="s">
        <v>4</v>
      </c>
      <c r="AX207" s="13" t="s">
        <v>79</v>
      </c>
      <c r="AY207" s="208" t="s">
        <v>145</v>
      </c>
    </row>
    <row r="208" spans="1:65" s="2" customFormat="1" ht="37.9" customHeight="1">
      <c r="A208" s="35"/>
      <c r="B208" s="36"/>
      <c r="C208" s="179" t="s">
        <v>372</v>
      </c>
      <c r="D208" s="179" t="s">
        <v>147</v>
      </c>
      <c r="E208" s="180" t="s">
        <v>373</v>
      </c>
      <c r="F208" s="181" t="s">
        <v>374</v>
      </c>
      <c r="G208" s="182" t="s">
        <v>172</v>
      </c>
      <c r="H208" s="183">
        <v>152</v>
      </c>
      <c r="I208" s="184"/>
      <c r="J208" s="185">
        <f>ROUND(I208*H208,2)</f>
        <v>0</v>
      </c>
      <c r="K208" s="181" t="s">
        <v>151</v>
      </c>
      <c r="L208" s="40"/>
      <c r="M208" s="186" t="s">
        <v>19</v>
      </c>
      <c r="N208" s="187" t="s">
        <v>44</v>
      </c>
      <c r="O208" s="65"/>
      <c r="P208" s="188">
        <f>O208*H208</f>
        <v>0</v>
      </c>
      <c r="Q208" s="188">
        <v>8.9779999999999999E-2</v>
      </c>
      <c r="R208" s="188">
        <f>Q208*H208</f>
        <v>13.646559999999999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152</v>
      </c>
      <c r="AT208" s="190" t="s">
        <v>147</v>
      </c>
      <c r="AU208" s="190" t="s">
        <v>81</v>
      </c>
      <c r="AY208" s="18" t="s">
        <v>145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" t="s">
        <v>79</v>
      </c>
      <c r="BK208" s="191">
        <f>ROUND(I208*H208,2)</f>
        <v>0</v>
      </c>
      <c r="BL208" s="18" t="s">
        <v>152</v>
      </c>
      <c r="BM208" s="190" t="s">
        <v>375</v>
      </c>
    </row>
    <row r="209" spans="1:65" s="2" customFormat="1" ht="11.25">
      <c r="A209" s="35"/>
      <c r="B209" s="36"/>
      <c r="C209" s="37"/>
      <c r="D209" s="192" t="s">
        <v>154</v>
      </c>
      <c r="E209" s="37"/>
      <c r="F209" s="193" t="s">
        <v>376</v>
      </c>
      <c r="G209" s="37"/>
      <c r="H209" s="37"/>
      <c r="I209" s="194"/>
      <c r="J209" s="37"/>
      <c r="K209" s="37"/>
      <c r="L209" s="40"/>
      <c r="M209" s="195"/>
      <c r="N209" s="19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154</v>
      </c>
      <c r="AU209" s="18" t="s">
        <v>81</v>
      </c>
    </row>
    <row r="210" spans="1:65" s="2" customFormat="1" ht="16.5" customHeight="1">
      <c r="A210" s="35"/>
      <c r="B210" s="36"/>
      <c r="C210" s="220" t="s">
        <v>377</v>
      </c>
      <c r="D210" s="220" t="s">
        <v>234</v>
      </c>
      <c r="E210" s="221" t="s">
        <v>368</v>
      </c>
      <c r="F210" s="222" t="s">
        <v>369</v>
      </c>
      <c r="G210" s="223" t="s">
        <v>150</v>
      </c>
      <c r="H210" s="224">
        <v>15.2</v>
      </c>
      <c r="I210" s="225"/>
      <c r="J210" s="226">
        <f>ROUND(I210*H210,2)</f>
        <v>0</v>
      </c>
      <c r="K210" s="222" t="s">
        <v>151</v>
      </c>
      <c r="L210" s="227"/>
      <c r="M210" s="228" t="s">
        <v>19</v>
      </c>
      <c r="N210" s="229" t="s">
        <v>44</v>
      </c>
      <c r="O210" s="65"/>
      <c r="P210" s="188">
        <f>O210*H210</f>
        <v>0</v>
      </c>
      <c r="Q210" s="188">
        <v>0.222</v>
      </c>
      <c r="R210" s="188">
        <f>Q210*H210</f>
        <v>3.3744000000000001</v>
      </c>
      <c r="S210" s="188">
        <v>0</v>
      </c>
      <c r="T210" s="18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0" t="s">
        <v>196</v>
      </c>
      <c r="AT210" s="190" t="s">
        <v>234</v>
      </c>
      <c r="AU210" s="190" t="s">
        <v>81</v>
      </c>
      <c r="AY210" s="18" t="s">
        <v>145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18" t="s">
        <v>79</v>
      </c>
      <c r="BK210" s="191">
        <f>ROUND(I210*H210,2)</f>
        <v>0</v>
      </c>
      <c r="BL210" s="18" t="s">
        <v>152</v>
      </c>
      <c r="BM210" s="190" t="s">
        <v>378</v>
      </c>
    </row>
    <row r="211" spans="1:65" s="13" customFormat="1" ht="11.25">
      <c r="B211" s="197"/>
      <c r="C211" s="198"/>
      <c r="D211" s="199" t="s">
        <v>160</v>
      </c>
      <c r="E211" s="198"/>
      <c r="F211" s="201" t="s">
        <v>379</v>
      </c>
      <c r="G211" s="198"/>
      <c r="H211" s="202">
        <v>15.2</v>
      </c>
      <c r="I211" s="203"/>
      <c r="J211" s="198"/>
      <c r="K211" s="198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160</v>
      </c>
      <c r="AU211" s="208" t="s">
        <v>81</v>
      </c>
      <c r="AV211" s="13" t="s">
        <v>81</v>
      </c>
      <c r="AW211" s="13" t="s">
        <v>4</v>
      </c>
      <c r="AX211" s="13" t="s">
        <v>79</v>
      </c>
      <c r="AY211" s="208" t="s">
        <v>145</v>
      </c>
    </row>
    <row r="212" spans="1:65" s="2" customFormat="1" ht="24.2" customHeight="1">
      <c r="A212" s="35"/>
      <c r="B212" s="36"/>
      <c r="C212" s="179" t="s">
        <v>380</v>
      </c>
      <c r="D212" s="179" t="s">
        <v>147</v>
      </c>
      <c r="E212" s="180" t="s">
        <v>381</v>
      </c>
      <c r="F212" s="181" t="s">
        <v>382</v>
      </c>
      <c r="G212" s="182" t="s">
        <v>172</v>
      </c>
      <c r="H212" s="183">
        <v>54</v>
      </c>
      <c r="I212" s="184"/>
      <c r="J212" s="185">
        <f>ROUND(I212*H212,2)</f>
        <v>0</v>
      </c>
      <c r="K212" s="181" t="s">
        <v>151</v>
      </c>
      <c r="L212" s="40"/>
      <c r="M212" s="186" t="s">
        <v>19</v>
      </c>
      <c r="N212" s="187" t="s">
        <v>44</v>
      </c>
      <c r="O212" s="65"/>
      <c r="P212" s="188">
        <f>O212*H212</f>
        <v>0</v>
      </c>
      <c r="Q212" s="188">
        <v>0.1295</v>
      </c>
      <c r="R212" s="188">
        <f>Q212*H212</f>
        <v>6.9930000000000003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152</v>
      </c>
      <c r="AT212" s="190" t="s">
        <v>147</v>
      </c>
      <c r="AU212" s="190" t="s">
        <v>81</v>
      </c>
      <c r="AY212" s="18" t="s">
        <v>145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79</v>
      </c>
      <c r="BK212" s="191">
        <f>ROUND(I212*H212,2)</f>
        <v>0</v>
      </c>
      <c r="BL212" s="18" t="s">
        <v>152</v>
      </c>
      <c r="BM212" s="190" t="s">
        <v>383</v>
      </c>
    </row>
    <row r="213" spans="1:65" s="2" customFormat="1" ht="11.25">
      <c r="A213" s="35"/>
      <c r="B213" s="36"/>
      <c r="C213" s="37"/>
      <c r="D213" s="192" t="s">
        <v>154</v>
      </c>
      <c r="E213" s="37"/>
      <c r="F213" s="193" t="s">
        <v>384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154</v>
      </c>
      <c r="AU213" s="18" t="s">
        <v>81</v>
      </c>
    </row>
    <row r="214" spans="1:65" s="2" customFormat="1" ht="16.5" customHeight="1">
      <c r="A214" s="35"/>
      <c r="B214" s="36"/>
      <c r="C214" s="220" t="s">
        <v>385</v>
      </c>
      <c r="D214" s="220" t="s">
        <v>234</v>
      </c>
      <c r="E214" s="221" t="s">
        <v>386</v>
      </c>
      <c r="F214" s="222" t="s">
        <v>387</v>
      </c>
      <c r="G214" s="223" t="s">
        <v>263</v>
      </c>
      <c r="H214" s="224">
        <v>9.18</v>
      </c>
      <c r="I214" s="225"/>
      <c r="J214" s="226">
        <f>ROUND(I214*H214,2)</f>
        <v>0</v>
      </c>
      <c r="K214" s="222" t="s">
        <v>19</v>
      </c>
      <c r="L214" s="227"/>
      <c r="M214" s="228" t="s">
        <v>19</v>
      </c>
      <c r="N214" s="229" t="s">
        <v>44</v>
      </c>
      <c r="O214" s="65"/>
      <c r="P214" s="188">
        <f>O214*H214</f>
        <v>0</v>
      </c>
      <c r="Q214" s="188">
        <v>8.5000000000000006E-2</v>
      </c>
      <c r="R214" s="188">
        <f>Q214*H214</f>
        <v>0.78029999999999999</v>
      </c>
      <c r="S214" s="188">
        <v>0</v>
      </c>
      <c r="T214" s="18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0" t="s">
        <v>196</v>
      </c>
      <c r="AT214" s="190" t="s">
        <v>234</v>
      </c>
      <c r="AU214" s="190" t="s">
        <v>81</v>
      </c>
      <c r="AY214" s="18" t="s">
        <v>145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8" t="s">
        <v>79</v>
      </c>
      <c r="BK214" s="191">
        <f>ROUND(I214*H214,2)</f>
        <v>0</v>
      </c>
      <c r="BL214" s="18" t="s">
        <v>152</v>
      </c>
      <c r="BM214" s="190" t="s">
        <v>388</v>
      </c>
    </row>
    <row r="215" spans="1:65" s="13" customFormat="1" ht="11.25">
      <c r="B215" s="197"/>
      <c r="C215" s="198"/>
      <c r="D215" s="199" t="s">
        <v>160</v>
      </c>
      <c r="E215" s="198"/>
      <c r="F215" s="201" t="s">
        <v>389</v>
      </c>
      <c r="G215" s="198"/>
      <c r="H215" s="202">
        <v>9.18</v>
      </c>
      <c r="I215" s="203"/>
      <c r="J215" s="198"/>
      <c r="K215" s="198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160</v>
      </c>
      <c r="AU215" s="208" t="s">
        <v>81</v>
      </c>
      <c r="AV215" s="13" t="s">
        <v>81</v>
      </c>
      <c r="AW215" s="13" t="s">
        <v>4</v>
      </c>
      <c r="AX215" s="13" t="s">
        <v>79</v>
      </c>
      <c r="AY215" s="208" t="s">
        <v>145</v>
      </c>
    </row>
    <row r="216" spans="1:65" s="2" customFormat="1" ht="16.5" customHeight="1">
      <c r="A216" s="35"/>
      <c r="B216" s="36"/>
      <c r="C216" s="220" t="s">
        <v>390</v>
      </c>
      <c r="D216" s="220" t="s">
        <v>234</v>
      </c>
      <c r="E216" s="221" t="s">
        <v>391</v>
      </c>
      <c r="F216" s="222" t="s">
        <v>392</v>
      </c>
      <c r="G216" s="223" t="s">
        <v>172</v>
      </c>
      <c r="H216" s="224">
        <v>43</v>
      </c>
      <c r="I216" s="225"/>
      <c r="J216" s="226">
        <f>ROUND(I216*H216,2)</f>
        <v>0</v>
      </c>
      <c r="K216" s="222" t="s">
        <v>151</v>
      </c>
      <c r="L216" s="227"/>
      <c r="M216" s="228" t="s">
        <v>19</v>
      </c>
      <c r="N216" s="229" t="s">
        <v>44</v>
      </c>
      <c r="O216" s="65"/>
      <c r="P216" s="188">
        <f>O216*H216</f>
        <v>0</v>
      </c>
      <c r="Q216" s="188">
        <v>4.8300000000000003E-2</v>
      </c>
      <c r="R216" s="188">
        <f>Q216*H216</f>
        <v>2.0769000000000002</v>
      </c>
      <c r="S216" s="188">
        <v>0</v>
      </c>
      <c r="T216" s="18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0" t="s">
        <v>196</v>
      </c>
      <c r="AT216" s="190" t="s">
        <v>234</v>
      </c>
      <c r="AU216" s="190" t="s">
        <v>81</v>
      </c>
      <c r="AY216" s="18" t="s">
        <v>145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8" t="s">
        <v>79</v>
      </c>
      <c r="BK216" s="191">
        <f>ROUND(I216*H216,2)</f>
        <v>0</v>
      </c>
      <c r="BL216" s="18" t="s">
        <v>152</v>
      </c>
      <c r="BM216" s="190" t="s">
        <v>393</v>
      </c>
    </row>
    <row r="217" spans="1:65" s="2" customFormat="1" ht="16.5" customHeight="1">
      <c r="A217" s="35"/>
      <c r="B217" s="36"/>
      <c r="C217" s="220" t="s">
        <v>394</v>
      </c>
      <c r="D217" s="220" t="s">
        <v>234</v>
      </c>
      <c r="E217" s="221" t="s">
        <v>395</v>
      </c>
      <c r="F217" s="222" t="s">
        <v>396</v>
      </c>
      <c r="G217" s="223" t="s">
        <v>172</v>
      </c>
      <c r="H217" s="224">
        <v>2</v>
      </c>
      <c r="I217" s="225"/>
      <c r="J217" s="226">
        <f>ROUND(I217*H217,2)</f>
        <v>0</v>
      </c>
      <c r="K217" s="222" t="s">
        <v>151</v>
      </c>
      <c r="L217" s="227"/>
      <c r="M217" s="228" t="s">
        <v>19</v>
      </c>
      <c r="N217" s="229" t="s">
        <v>44</v>
      </c>
      <c r="O217" s="65"/>
      <c r="P217" s="188">
        <f>O217*H217</f>
        <v>0</v>
      </c>
      <c r="Q217" s="188">
        <v>6.5670000000000006E-2</v>
      </c>
      <c r="R217" s="188">
        <f>Q217*H217</f>
        <v>0.13134000000000001</v>
      </c>
      <c r="S217" s="188">
        <v>0</v>
      </c>
      <c r="T217" s="18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0" t="s">
        <v>196</v>
      </c>
      <c r="AT217" s="190" t="s">
        <v>234</v>
      </c>
      <c r="AU217" s="190" t="s">
        <v>81</v>
      </c>
      <c r="AY217" s="18" t="s">
        <v>145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18" t="s">
        <v>79</v>
      </c>
      <c r="BK217" s="191">
        <f>ROUND(I217*H217,2)</f>
        <v>0</v>
      </c>
      <c r="BL217" s="18" t="s">
        <v>152</v>
      </c>
      <c r="BM217" s="190" t="s">
        <v>397</v>
      </c>
    </row>
    <row r="218" spans="1:65" s="2" customFormat="1" ht="24.2" customHeight="1">
      <c r="A218" s="35"/>
      <c r="B218" s="36"/>
      <c r="C218" s="179" t="s">
        <v>398</v>
      </c>
      <c r="D218" s="179" t="s">
        <v>147</v>
      </c>
      <c r="E218" s="180" t="s">
        <v>399</v>
      </c>
      <c r="F218" s="181" t="s">
        <v>400</v>
      </c>
      <c r="G218" s="182" t="s">
        <v>172</v>
      </c>
      <c r="H218" s="183">
        <v>166</v>
      </c>
      <c r="I218" s="184"/>
      <c r="J218" s="185">
        <f>ROUND(I218*H218,2)</f>
        <v>0</v>
      </c>
      <c r="K218" s="181" t="s">
        <v>151</v>
      </c>
      <c r="L218" s="40"/>
      <c r="M218" s="186" t="s">
        <v>19</v>
      </c>
      <c r="N218" s="187" t="s">
        <v>44</v>
      </c>
      <c r="O218" s="65"/>
      <c r="P218" s="188">
        <f>O218*H218</f>
        <v>0</v>
      </c>
      <c r="Q218" s="188">
        <v>0.16849</v>
      </c>
      <c r="R218" s="188">
        <f>Q218*H218</f>
        <v>27.969339999999999</v>
      </c>
      <c r="S218" s="188">
        <v>0</v>
      </c>
      <c r="T218" s="18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0" t="s">
        <v>152</v>
      </c>
      <c r="AT218" s="190" t="s">
        <v>147</v>
      </c>
      <c r="AU218" s="190" t="s">
        <v>81</v>
      </c>
      <c r="AY218" s="18" t="s">
        <v>145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" t="s">
        <v>79</v>
      </c>
      <c r="BK218" s="191">
        <f>ROUND(I218*H218,2)</f>
        <v>0</v>
      </c>
      <c r="BL218" s="18" t="s">
        <v>152</v>
      </c>
      <c r="BM218" s="190" t="s">
        <v>401</v>
      </c>
    </row>
    <row r="219" spans="1:65" s="2" customFormat="1" ht="11.25">
      <c r="A219" s="35"/>
      <c r="B219" s="36"/>
      <c r="C219" s="37"/>
      <c r="D219" s="192" t="s">
        <v>154</v>
      </c>
      <c r="E219" s="37"/>
      <c r="F219" s="193" t="s">
        <v>402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154</v>
      </c>
      <c r="AU219" s="18" t="s">
        <v>81</v>
      </c>
    </row>
    <row r="220" spans="1:65" s="2" customFormat="1" ht="16.5" customHeight="1">
      <c r="A220" s="35"/>
      <c r="B220" s="36"/>
      <c r="C220" s="220" t="s">
        <v>403</v>
      </c>
      <c r="D220" s="220" t="s">
        <v>234</v>
      </c>
      <c r="E220" s="221" t="s">
        <v>404</v>
      </c>
      <c r="F220" s="222" t="s">
        <v>405</v>
      </c>
      <c r="G220" s="223" t="s">
        <v>172</v>
      </c>
      <c r="H220" s="224">
        <v>16.32</v>
      </c>
      <c r="I220" s="225"/>
      <c r="J220" s="226">
        <f>ROUND(I220*H220,2)</f>
        <v>0</v>
      </c>
      <c r="K220" s="222" t="s">
        <v>151</v>
      </c>
      <c r="L220" s="227"/>
      <c r="M220" s="228" t="s">
        <v>19</v>
      </c>
      <c r="N220" s="229" t="s">
        <v>44</v>
      </c>
      <c r="O220" s="65"/>
      <c r="P220" s="188">
        <f>O220*H220</f>
        <v>0</v>
      </c>
      <c r="Q220" s="188">
        <v>0.125</v>
      </c>
      <c r="R220" s="188">
        <f>Q220*H220</f>
        <v>2.04</v>
      </c>
      <c r="S220" s="188">
        <v>0</v>
      </c>
      <c r="T220" s="18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0" t="s">
        <v>196</v>
      </c>
      <c r="AT220" s="190" t="s">
        <v>234</v>
      </c>
      <c r="AU220" s="190" t="s">
        <v>81</v>
      </c>
      <c r="AY220" s="18" t="s">
        <v>145</v>
      </c>
      <c r="BE220" s="191">
        <f>IF(N220="základní",J220,0)</f>
        <v>0</v>
      </c>
      <c r="BF220" s="191">
        <f>IF(N220="snížená",J220,0)</f>
        <v>0</v>
      </c>
      <c r="BG220" s="191">
        <f>IF(N220="zákl. přenesená",J220,0)</f>
        <v>0</v>
      </c>
      <c r="BH220" s="191">
        <f>IF(N220="sníž. přenesená",J220,0)</f>
        <v>0</v>
      </c>
      <c r="BI220" s="191">
        <f>IF(N220="nulová",J220,0)</f>
        <v>0</v>
      </c>
      <c r="BJ220" s="18" t="s">
        <v>79</v>
      </c>
      <c r="BK220" s="191">
        <f>ROUND(I220*H220,2)</f>
        <v>0</v>
      </c>
      <c r="BL220" s="18" t="s">
        <v>152</v>
      </c>
      <c r="BM220" s="190" t="s">
        <v>406</v>
      </c>
    </row>
    <row r="221" spans="1:65" s="2" customFormat="1" ht="21.75" customHeight="1">
      <c r="A221" s="35"/>
      <c r="B221" s="36"/>
      <c r="C221" s="179" t="s">
        <v>407</v>
      </c>
      <c r="D221" s="179" t="s">
        <v>147</v>
      </c>
      <c r="E221" s="180" t="s">
        <v>408</v>
      </c>
      <c r="F221" s="181" t="s">
        <v>409</v>
      </c>
      <c r="G221" s="182" t="s">
        <v>172</v>
      </c>
      <c r="H221" s="183">
        <v>50</v>
      </c>
      <c r="I221" s="184"/>
      <c r="J221" s="185">
        <f>ROUND(I221*H221,2)</f>
        <v>0</v>
      </c>
      <c r="K221" s="181" t="s">
        <v>151</v>
      </c>
      <c r="L221" s="40"/>
      <c r="M221" s="186" t="s">
        <v>19</v>
      </c>
      <c r="N221" s="187" t="s">
        <v>44</v>
      </c>
      <c r="O221" s="65"/>
      <c r="P221" s="188">
        <f>O221*H221</f>
        <v>0</v>
      </c>
      <c r="Q221" s="188">
        <v>1.0000000000000001E-5</v>
      </c>
      <c r="R221" s="188">
        <f>Q221*H221</f>
        <v>5.0000000000000001E-4</v>
      </c>
      <c r="S221" s="188">
        <v>0</v>
      </c>
      <c r="T221" s="18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0" t="s">
        <v>152</v>
      </c>
      <c r="AT221" s="190" t="s">
        <v>147</v>
      </c>
      <c r="AU221" s="190" t="s">
        <v>81</v>
      </c>
      <c r="AY221" s="18" t="s">
        <v>145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18" t="s">
        <v>79</v>
      </c>
      <c r="BK221" s="191">
        <f>ROUND(I221*H221,2)</f>
        <v>0</v>
      </c>
      <c r="BL221" s="18" t="s">
        <v>152</v>
      </c>
      <c r="BM221" s="190" t="s">
        <v>410</v>
      </c>
    </row>
    <row r="222" spans="1:65" s="2" customFormat="1" ht="11.25">
      <c r="A222" s="35"/>
      <c r="B222" s="36"/>
      <c r="C222" s="37"/>
      <c r="D222" s="192" t="s">
        <v>154</v>
      </c>
      <c r="E222" s="37"/>
      <c r="F222" s="193" t="s">
        <v>411</v>
      </c>
      <c r="G222" s="37"/>
      <c r="H222" s="37"/>
      <c r="I222" s="194"/>
      <c r="J222" s="37"/>
      <c r="K222" s="37"/>
      <c r="L222" s="40"/>
      <c r="M222" s="195"/>
      <c r="N222" s="196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154</v>
      </c>
      <c r="AU222" s="18" t="s">
        <v>81</v>
      </c>
    </row>
    <row r="223" spans="1:65" s="13" customFormat="1" ht="11.25">
      <c r="B223" s="197"/>
      <c r="C223" s="198"/>
      <c r="D223" s="199" t="s">
        <v>160</v>
      </c>
      <c r="E223" s="200" t="s">
        <v>19</v>
      </c>
      <c r="F223" s="201" t="s">
        <v>412</v>
      </c>
      <c r="G223" s="198"/>
      <c r="H223" s="202">
        <v>50</v>
      </c>
      <c r="I223" s="203"/>
      <c r="J223" s="198"/>
      <c r="K223" s="198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160</v>
      </c>
      <c r="AU223" s="208" t="s">
        <v>81</v>
      </c>
      <c r="AV223" s="13" t="s">
        <v>81</v>
      </c>
      <c r="AW223" s="13" t="s">
        <v>35</v>
      </c>
      <c r="AX223" s="13" t="s">
        <v>79</v>
      </c>
      <c r="AY223" s="208" t="s">
        <v>145</v>
      </c>
    </row>
    <row r="224" spans="1:65" s="2" customFormat="1" ht="24.2" customHeight="1">
      <c r="A224" s="35"/>
      <c r="B224" s="36"/>
      <c r="C224" s="179" t="s">
        <v>413</v>
      </c>
      <c r="D224" s="179" t="s">
        <v>147</v>
      </c>
      <c r="E224" s="180" t="s">
        <v>414</v>
      </c>
      <c r="F224" s="181" t="s">
        <v>415</v>
      </c>
      <c r="G224" s="182" t="s">
        <v>172</v>
      </c>
      <c r="H224" s="183">
        <v>50</v>
      </c>
      <c r="I224" s="184"/>
      <c r="J224" s="185">
        <f>ROUND(I224*H224,2)</f>
        <v>0</v>
      </c>
      <c r="K224" s="181" t="s">
        <v>151</v>
      </c>
      <c r="L224" s="40"/>
      <c r="M224" s="186" t="s">
        <v>19</v>
      </c>
      <c r="N224" s="187" t="s">
        <v>44</v>
      </c>
      <c r="O224" s="65"/>
      <c r="P224" s="188">
        <f>O224*H224</f>
        <v>0</v>
      </c>
      <c r="Q224" s="188">
        <v>1.1E-4</v>
      </c>
      <c r="R224" s="188">
        <f>Q224*H224</f>
        <v>5.5000000000000005E-3</v>
      </c>
      <c r="S224" s="188">
        <v>0</v>
      </c>
      <c r="T224" s="18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0" t="s">
        <v>152</v>
      </c>
      <c r="AT224" s="190" t="s">
        <v>147</v>
      </c>
      <c r="AU224" s="190" t="s">
        <v>81</v>
      </c>
      <c r="AY224" s="18" t="s">
        <v>145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18" t="s">
        <v>79</v>
      </c>
      <c r="BK224" s="191">
        <f>ROUND(I224*H224,2)</f>
        <v>0</v>
      </c>
      <c r="BL224" s="18" t="s">
        <v>152</v>
      </c>
      <c r="BM224" s="190" t="s">
        <v>416</v>
      </c>
    </row>
    <row r="225" spans="1:65" s="2" customFormat="1" ht="11.25">
      <c r="A225" s="35"/>
      <c r="B225" s="36"/>
      <c r="C225" s="37"/>
      <c r="D225" s="192" t="s">
        <v>154</v>
      </c>
      <c r="E225" s="37"/>
      <c r="F225" s="193" t="s">
        <v>417</v>
      </c>
      <c r="G225" s="37"/>
      <c r="H225" s="37"/>
      <c r="I225" s="194"/>
      <c r="J225" s="37"/>
      <c r="K225" s="37"/>
      <c r="L225" s="40"/>
      <c r="M225" s="195"/>
      <c r="N225" s="196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154</v>
      </c>
      <c r="AU225" s="18" t="s">
        <v>81</v>
      </c>
    </row>
    <row r="226" spans="1:65" s="2" customFormat="1" ht="37.9" customHeight="1">
      <c r="A226" s="35"/>
      <c r="B226" s="36"/>
      <c r="C226" s="179" t="s">
        <v>418</v>
      </c>
      <c r="D226" s="179" t="s">
        <v>147</v>
      </c>
      <c r="E226" s="180" t="s">
        <v>419</v>
      </c>
      <c r="F226" s="181" t="s">
        <v>420</v>
      </c>
      <c r="G226" s="182" t="s">
        <v>172</v>
      </c>
      <c r="H226" s="183">
        <v>70</v>
      </c>
      <c r="I226" s="184"/>
      <c r="J226" s="185">
        <f>ROUND(I226*H226,2)</f>
        <v>0</v>
      </c>
      <c r="K226" s="181" t="s">
        <v>151</v>
      </c>
      <c r="L226" s="40"/>
      <c r="M226" s="186" t="s">
        <v>19</v>
      </c>
      <c r="N226" s="187" t="s">
        <v>44</v>
      </c>
      <c r="O226" s="65"/>
      <c r="P226" s="188">
        <f>O226*H226</f>
        <v>0</v>
      </c>
      <c r="Q226" s="188">
        <v>0</v>
      </c>
      <c r="R226" s="188">
        <f>Q226*H226</f>
        <v>0</v>
      </c>
      <c r="S226" s="188">
        <v>0</v>
      </c>
      <c r="T226" s="18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0" t="s">
        <v>152</v>
      </c>
      <c r="AT226" s="190" t="s">
        <v>147</v>
      </c>
      <c r="AU226" s="190" t="s">
        <v>81</v>
      </c>
      <c r="AY226" s="18" t="s">
        <v>145</v>
      </c>
      <c r="BE226" s="191">
        <f>IF(N226="základní",J226,0)</f>
        <v>0</v>
      </c>
      <c r="BF226" s="191">
        <f>IF(N226="snížená",J226,0)</f>
        <v>0</v>
      </c>
      <c r="BG226" s="191">
        <f>IF(N226="zákl. přenesená",J226,0)</f>
        <v>0</v>
      </c>
      <c r="BH226" s="191">
        <f>IF(N226="sníž. přenesená",J226,0)</f>
        <v>0</v>
      </c>
      <c r="BI226" s="191">
        <f>IF(N226="nulová",J226,0)</f>
        <v>0</v>
      </c>
      <c r="BJ226" s="18" t="s">
        <v>79</v>
      </c>
      <c r="BK226" s="191">
        <f>ROUND(I226*H226,2)</f>
        <v>0</v>
      </c>
      <c r="BL226" s="18" t="s">
        <v>152</v>
      </c>
      <c r="BM226" s="190" t="s">
        <v>421</v>
      </c>
    </row>
    <row r="227" spans="1:65" s="2" customFormat="1" ht="11.25">
      <c r="A227" s="35"/>
      <c r="B227" s="36"/>
      <c r="C227" s="37"/>
      <c r="D227" s="192" t="s">
        <v>154</v>
      </c>
      <c r="E227" s="37"/>
      <c r="F227" s="193" t="s">
        <v>422</v>
      </c>
      <c r="G227" s="37"/>
      <c r="H227" s="37"/>
      <c r="I227" s="194"/>
      <c r="J227" s="37"/>
      <c r="K227" s="37"/>
      <c r="L227" s="40"/>
      <c r="M227" s="195"/>
      <c r="N227" s="196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154</v>
      </c>
      <c r="AU227" s="18" t="s">
        <v>81</v>
      </c>
    </row>
    <row r="228" spans="1:65" s="12" customFormat="1" ht="22.9" customHeight="1">
      <c r="B228" s="163"/>
      <c r="C228" s="164"/>
      <c r="D228" s="165" t="s">
        <v>72</v>
      </c>
      <c r="E228" s="177" t="s">
        <v>423</v>
      </c>
      <c r="F228" s="177" t="s">
        <v>424</v>
      </c>
      <c r="G228" s="164"/>
      <c r="H228" s="164"/>
      <c r="I228" s="167"/>
      <c r="J228" s="178">
        <f>BK228</f>
        <v>0</v>
      </c>
      <c r="K228" s="164"/>
      <c r="L228" s="169"/>
      <c r="M228" s="170"/>
      <c r="N228" s="171"/>
      <c r="O228" s="171"/>
      <c r="P228" s="172">
        <f>SUM(P229:P237)</f>
        <v>0</v>
      </c>
      <c r="Q228" s="171"/>
      <c r="R228" s="172">
        <f>SUM(R229:R237)</f>
        <v>0</v>
      </c>
      <c r="S228" s="171"/>
      <c r="T228" s="173">
        <f>SUM(T229:T237)</f>
        <v>0</v>
      </c>
      <c r="AR228" s="174" t="s">
        <v>79</v>
      </c>
      <c r="AT228" s="175" t="s">
        <v>72</v>
      </c>
      <c r="AU228" s="175" t="s">
        <v>79</v>
      </c>
      <c r="AY228" s="174" t="s">
        <v>145</v>
      </c>
      <c r="BK228" s="176">
        <f>SUM(BK229:BK237)</f>
        <v>0</v>
      </c>
    </row>
    <row r="229" spans="1:65" s="2" customFormat="1" ht="24.2" customHeight="1">
      <c r="A229" s="35"/>
      <c r="B229" s="36"/>
      <c r="C229" s="179" t="s">
        <v>425</v>
      </c>
      <c r="D229" s="179" t="s">
        <v>147</v>
      </c>
      <c r="E229" s="180" t="s">
        <v>426</v>
      </c>
      <c r="F229" s="181" t="s">
        <v>427</v>
      </c>
      <c r="G229" s="182" t="s">
        <v>216</v>
      </c>
      <c r="H229" s="183">
        <v>606.04100000000005</v>
      </c>
      <c r="I229" s="184"/>
      <c r="J229" s="185">
        <f>ROUND(I229*H229,2)</f>
        <v>0</v>
      </c>
      <c r="K229" s="181" t="s">
        <v>151</v>
      </c>
      <c r="L229" s="40"/>
      <c r="M229" s="186" t="s">
        <v>19</v>
      </c>
      <c r="N229" s="187" t="s">
        <v>44</v>
      </c>
      <c r="O229" s="65"/>
      <c r="P229" s="188">
        <f>O229*H229</f>
        <v>0</v>
      </c>
      <c r="Q229" s="188">
        <v>0</v>
      </c>
      <c r="R229" s="188">
        <f>Q229*H229</f>
        <v>0</v>
      </c>
      <c r="S229" s="188">
        <v>0</v>
      </c>
      <c r="T229" s="18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0" t="s">
        <v>152</v>
      </c>
      <c r="AT229" s="190" t="s">
        <v>147</v>
      </c>
      <c r="AU229" s="190" t="s">
        <v>81</v>
      </c>
      <c r="AY229" s="18" t="s">
        <v>145</v>
      </c>
      <c r="BE229" s="191">
        <f>IF(N229="základní",J229,0)</f>
        <v>0</v>
      </c>
      <c r="BF229" s="191">
        <f>IF(N229="snížená",J229,0)</f>
        <v>0</v>
      </c>
      <c r="BG229" s="191">
        <f>IF(N229="zákl. přenesená",J229,0)</f>
        <v>0</v>
      </c>
      <c r="BH229" s="191">
        <f>IF(N229="sníž. přenesená",J229,0)</f>
        <v>0</v>
      </c>
      <c r="BI229" s="191">
        <f>IF(N229="nulová",J229,0)</f>
        <v>0</v>
      </c>
      <c r="BJ229" s="18" t="s">
        <v>79</v>
      </c>
      <c r="BK229" s="191">
        <f>ROUND(I229*H229,2)</f>
        <v>0</v>
      </c>
      <c r="BL229" s="18" t="s">
        <v>152</v>
      </c>
      <c r="BM229" s="190" t="s">
        <v>428</v>
      </c>
    </row>
    <row r="230" spans="1:65" s="2" customFormat="1" ht="11.25">
      <c r="A230" s="35"/>
      <c r="B230" s="36"/>
      <c r="C230" s="37"/>
      <c r="D230" s="192" t="s">
        <v>154</v>
      </c>
      <c r="E230" s="37"/>
      <c r="F230" s="193" t="s">
        <v>429</v>
      </c>
      <c r="G230" s="37"/>
      <c r="H230" s="37"/>
      <c r="I230" s="194"/>
      <c r="J230" s="37"/>
      <c r="K230" s="37"/>
      <c r="L230" s="40"/>
      <c r="M230" s="195"/>
      <c r="N230" s="196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154</v>
      </c>
      <c r="AU230" s="18" t="s">
        <v>81</v>
      </c>
    </row>
    <row r="231" spans="1:65" s="2" customFormat="1" ht="24.2" customHeight="1">
      <c r="A231" s="35"/>
      <c r="B231" s="36"/>
      <c r="C231" s="179" t="s">
        <v>430</v>
      </c>
      <c r="D231" s="179" t="s">
        <v>147</v>
      </c>
      <c r="E231" s="180" t="s">
        <v>431</v>
      </c>
      <c r="F231" s="181" t="s">
        <v>432</v>
      </c>
      <c r="G231" s="182" t="s">
        <v>216</v>
      </c>
      <c r="H231" s="183">
        <v>606.04100000000005</v>
      </c>
      <c r="I231" s="184"/>
      <c r="J231" s="185">
        <f>ROUND(I231*H231,2)</f>
        <v>0</v>
      </c>
      <c r="K231" s="181" t="s">
        <v>151</v>
      </c>
      <c r="L231" s="40"/>
      <c r="M231" s="186" t="s">
        <v>19</v>
      </c>
      <c r="N231" s="187" t="s">
        <v>44</v>
      </c>
      <c r="O231" s="65"/>
      <c r="P231" s="188">
        <f>O231*H231</f>
        <v>0</v>
      </c>
      <c r="Q231" s="188">
        <v>0</v>
      </c>
      <c r="R231" s="188">
        <f>Q231*H231</f>
        <v>0</v>
      </c>
      <c r="S231" s="188">
        <v>0</v>
      </c>
      <c r="T231" s="18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0" t="s">
        <v>152</v>
      </c>
      <c r="AT231" s="190" t="s">
        <v>147</v>
      </c>
      <c r="AU231" s="190" t="s">
        <v>81</v>
      </c>
      <c r="AY231" s="18" t="s">
        <v>145</v>
      </c>
      <c r="BE231" s="191">
        <f>IF(N231="základní",J231,0)</f>
        <v>0</v>
      </c>
      <c r="BF231" s="191">
        <f>IF(N231="snížená",J231,0)</f>
        <v>0</v>
      </c>
      <c r="BG231" s="191">
        <f>IF(N231="zákl. přenesená",J231,0)</f>
        <v>0</v>
      </c>
      <c r="BH231" s="191">
        <f>IF(N231="sníž. přenesená",J231,0)</f>
        <v>0</v>
      </c>
      <c r="BI231" s="191">
        <f>IF(N231="nulová",J231,0)</f>
        <v>0</v>
      </c>
      <c r="BJ231" s="18" t="s">
        <v>79</v>
      </c>
      <c r="BK231" s="191">
        <f>ROUND(I231*H231,2)</f>
        <v>0</v>
      </c>
      <c r="BL231" s="18" t="s">
        <v>152</v>
      </c>
      <c r="BM231" s="190" t="s">
        <v>433</v>
      </c>
    </row>
    <row r="232" spans="1:65" s="2" customFormat="1" ht="11.25">
      <c r="A232" s="35"/>
      <c r="B232" s="36"/>
      <c r="C232" s="37"/>
      <c r="D232" s="192" t="s">
        <v>154</v>
      </c>
      <c r="E232" s="37"/>
      <c r="F232" s="193" t="s">
        <v>434</v>
      </c>
      <c r="G232" s="37"/>
      <c r="H232" s="37"/>
      <c r="I232" s="194"/>
      <c r="J232" s="37"/>
      <c r="K232" s="37"/>
      <c r="L232" s="40"/>
      <c r="M232" s="195"/>
      <c r="N232" s="196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154</v>
      </c>
      <c r="AU232" s="18" t="s">
        <v>81</v>
      </c>
    </row>
    <row r="233" spans="1:65" s="13" customFormat="1" ht="11.25">
      <c r="B233" s="197"/>
      <c r="C233" s="198"/>
      <c r="D233" s="199" t="s">
        <v>160</v>
      </c>
      <c r="E233" s="200" t="s">
        <v>19</v>
      </c>
      <c r="F233" s="201" t="s">
        <v>435</v>
      </c>
      <c r="G233" s="198"/>
      <c r="H233" s="202">
        <v>606.04100000000005</v>
      </c>
      <c r="I233" s="203"/>
      <c r="J233" s="198"/>
      <c r="K233" s="198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160</v>
      </c>
      <c r="AU233" s="208" t="s">
        <v>81</v>
      </c>
      <c r="AV233" s="13" t="s">
        <v>81</v>
      </c>
      <c r="AW233" s="13" t="s">
        <v>35</v>
      </c>
      <c r="AX233" s="13" t="s">
        <v>79</v>
      </c>
      <c r="AY233" s="208" t="s">
        <v>145</v>
      </c>
    </row>
    <row r="234" spans="1:65" s="2" customFormat="1" ht="24.2" customHeight="1">
      <c r="A234" s="35"/>
      <c r="B234" s="36"/>
      <c r="C234" s="179" t="s">
        <v>436</v>
      </c>
      <c r="D234" s="179" t="s">
        <v>147</v>
      </c>
      <c r="E234" s="180" t="s">
        <v>437</v>
      </c>
      <c r="F234" s="181" t="s">
        <v>438</v>
      </c>
      <c r="G234" s="182" t="s">
        <v>216</v>
      </c>
      <c r="H234" s="183">
        <v>42.63</v>
      </c>
      <c r="I234" s="184"/>
      <c r="J234" s="185">
        <f>ROUND(I234*H234,2)</f>
        <v>0</v>
      </c>
      <c r="K234" s="181" t="s">
        <v>151</v>
      </c>
      <c r="L234" s="40"/>
      <c r="M234" s="186" t="s">
        <v>19</v>
      </c>
      <c r="N234" s="187" t="s">
        <v>44</v>
      </c>
      <c r="O234" s="65"/>
      <c r="P234" s="188">
        <f>O234*H234</f>
        <v>0</v>
      </c>
      <c r="Q234" s="188">
        <v>0</v>
      </c>
      <c r="R234" s="188">
        <f>Q234*H234</f>
        <v>0</v>
      </c>
      <c r="S234" s="188">
        <v>0</v>
      </c>
      <c r="T234" s="18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0" t="s">
        <v>152</v>
      </c>
      <c r="AT234" s="190" t="s">
        <v>147</v>
      </c>
      <c r="AU234" s="190" t="s">
        <v>81</v>
      </c>
      <c r="AY234" s="18" t="s">
        <v>145</v>
      </c>
      <c r="BE234" s="191">
        <f>IF(N234="základní",J234,0)</f>
        <v>0</v>
      </c>
      <c r="BF234" s="191">
        <f>IF(N234="snížená",J234,0)</f>
        <v>0</v>
      </c>
      <c r="BG234" s="191">
        <f>IF(N234="zákl. přenesená",J234,0)</f>
        <v>0</v>
      </c>
      <c r="BH234" s="191">
        <f>IF(N234="sníž. přenesená",J234,0)</f>
        <v>0</v>
      </c>
      <c r="BI234" s="191">
        <f>IF(N234="nulová",J234,0)</f>
        <v>0</v>
      </c>
      <c r="BJ234" s="18" t="s">
        <v>79</v>
      </c>
      <c r="BK234" s="191">
        <f>ROUND(I234*H234,2)</f>
        <v>0</v>
      </c>
      <c r="BL234" s="18" t="s">
        <v>152</v>
      </c>
      <c r="BM234" s="190" t="s">
        <v>439</v>
      </c>
    </row>
    <row r="235" spans="1:65" s="2" customFormat="1" ht="11.25">
      <c r="A235" s="35"/>
      <c r="B235" s="36"/>
      <c r="C235" s="37"/>
      <c r="D235" s="192" t="s">
        <v>154</v>
      </c>
      <c r="E235" s="37"/>
      <c r="F235" s="193" t="s">
        <v>440</v>
      </c>
      <c r="G235" s="37"/>
      <c r="H235" s="37"/>
      <c r="I235" s="194"/>
      <c r="J235" s="37"/>
      <c r="K235" s="37"/>
      <c r="L235" s="40"/>
      <c r="M235" s="195"/>
      <c r="N235" s="196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154</v>
      </c>
      <c r="AU235" s="18" t="s">
        <v>81</v>
      </c>
    </row>
    <row r="236" spans="1:65" s="2" customFormat="1" ht="24.2" customHeight="1">
      <c r="A236" s="35"/>
      <c r="B236" s="36"/>
      <c r="C236" s="179" t="s">
        <v>441</v>
      </c>
      <c r="D236" s="179" t="s">
        <v>147</v>
      </c>
      <c r="E236" s="180" t="s">
        <v>442</v>
      </c>
      <c r="F236" s="181" t="s">
        <v>443</v>
      </c>
      <c r="G236" s="182" t="s">
        <v>216</v>
      </c>
      <c r="H236" s="183">
        <v>84.7</v>
      </c>
      <c r="I236" s="184"/>
      <c r="J236" s="185">
        <f>ROUND(I236*H236,2)</f>
        <v>0</v>
      </c>
      <c r="K236" s="181" t="s">
        <v>151</v>
      </c>
      <c r="L236" s="40"/>
      <c r="M236" s="186" t="s">
        <v>19</v>
      </c>
      <c r="N236" s="187" t="s">
        <v>44</v>
      </c>
      <c r="O236" s="65"/>
      <c r="P236" s="188">
        <f>O236*H236</f>
        <v>0</v>
      </c>
      <c r="Q236" s="188">
        <v>0</v>
      </c>
      <c r="R236" s="188">
        <f>Q236*H236</f>
        <v>0</v>
      </c>
      <c r="S236" s="188">
        <v>0</v>
      </c>
      <c r="T236" s="18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0" t="s">
        <v>152</v>
      </c>
      <c r="AT236" s="190" t="s">
        <v>147</v>
      </c>
      <c r="AU236" s="190" t="s">
        <v>81</v>
      </c>
      <c r="AY236" s="18" t="s">
        <v>145</v>
      </c>
      <c r="BE236" s="191">
        <f>IF(N236="základní",J236,0)</f>
        <v>0</v>
      </c>
      <c r="BF236" s="191">
        <f>IF(N236="snížená",J236,0)</f>
        <v>0</v>
      </c>
      <c r="BG236" s="191">
        <f>IF(N236="zákl. přenesená",J236,0)</f>
        <v>0</v>
      </c>
      <c r="BH236" s="191">
        <f>IF(N236="sníž. přenesená",J236,0)</f>
        <v>0</v>
      </c>
      <c r="BI236" s="191">
        <f>IF(N236="nulová",J236,0)</f>
        <v>0</v>
      </c>
      <c r="BJ236" s="18" t="s">
        <v>79</v>
      </c>
      <c r="BK236" s="191">
        <f>ROUND(I236*H236,2)</f>
        <v>0</v>
      </c>
      <c r="BL236" s="18" t="s">
        <v>152</v>
      </c>
      <c r="BM236" s="190" t="s">
        <v>444</v>
      </c>
    </row>
    <row r="237" spans="1:65" s="2" customFormat="1" ht="11.25">
      <c r="A237" s="35"/>
      <c r="B237" s="36"/>
      <c r="C237" s="37"/>
      <c r="D237" s="192" t="s">
        <v>154</v>
      </c>
      <c r="E237" s="37"/>
      <c r="F237" s="193" t="s">
        <v>445</v>
      </c>
      <c r="G237" s="37"/>
      <c r="H237" s="37"/>
      <c r="I237" s="194"/>
      <c r="J237" s="37"/>
      <c r="K237" s="37"/>
      <c r="L237" s="40"/>
      <c r="M237" s="195"/>
      <c r="N237" s="196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154</v>
      </c>
      <c r="AU237" s="18" t="s">
        <v>81</v>
      </c>
    </row>
    <row r="238" spans="1:65" s="12" customFormat="1" ht="22.9" customHeight="1">
      <c r="B238" s="163"/>
      <c r="C238" s="164"/>
      <c r="D238" s="165" t="s">
        <v>72</v>
      </c>
      <c r="E238" s="177" t="s">
        <v>446</v>
      </c>
      <c r="F238" s="177" t="s">
        <v>447</v>
      </c>
      <c r="G238" s="164"/>
      <c r="H238" s="164"/>
      <c r="I238" s="167"/>
      <c r="J238" s="178">
        <f>BK238</f>
        <v>0</v>
      </c>
      <c r="K238" s="164"/>
      <c r="L238" s="169"/>
      <c r="M238" s="170"/>
      <c r="N238" s="171"/>
      <c r="O238" s="171"/>
      <c r="P238" s="172">
        <f>SUM(P239:P240)</f>
        <v>0</v>
      </c>
      <c r="Q238" s="171"/>
      <c r="R238" s="172">
        <f>SUM(R239:R240)</f>
        <v>0</v>
      </c>
      <c r="S238" s="171"/>
      <c r="T238" s="173">
        <f>SUM(T239:T240)</f>
        <v>0</v>
      </c>
      <c r="AR238" s="174" t="s">
        <v>79</v>
      </c>
      <c r="AT238" s="175" t="s">
        <v>72</v>
      </c>
      <c r="AU238" s="175" t="s">
        <v>79</v>
      </c>
      <c r="AY238" s="174" t="s">
        <v>145</v>
      </c>
      <c r="BK238" s="176">
        <f>SUM(BK239:BK240)</f>
        <v>0</v>
      </c>
    </row>
    <row r="239" spans="1:65" s="2" customFormat="1" ht="24.2" customHeight="1">
      <c r="A239" s="35"/>
      <c r="B239" s="36"/>
      <c r="C239" s="179" t="s">
        <v>448</v>
      </c>
      <c r="D239" s="179" t="s">
        <v>147</v>
      </c>
      <c r="E239" s="180" t="s">
        <v>449</v>
      </c>
      <c r="F239" s="181" t="s">
        <v>450</v>
      </c>
      <c r="G239" s="182" t="s">
        <v>216</v>
      </c>
      <c r="H239" s="183">
        <v>193.60499999999999</v>
      </c>
      <c r="I239" s="184"/>
      <c r="J239" s="185">
        <f>ROUND(I239*H239,2)</f>
        <v>0</v>
      </c>
      <c r="K239" s="181" t="s">
        <v>151</v>
      </c>
      <c r="L239" s="40"/>
      <c r="M239" s="186" t="s">
        <v>19</v>
      </c>
      <c r="N239" s="187" t="s">
        <v>44</v>
      </c>
      <c r="O239" s="65"/>
      <c r="P239" s="188">
        <f>O239*H239</f>
        <v>0</v>
      </c>
      <c r="Q239" s="188">
        <v>0</v>
      </c>
      <c r="R239" s="188">
        <f>Q239*H239</f>
        <v>0</v>
      </c>
      <c r="S239" s="188">
        <v>0</v>
      </c>
      <c r="T239" s="18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0" t="s">
        <v>152</v>
      </c>
      <c r="AT239" s="190" t="s">
        <v>147</v>
      </c>
      <c r="AU239" s="190" t="s">
        <v>81</v>
      </c>
      <c r="AY239" s="18" t="s">
        <v>145</v>
      </c>
      <c r="BE239" s="191">
        <f>IF(N239="základní",J239,0)</f>
        <v>0</v>
      </c>
      <c r="BF239" s="191">
        <f>IF(N239="snížená",J239,0)</f>
        <v>0</v>
      </c>
      <c r="BG239" s="191">
        <f>IF(N239="zákl. přenesená",J239,0)</f>
        <v>0</v>
      </c>
      <c r="BH239" s="191">
        <f>IF(N239="sníž. přenesená",J239,0)</f>
        <v>0</v>
      </c>
      <c r="BI239" s="191">
        <f>IF(N239="nulová",J239,0)</f>
        <v>0</v>
      </c>
      <c r="BJ239" s="18" t="s">
        <v>79</v>
      </c>
      <c r="BK239" s="191">
        <f>ROUND(I239*H239,2)</f>
        <v>0</v>
      </c>
      <c r="BL239" s="18" t="s">
        <v>152</v>
      </c>
      <c r="BM239" s="190" t="s">
        <v>451</v>
      </c>
    </row>
    <row r="240" spans="1:65" s="2" customFormat="1" ht="11.25">
      <c r="A240" s="35"/>
      <c r="B240" s="36"/>
      <c r="C240" s="37"/>
      <c r="D240" s="192" t="s">
        <v>154</v>
      </c>
      <c r="E240" s="37"/>
      <c r="F240" s="193" t="s">
        <v>452</v>
      </c>
      <c r="G240" s="37"/>
      <c r="H240" s="37"/>
      <c r="I240" s="194"/>
      <c r="J240" s="37"/>
      <c r="K240" s="37"/>
      <c r="L240" s="40"/>
      <c r="M240" s="195"/>
      <c r="N240" s="196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154</v>
      </c>
      <c r="AU240" s="18" t="s">
        <v>81</v>
      </c>
    </row>
    <row r="241" spans="1:65" s="12" customFormat="1" ht="25.9" customHeight="1">
      <c r="B241" s="163"/>
      <c r="C241" s="164"/>
      <c r="D241" s="165" t="s">
        <v>72</v>
      </c>
      <c r="E241" s="166" t="s">
        <v>453</v>
      </c>
      <c r="F241" s="166" t="s">
        <v>454</v>
      </c>
      <c r="G241" s="164"/>
      <c r="H241" s="164"/>
      <c r="I241" s="167"/>
      <c r="J241" s="168">
        <f>BK241</f>
        <v>0</v>
      </c>
      <c r="K241" s="164"/>
      <c r="L241" s="169"/>
      <c r="M241" s="170"/>
      <c r="N241" s="171"/>
      <c r="O241" s="171"/>
      <c r="P241" s="172">
        <f>P242+P254+P261+P272</f>
        <v>0</v>
      </c>
      <c r="Q241" s="171"/>
      <c r="R241" s="172">
        <f>R242+R254+R261+R272</f>
        <v>0</v>
      </c>
      <c r="S241" s="171"/>
      <c r="T241" s="173">
        <f>T242+T254+T261+T272</f>
        <v>0</v>
      </c>
      <c r="AR241" s="174" t="s">
        <v>79</v>
      </c>
      <c r="AT241" s="175" t="s">
        <v>72</v>
      </c>
      <c r="AU241" s="175" t="s">
        <v>73</v>
      </c>
      <c r="AY241" s="174" t="s">
        <v>145</v>
      </c>
      <c r="BK241" s="176">
        <f>BK242+BK254+BK261+BK272</f>
        <v>0</v>
      </c>
    </row>
    <row r="242" spans="1:65" s="12" customFormat="1" ht="22.9" customHeight="1">
      <c r="B242" s="163"/>
      <c r="C242" s="164"/>
      <c r="D242" s="165" t="s">
        <v>72</v>
      </c>
      <c r="E242" s="177" t="s">
        <v>455</v>
      </c>
      <c r="F242" s="177" t="s">
        <v>456</v>
      </c>
      <c r="G242" s="164"/>
      <c r="H242" s="164"/>
      <c r="I242" s="167"/>
      <c r="J242" s="178">
        <f>BK242</f>
        <v>0</v>
      </c>
      <c r="K242" s="164"/>
      <c r="L242" s="169"/>
      <c r="M242" s="170"/>
      <c r="N242" s="171"/>
      <c r="O242" s="171"/>
      <c r="P242" s="172">
        <f>SUM(P243:P253)</f>
        <v>0</v>
      </c>
      <c r="Q242" s="171"/>
      <c r="R242" s="172">
        <f>SUM(R243:R253)</f>
        <v>0</v>
      </c>
      <c r="S242" s="171"/>
      <c r="T242" s="173">
        <f>SUM(T243:T253)</f>
        <v>0</v>
      </c>
      <c r="AR242" s="174" t="s">
        <v>79</v>
      </c>
      <c r="AT242" s="175" t="s">
        <v>72</v>
      </c>
      <c r="AU242" s="175" t="s">
        <v>79</v>
      </c>
      <c r="AY242" s="174" t="s">
        <v>145</v>
      </c>
      <c r="BK242" s="176">
        <f>SUM(BK243:BK253)</f>
        <v>0</v>
      </c>
    </row>
    <row r="243" spans="1:65" s="2" customFormat="1" ht="16.5" customHeight="1">
      <c r="A243" s="35"/>
      <c r="B243" s="36"/>
      <c r="C243" s="179" t="s">
        <v>457</v>
      </c>
      <c r="D243" s="179" t="s">
        <v>147</v>
      </c>
      <c r="E243" s="180" t="s">
        <v>458</v>
      </c>
      <c r="F243" s="181" t="s">
        <v>459</v>
      </c>
      <c r="G243" s="182" t="s">
        <v>460</v>
      </c>
      <c r="H243" s="183">
        <v>1</v>
      </c>
      <c r="I243" s="184"/>
      <c r="J243" s="185">
        <f>ROUND(I243*H243,2)</f>
        <v>0</v>
      </c>
      <c r="K243" s="181" t="s">
        <v>461</v>
      </c>
      <c r="L243" s="40"/>
      <c r="M243" s="186" t="s">
        <v>19</v>
      </c>
      <c r="N243" s="187" t="s">
        <v>44</v>
      </c>
      <c r="O243" s="65"/>
      <c r="P243" s="188">
        <f>O243*H243</f>
        <v>0</v>
      </c>
      <c r="Q243" s="188">
        <v>0</v>
      </c>
      <c r="R243" s="188">
        <f>Q243*H243</f>
        <v>0</v>
      </c>
      <c r="S243" s="188">
        <v>0</v>
      </c>
      <c r="T243" s="18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0" t="s">
        <v>462</v>
      </c>
      <c r="AT243" s="190" t="s">
        <v>147</v>
      </c>
      <c r="AU243" s="190" t="s">
        <v>81</v>
      </c>
      <c r="AY243" s="18" t="s">
        <v>145</v>
      </c>
      <c r="BE243" s="191">
        <f>IF(N243="základní",J243,0)</f>
        <v>0</v>
      </c>
      <c r="BF243" s="191">
        <f>IF(N243="snížená",J243,0)</f>
        <v>0</v>
      </c>
      <c r="BG243" s="191">
        <f>IF(N243="zákl. přenesená",J243,0)</f>
        <v>0</v>
      </c>
      <c r="BH243" s="191">
        <f>IF(N243="sníž. přenesená",J243,0)</f>
        <v>0</v>
      </c>
      <c r="BI243" s="191">
        <f>IF(N243="nulová",J243,0)</f>
        <v>0</v>
      </c>
      <c r="BJ243" s="18" t="s">
        <v>79</v>
      </c>
      <c r="BK243" s="191">
        <f>ROUND(I243*H243,2)</f>
        <v>0</v>
      </c>
      <c r="BL243" s="18" t="s">
        <v>462</v>
      </c>
      <c r="BM243" s="190" t="s">
        <v>463</v>
      </c>
    </row>
    <row r="244" spans="1:65" s="2" customFormat="1" ht="11.25">
      <c r="A244" s="35"/>
      <c r="B244" s="36"/>
      <c r="C244" s="37"/>
      <c r="D244" s="192" t="s">
        <v>154</v>
      </c>
      <c r="E244" s="37"/>
      <c r="F244" s="193" t="s">
        <v>464</v>
      </c>
      <c r="G244" s="37"/>
      <c r="H244" s="37"/>
      <c r="I244" s="194"/>
      <c r="J244" s="37"/>
      <c r="K244" s="37"/>
      <c r="L244" s="40"/>
      <c r="M244" s="195"/>
      <c r="N244" s="196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154</v>
      </c>
      <c r="AU244" s="18" t="s">
        <v>81</v>
      </c>
    </row>
    <row r="245" spans="1:65" s="2" customFormat="1" ht="16.5" customHeight="1">
      <c r="A245" s="35"/>
      <c r="B245" s="36"/>
      <c r="C245" s="179" t="s">
        <v>465</v>
      </c>
      <c r="D245" s="179" t="s">
        <v>147</v>
      </c>
      <c r="E245" s="180" t="s">
        <v>466</v>
      </c>
      <c r="F245" s="181" t="s">
        <v>467</v>
      </c>
      <c r="G245" s="182" t="s">
        <v>460</v>
      </c>
      <c r="H245" s="183">
        <v>1</v>
      </c>
      <c r="I245" s="184"/>
      <c r="J245" s="185">
        <f>ROUND(I245*H245,2)</f>
        <v>0</v>
      </c>
      <c r="K245" s="181" t="s">
        <v>461</v>
      </c>
      <c r="L245" s="40"/>
      <c r="M245" s="186" t="s">
        <v>19</v>
      </c>
      <c r="N245" s="187" t="s">
        <v>44</v>
      </c>
      <c r="O245" s="65"/>
      <c r="P245" s="188">
        <f>O245*H245</f>
        <v>0</v>
      </c>
      <c r="Q245" s="188">
        <v>0</v>
      </c>
      <c r="R245" s="188">
        <f>Q245*H245</f>
        <v>0</v>
      </c>
      <c r="S245" s="188">
        <v>0</v>
      </c>
      <c r="T245" s="18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0" t="s">
        <v>462</v>
      </c>
      <c r="AT245" s="190" t="s">
        <v>147</v>
      </c>
      <c r="AU245" s="190" t="s">
        <v>81</v>
      </c>
      <c r="AY245" s="18" t="s">
        <v>145</v>
      </c>
      <c r="BE245" s="191">
        <f>IF(N245="základní",J245,0)</f>
        <v>0</v>
      </c>
      <c r="BF245" s="191">
        <f>IF(N245="snížená",J245,0)</f>
        <v>0</v>
      </c>
      <c r="BG245" s="191">
        <f>IF(N245="zákl. přenesená",J245,0)</f>
        <v>0</v>
      </c>
      <c r="BH245" s="191">
        <f>IF(N245="sníž. přenesená",J245,0)</f>
        <v>0</v>
      </c>
      <c r="BI245" s="191">
        <f>IF(N245="nulová",J245,0)</f>
        <v>0</v>
      </c>
      <c r="BJ245" s="18" t="s">
        <v>79</v>
      </c>
      <c r="BK245" s="191">
        <f>ROUND(I245*H245,2)</f>
        <v>0</v>
      </c>
      <c r="BL245" s="18" t="s">
        <v>462</v>
      </c>
      <c r="BM245" s="190" t="s">
        <v>468</v>
      </c>
    </row>
    <row r="246" spans="1:65" s="2" customFormat="1" ht="11.25">
      <c r="A246" s="35"/>
      <c r="B246" s="36"/>
      <c r="C246" s="37"/>
      <c r="D246" s="192" t="s">
        <v>154</v>
      </c>
      <c r="E246" s="37"/>
      <c r="F246" s="193" t="s">
        <v>469</v>
      </c>
      <c r="G246" s="37"/>
      <c r="H246" s="37"/>
      <c r="I246" s="194"/>
      <c r="J246" s="37"/>
      <c r="K246" s="37"/>
      <c r="L246" s="40"/>
      <c r="M246" s="195"/>
      <c r="N246" s="196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154</v>
      </c>
      <c r="AU246" s="18" t="s">
        <v>81</v>
      </c>
    </row>
    <row r="247" spans="1:65" s="15" customFormat="1" ht="11.25">
      <c r="B247" s="230"/>
      <c r="C247" s="231"/>
      <c r="D247" s="199" t="s">
        <v>160</v>
      </c>
      <c r="E247" s="232" t="s">
        <v>19</v>
      </c>
      <c r="F247" s="233" t="s">
        <v>470</v>
      </c>
      <c r="G247" s="231"/>
      <c r="H247" s="232" t="s">
        <v>19</v>
      </c>
      <c r="I247" s="234"/>
      <c r="J247" s="231"/>
      <c r="K247" s="231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160</v>
      </c>
      <c r="AU247" s="239" t="s">
        <v>81</v>
      </c>
      <c r="AV247" s="15" t="s">
        <v>79</v>
      </c>
      <c r="AW247" s="15" t="s">
        <v>35</v>
      </c>
      <c r="AX247" s="15" t="s">
        <v>73</v>
      </c>
      <c r="AY247" s="239" t="s">
        <v>145</v>
      </c>
    </row>
    <row r="248" spans="1:65" s="15" customFormat="1" ht="11.25">
      <c r="B248" s="230"/>
      <c r="C248" s="231"/>
      <c r="D248" s="199" t="s">
        <v>160</v>
      </c>
      <c r="E248" s="232" t="s">
        <v>19</v>
      </c>
      <c r="F248" s="233" t="s">
        <v>471</v>
      </c>
      <c r="G248" s="231"/>
      <c r="H248" s="232" t="s">
        <v>19</v>
      </c>
      <c r="I248" s="234"/>
      <c r="J248" s="231"/>
      <c r="K248" s="231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160</v>
      </c>
      <c r="AU248" s="239" t="s">
        <v>81</v>
      </c>
      <c r="AV248" s="15" t="s">
        <v>79</v>
      </c>
      <c r="AW248" s="15" t="s">
        <v>35</v>
      </c>
      <c r="AX248" s="15" t="s">
        <v>73</v>
      </c>
      <c r="AY248" s="239" t="s">
        <v>145</v>
      </c>
    </row>
    <row r="249" spans="1:65" s="13" customFormat="1" ht="11.25">
      <c r="B249" s="197"/>
      <c r="C249" s="198"/>
      <c r="D249" s="199" t="s">
        <v>160</v>
      </c>
      <c r="E249" s="200" t="s">
        <v>19</v>
      </c>
      <c r="F249" s="201" t="s">
        <v>79</v>
      </c>
      <c r="G249" s="198"/>
      <c r="H249" s="202">
        <v>1</v>
      </c>
      <c r="I249" s="203"/>
      <c r="J249" s="198"/>
      <c r="K249" s="198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160</v>
      </c>
      <c r="AU249" s="208" t="s">
        <v>81</v>
      </c>
      <c r="AV249" s="13" t="s">
        <v>81</v>
      </c>
      <c r="AW249" s="13" t="s">
        <v>35</v>
      </c>
      <c r="AX249" s="13" t="s">
        <v>79</v>
      </c>
      <c r="AY249" s="208" t="s">
        <v>145</v>
      </c>
    </row>
    <row r="250" spans="1:65" s="2" customFormat="1" ht="16.5" customHeight="1">
      <c r="A250" s="35"/>
      <c r="B250" s="36"/>
      <c r="C250" s="179" t="s">
        <v>472</v>
      </c>
      <c r="D250" s="179" t="s">
        <v>147</v>
      </c>
      <c r="E250" s="180" t="s">
        <v>473</v>
      </c>
      <c r="F250" s="181" t="s">
        <v>474</v>
      </c>
      <c r="G250" s="182" t="s">
        <v>460</v>
      </c>
      <c r="H250" s="183">
        <v>1</v>
      </c>
      <c r="I250" s="184"/>
      <c r="J250" s="185">
        <f>ROUND(I250*H250,2)</f>
        <v>0</v>
      </c>
      <c r="K250" s="181" t="s">
        <v>19</v>
      </c>
      <c r="L250" s="40"/>
      <c r="M250" s="186" t="s">
        <v>19</v>
      </c>
      <c r="N250" s="187" t="s">
        <v>44</v>
      </c>
      <c r="O250" s="65"/>
      <c r="P250" s="188">
        <f>O250*H250</f>
        <v>0</v>
      </c>
      <c r="Q250" s="188">
        <v>0</v>
      </c>
      <c r="R250" s="188">
        <f>Q250*H250</f>
        <v>0</v>
      </c>
      <c r="S250" s="188">
        <v>0</v>
      </c>
      <c r="T250" s="18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0" t="s">
        <v>462</v>
      </c>
      <c r="AT250" s="190" t="s">
        <v>147</v>
      </c>
      <c r="AU250" s="190" t="s">
        <v>81</v>
      </c>
      <c r="AY250" s="18" t="s">
        <v>145</v>
      </c>
      <c r="BE250" s="191">
        <f>IF(N250="základní",J250,0)</f>
        <v>0</v>
      </c>
      <c r="BF250" s="191">
        <f>IF(N250="snížená",J250,0)</f>
        <v>0</v>
      </c>
      <c r="BG250" s="191">
        <f>IF(N250="zákl. přenesená",J250,0)</f>
        <v>0</v>
      </c>
      <c r="BH250" s="191">
        <f>IF(N250="sníž. přenesená",J250,0)</f>
        <v>0</v>
      </c>
      <c r="BI250" s="191">
        <f>IF(N250="nulová",J250,0)</f>
        <v>0</v>
      </c>
      <c r="BJ250" s="18" t="s">
        <v>79</v>
      </c>
      <c r="BK250" s="191">
        <f>ROUND(I250*H250,2)</f>
        <v>0</v>
      </c>
      <c r="BL250" s="18" t="s">
        <v>462</v>
      </c>
      <c r="BM250" s="190" t="s">
        <v>475</v>
      </c>
    </row>
    <row r="251" spans="1:65" s="15" customFormat="1" ht="11.25">
      <c r="B251" s="230"/>
      <c r="C251" s="231"/>
      <c r="D251" s="199" t="s">
        <v>160</v>
      </c>
      <c r="E251" s="232" t="s">
        <v>19</v>
      </c>
      <c r="F251" s="233" t="s">
        <v>476</v>
      </c>
      <c r="G251" s="231"/>
      <c r="H251" s="232" t="s">
        <v>19</v>
      </c>
      <c r="I251" s="234"/>
      <c r="J251" s="231"/>
      <c r="K251" s="231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160</v>
      </c>
      <c r="AU251" s="239" t="s">
        <v>81</v>
      </c>
      <c r="AV251" s="15" t="s">
        <v>79</v>
      </c>
      <c r="AW251" s="15" t="s">
        <v>35</v>
      </c>
      <c r="AX251" s="15" t="s">
        <v>73</v>
      </c>
      <c r="AY251" s="239" t="s">
        <v>145</v>
      </c>
    </row>
    <row r="252" spans="1:65" s="15" customFormat="1" ht="11.25">
      <c r="B252" s="230"/>
      <c r="C252" s="231"/>
      <c r="D252" s="199" t="s">
        <v>160</v>
      </c>
      <c r="E252" s="232" t="s">
        <v>19</v>
      </c>
      <c r="F252" s="233" t="s">
        <v>477</v>
      </c>
      <c r="G252" s="231"/>
      <c r="H252" s="232" t="s">
        <v>19</v>
      </c>
      <c r="I252" s="234"/>
      <c r="J252" s="231"/>
      <c r="K252" s="231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160</v>
      </c>
      <c r="AU252" s="239" t="s">
        <v>81</v>
      </c>
      <c r="AV252" s="15" t="s">
        <v>79</v>
      </c>
      <c r="AW252" s="15" t="s">
        <v>35</v>
      </c>
      <c r="AX252" s="15" t="s">
        <v>73</v>
      </c>
      <c r="AY252" s="239" t="s">
        <v>145</v>
      </c>
    </row>
    <row r="253" spans="1:65" s="13" customFormat="1" ht="11.25">
      <c r="B253" s="197"/>
      <c r="C253" s="198"/>
      <c r="D253" s="199" t="s">
        <v>160</v>
      </c>
      <c r="E253" s="200" t="s">
        <v>19</v>
      </c>
      <c r="F253" s="201" t="s">
        <v>79</v>
      </c>
      <c r="G253" s="198"/>
      <c r="H253" s="202">
        <v>1</v>
      </c>
      <c r="I253" s="203"/>
      <c r="J253" s="198"/>
      <c r="K253" s="198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160</v>
      </c>
      <c r="AU253" s="208" t="s">
        <v>81</v>
      </c>
      <c r="AV253" s="13" t="s">
        <v>81</v>
      </c>
      <c r="AW253" s="13" t="s">
        <v>35</v>
      </c>
      <c r="AX253" s="13" t="s">
        <v>79</v>
      </c>
      <c r="AY253" s="208" t="s">
        <v>145</v>
      </c>
    </row>
    <row r="254" spans="1:65" s="12" customFormat="1" ht="22.9" customHeight="1">
      <c r="B254" s="163"/>
      <c r="C254" s="164"/>
      <c r="D254" s="165" t="s">
        <v>72</v>
      </c>
      <c r="E254" s="177" t="s">
        <v>478</v>
      </c>
      <c r="F254" s="177" t="s">
        <v>479</v>
      </c>
      <c r="G254" s="164"/>
      <c r="H254" s="164"/>
      <c r="I254" s="167"/>
      <c r="J254" s="178">
        <f>BK254</f>
        <v>0</v>
      </c>
      <c r="K254" s="164"/>
      <c r="L254" s="169"/>
      <c r="M254" s="170"/>
      <c r="N254" s="171"/>
      <c r="O254" s="171"/>
      <c r="P254" s="172">
        <f>SUM(P255:P260)</f>
        <v>0</v>
      </c>
      <c r="Q254" s="171"/>
      <c r="R254" s="172">
        <f>SUM(R255:R260)</f>
        <v>0</v>
      </c>
      <c r="S254" s="171"/>
      <c r="T254" s="173">
        <f>SUM(T255:T260)</f>
        <v>0</v>
      </c>
      <c r="AR254" s="174" t="s">
        <v>175</v>
      </c>
      <c r="AT254" s="175" t="s">
        <v>72</v>
      </c>
      <c r="AU254" s="175" t="s">
        <v>79</v>
      </c>
      <c r="AY254" s="174" t="s">
        <v>145</v>
      </c>
      <c r="BK254" s="176">
        <f>SUM(BK255:BK260)</f>
        <v>0</v>
      </c>
    </row>
    <row r="255" spans="1:65" s="2" customFormat="1" ht="16.5" customHeight="1">
      <c r="A255" s="35"/>
      <c r="B255" s="36"/>
      <c r="C255" s="179" t="s">
        <v>480</v>
      </c>
      <c r="D255" s="179" t="s">
        <v>147</v>
      </c>
      <c r="E255" s="180" t="s">
        <v>481</v>
      </c>
      <c r="F255" s="181" t="s">
        <v>479</v>
      </c>
      <c r="G255" s="182" t="s">
        <v>460</v>
      </c>
      <c r="H255" s="183">
        <v>1</v>
      </c>
      <c r="I255" s="184"/>
      <c r="J255" s="185">
        <f>ROUND(I255*H255,2)</f>
        <v>0</v>
      </c>
      <c r="K255" s="181" t="s">
        <v>461</v>
      </c>
      <c r="L255" s="40"/>
      <c r="M255" s="186" t="s">
        <v>19</v>
      </c>
      <c r="N255" s="187" t="s">
        <v>44</v>
      </c>
      <c r="O255" s="65"/>
      <c r="P255" s="188">
        <f>O255*H255</f>
        <v>0</v>
      </c>
      <c r="Q255" s="188">
        <v>0</v>
      </c>
      <c r="R255" s="188">
        <f>Q255*H255</f>
        <v>0</v>
      </c>
      <c r="S255" s="188">
        <v>0</v>
      </c>
      <c r="T255" s="18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0" t="s">
        <v>462</v>
      </c>
      <c r="AT255" s="190" t="s">
        <v>147</v>
      </c>
      <c r="AU255" s="190" t="s">
        <v>81</v>
      </c>
      <c r="AY255" s="18" t="s">
        <v>145</v>
      </c>
      <c r="BE255" s="191">
        <f>IF(N255="základní",J255,0)</f>
        <v>0</v>
      </c>
      <c r="BF255" s="191">
        <f>IF(N255="snížená",J255,0)</f>
        <v>0</v>
      </c>
      <c r="BG255" s="191">
        <f>IF(N255="zákl. přenesená",J255,0)</f>
        <v>0</v>
      </c>
      <c r="BH255" s="191">
        <f>IF(N255="sníž. přenesená",J255,0)</f>
        <v>0</v>
      </c>
      <c r="BI255" s="191">
        <f>IF(N255="nulová",J255,0)</f>
        <v>0</v>
      </c>
      <c r="BJ255" s="18" t="s">
        <v>79</v>
      </c>
      <c r="BK255" s="191">
        <f>ROUND(I255*H255,2)</f>
        <v>0</v>
      </c>
      <c r="BL255" s="18" t="s">
        <v>462</v>
      </c>
      <c r="BM255" s="190" t="s">
        <v>482</v>
      </c>
    </row>
    <row r="256" spans="1:65" s="2" customFormat="1" ht="11.25">
      <c r="A256" s="35"/>
      <c r="B256" s="36"/>
      <c r="C256" s="37"/>
      <c r="D256" s="192" t="s">
        <v>154</v>
      </c>
      <c r="E256" s="37"/>
      <c r="F256" s="193" t="s">
        <v>483</v>
      </c>
      <c r="G256" s="37"/>
      <c r="H256" s="37"/>
      <c r="I256" s="194"/>
      <c r="J256" s="37"/>
      <c r="K256" s="37"/>
      <c r="L256" s="40"/>
      <c r="M256" s="195"/>
      <c r="N256" s="196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154</v>
      </c>
      <c r="AU256" s="18" t="s">
        <v>81</v>
      </c>
    </row>
    <row r="257" spans="1:65" s="15" customFormat="1" ht="11.25">
      <c r="B257" s="230"/>
      <c r="C257" s="231"/>
      <c r="D257" s="199" t="s">
        <v>160</v>
      </c>
      <c r="E257" s="232" t="s">
        <v>19</v>
      </c>
      <c r="F257" s="233" t="s">
        <v>484</v>
      </c>
      <c r="G257" s="231"/>
      <c r="H257" s="232" t="s">
        <v>19</v>
      </c>
      <c r="I257" s="234"/>
      <c r="J257" s="231"/>
      <c r="K257" s="231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160</v>
      </c>
      <c r="AU257" s="239" t="s">
        <v>81</v>
      </c>
      <c r="AV257" s="15" t="s">
        <v>79</v>
      </c>
      <c r="AW257" s="15" t="s">
        <v>35</v>
      </c>
      <c r="AX257" s="15" t="s">
        <v>73</v>
      </c>
      <c r="AY257" s="239" t="s">
        <v>145</v>
      </c>
    </row>
    <row r="258" spans="1:65" s="15" customFormat="1" ht="11.25">
      <c r="B258" s="230"/>
      <c r="C258" s="231"/>
      <c r="D258" s="199" t="s">
        <v>160</v>
      </c>
      <c r="E258" s="232" t="s">
        <v>19</v>
      </c>
      <c r="F258" s="233" t="s">
        <v>485</v>
      </c>
      <c r="G258" s="231"/>
      <c r="H258" s="232" t="s">
        <v>19</v>
      </c>
      <c r="I258" s="234"/>
      <c r="J258" s="231"/>
      <c r="K258" s="231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160</v>
      </c>
      <c r="AU258" s="239" t="s">
        <v>81</v>
      </c>
      <c r="AV258" s="15" t="s">
        <v>79</v>
      </c>
      <c r="AW258" s="15" t="s">
        <v>35</v>
      </c>
      <c r="AX258" s="15" t="s">
        <v>73</v>
      </c>
      <c r="AY258" s="239" t="s">
        <v>145</v>
      </c>
    </row>
    <row r="259" spans="1:65" s="15" customFormat="1" ht="11.25">
      <c r="B259" s="230"/>
      <c r="C259" s="231"/>
      <c r="D259" s="199" t="s">
        <v>160</v>
      </c>
      <c r="E259" s="232" t="s">
        <v>19</v>
      </c>
      <c r="F259" s="233" t="s">
        <v>486</v>
      </c>
      <c r="G259" s="231"/>
      <c r="H259" s="232" t="s">
        <v>19</v>
      </c>
      <c r="I259" s="234"/>
      <c r="J259" s="231"/>
      <c r="K259" s="231"/>
      <c r="L259" s="235"/>
      <c r="M259" s="236"/>
      <c r="N259" s="237"/>
      <c r="O259" s="237"/>
      <c r="P259" s="237"/>
      <c r="Q259" s="237"/>
      <c r="R259" s="237"/>
      <c r="S259" s="237"/>
      <c r="T259" s="238"/>
      <c r="AT259" s="239" t="s">
        <v>160</v>
      </c>
      <c r="AU259" s="239" t="s">
        <v>81</v>
      </c>
      <c r="AV259" s="15" t="s">
        <v>79</v>
      </c>
      <c r="AW259" s="15" t="s">
        <v>35</v>
      </c>
      <c r="AX259" s="15" t="s">
        <v>73</v>
      </c>
      <c r="AY259" s="239" t="s">
        <v>145</v>
      </c>
    </row>
    <row r="260" spans="1:65" s="13" customFormat="1" ht="11.25">
      <c r="B260" s="197"/>
      <c r="C260" s="198"/>
      <c r="D260" s="199" t="s">
        <v>160</v>
      </c>
      <c r="E260" s="200" t="s">
        <v>19</v>
      </c>
      <c r="F260" s="201" t="s">
        <v>79</v>
      </c>
      <c r="G260" s="198"/>
      <c r="H260" s="202">
        <v>1</v>
      </c>
      <c r="I260" s="203"/>
      <c r="J260" s="198"/>
      <c r="K260" s="198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160</v>
      </c>
      <c r="AU260" s="208" t="s">
        <v>81</v>
      </c>
      <c r="AV260" s="13" t="s">
        <v>81</v>
      </c>
      <c r="AW260" s="13" t="s">
        <v>35</v>
      </c>
      <c r="AX260" s="13" t="s">
        <v>79</v>
      </c>
      <c r="AY260" s="208" t="s">
        <v>145</v>
      </c>
    </row>
    <row r="261" spans="1:65" s="12" customFormat="1" ht="22.9" customHeight="1">
      <c r="B261" s="163"/>
      <c r="C261" s="164"/>
      <c r="D261" s="165" t="s">
        <v>72</v>
      </c>
      <c r="E261" s="177" t="s">
        <v>487</v>
      </c>
      <c r="F261" s="177" t="s">
        <v>488</v>
      </c>
      <c r="G261" s="164"/>
      <c r="H261" s="164"/>
      <c r="I261" s="167"/>
      <c r="J261" s="178">
        <f>BK261</f>
        <v>0</v>
      </c>
      <c r="K261" s="164"/>
      <c r="L261" s="169"/>
      <c r="M261" s="170"/>
      <c r="N261" s="171"/>
      <c r="O261" s="171"/>
      <c r="P261" s="172">
        <f>SUM(P262:P271)</f>
        <v>0</v>
      </c>
      <c r="Q261" s="171"/>
      <c r="R261" s="172">
        <f>SUM(R262:R271)</f>
        <v>0</v>
      </c>
      <c r="S261" s="171"/>
      <c r="T261" s="173">
        <f>SUM(T262:T271)</f>
        <v>0</v>
      </c>
      <c r="AR261" s="174" t="s">
        <v>175</v>
      </c>
      <c r="AT261" s="175" t="s">
        <v>72</v>
      </c>
      <c r="AU261" s="175" t="s">
        <v>79</v>
      </c>
      <c r="AY261" s="174" t="s">
        <v>145</v>
      </c>
      <c r="BK261" s="176">
        <f>SUM(BK262:BK271)</f>
        <v>0</v>
      </c>
    </row>
    <row r="262" spans="1:65" s="2" customFormat="1" ht="16.5" customHeight="1">
      <c r="A262" s="35"/>
      <c r="B262" s="36"/>
      <c r="C262" s="179" t="s">
        <v>489</v>
      </c>
      <c r="D262" s="179" t="s">
        <v>147</v>
      </c>
      <c r="E262" s="180" t="s">
        <v>490</v>
      </c>
      <c r="F262" s="181" t="s">
        <v>488</v>
      </c>
      <c r="G262" s="182" t="s">
        <v>460</v>
      </c>
      <c r="H262" s="183">
        <v>1</v>
      </c>
      <c r="I262" s="184"/>
      <c r="J262" s="185">
        <f>ROUND(I262*H262,2)</f>
        <v>0</v>
      </c>
      <c r="K262" s="181" t="s">
        <v>19</v>
      </c>
      <c r="L262" s="40"/>
      <c r="M262" s="186" t="s">
        <v>19</v>
      </c>
      <c r="N262" s="187" t="s">
        <v>44</v>
      </c>
      <c r="O262" s="65"/>
      <c r="P262" s="188">
        <f>O262*H262</f>
        <v>0</v>
      </c>
      <c r="Q262" s="188">
        <v>0</v>
      </c>
      <c r="R262" s="188">
        <f>Q262*H262</f>
        <v>0</v>
      </c>
      <c r="S262" s="188">
        <v>0</v>
      </c>
      <c r="T262" s="18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0" t="s">
        <v>462</v>
      </c>
      <c r="AT262" s="190" t="s">
        <v>147</v>
      </c>
      <c r="AU262" s="190" t="s">
        <v>81</v>
      </c>
      <c r="AY262" s="18" t="s">
        <v>145</v>
      </c>
      <c r="BE262" s="191">
        <f>IF(N262="základní",J262,0)</f>
        <v>0</v>
      </c>
      <c r="BF262" s="191">
        <f>IF(N262="snížená",J262,0)</f>
        <v>0</v>
      </c>
      <c r="BG262" s="191">
        <f>IF(N262="zákl. přenesená",J262,0)</f>
        <v>0</v>
      </c>
      <c r="BH262" s="191">
        <f>IF(N262="sníž. přenesená",J262,0)</f>
        <v>0</v>
      </c>
      <c r="BI262" s="191">
        <f>IF(N262="nulová",J262,0)</f>
        <v>0</v>
      </c>
      <c r="BJ262" s="18" t="s">
        <v>79</v>
      </c>
      <c r="BK262" s="191">
        <f>ROUND(I262*H262,2)</f>
        <v>0</v>
      </c>
      <c r="BL262" s="18" t="s">
        <v>462</v>
      </c>
      <c r="BM262" s="190" t="s">
        <v>491</v>
      </c>
    </row>
    <row r="263" spans="1:65" s="15" customFormat="1" ht="11.25">
      <c r="B263" s="230"/>
      <c r="C263" s="231"/>
      <c r="D263" s="199" t="s">
        <v>160</v>
      </c>
      <c r="E263" s="232" t="s">
        <v>19</v>
      </c>
      <c r="F263" s="233" t="s">
        <v>492</v>
      </c>
      <c r="G263" s="231"/>
      <c r="H263" s="232" t="s">
        <v>19</v>
      </c>
      <c r="I263" s="234"/>
      <c r="J263" s="231"/>
      <c r="K263" s="231"/>
      <c r="L263" s="235"/>
      <c r="M263" s="236"/>
      <c r="N263" s="237"/>
      <c r="O263" s="237"/>
      <c r="P263" s="237"/>
      <c r="Q263" s="237"/>
      <c r="R263" s="237"/>
      <c r="S263" s="237"/>
      <c r="T263" s="238"/>
      <c r="AT263" s="239" t="s">
        <v>160</v>
      </c>
      <c r="AU263" s="239" t="s">
        <v>81</v>
      </c>
      <c r="AV263" s="15" t="s">
        <v>79</v>
      </c>
      <c r="AW263" s="15" t="s">
        <v>35</v>
      </c>
      <c r="AX263" s="15" t="s">
        <v>73</v>
      </c>
      <c r="AY263" s="239" t="s">
        <v>145</v>
      </c>
    </row>
    <row r="264" spans="1:65" s="13" customFormat="1" ht="11.25">
      <c r="B264" s="197"/>
      <c r="C264" s="198"/>
      <c r="D264" s="199" t="s">
        <v>160</v>
      </c>
      <c r="E264" s="200" t="s">
        <v>19</v>
      </c>
      <c r="F264" s="201" t="s">
        <v>79</v>
      </c>
      <c r="G264" s="198"/>
      <c r="H264" s="202">
        <v>1</v>
      </c>
      <c r="I264" s="203"/>
      <c r="J264" s="198"/>
      <c r="K264" s="198"/>
      <c r="L264" s="204"/>
      <c r="M264" s="205"/>
      <c r="N264" s="206"/>
      <c r="O264" s="206"/>
      <c r="P264" s="206"/>
      <c r="Q264" s="206"/>
      <c r="R264" s="206"/>
      <c r="S264" s="206"/>
      <c r="T264" s="207"/>
      <c r="AT264" s="208" t="s">
        <v>160</v>
      </c>
      <c r="AU264" s="208" t="s">
        <v>81</v>
      </c>
      <c r="AV264" s="13" t="s">
        <v>81</v>
      </c>
      <c r="AW264" s="13" t="s">
        <v>35</v>
      </c>
      <c r="AX264" s="13" t="s">
        <v>79</v>
      </c>
      <c r="AY264" s="208" t="s">
        <v>145</v>
      </c>
    </row>
    <row r="265" spans="1:65" s="2" customFormat="1" ht="16.5" customHeight="1">
      <c r="A265" s="35"/>
      <c r="B265" s="36"/>
      <c r="C265" s="179" t="s">
        <v>493</v>
      </c>
      <c r="D265" s="179" t="s">
        <v>147</v>
      </c>
      <c r="E265" s="180" t="s">
        <v>494</v>
      </c>
      <c r="F265" s="181" t="s">
        <v>495</v>
      </c>
      <c r="G265" s="182" t="s">
        <v>460</v>
      </c>
      <c r="H265" s="183">
        <v>1</v>
      </c>
      <c r="I265" s="184"/>
      <c r="J265" s="185">
        <f>ROUND(I265*H265,2)</f>
        <v>0</v>
      </c>
      <c r="K265" s="181" t="s">
        <v>461</v>
      </c>
      <c r="L265" s="40"/>
      <c r="M265" s="186" t="s">
        <v>19</v>
      </c>
      <c r="N265" s="187" t="s">
        <v>44</v>
      </c>
      <c r="O265" s="65"/>
      <c r="P265" s="188">
        <f>O265*H265</f>
        <v>0</v>
      </c>
      <c r="Q265" s="188">
        <v>0</v>
      </c>
      <c r="R265" s="188">
        <f>Q265*H265</f>
        <v>0</v>
      </c>
      <c r="S265" s="188">
        <v>0</v>
      </c>
      <c r="T265" s="18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0" t="s">
        <v>462</v>
      </c>
      <c r="AT265" s="190" t="s">
        <v>147</v>
      </c>
      <c r="AU265" s="190" t="s">
        <v>81</v>
      </c>
      <c r="AY265" s="18" t="s">
        <v>145</v>
      </c>
      <c r="BE265" s="191">
        <f>IF(N265="základní",J265,0)</f>
        <v>0</v>
      </c>
      <c r="BF265" s="191">
        <f>IF(N265="snížená",J265,0)</f>
        <v>0</v>
      </c>
      <c r="BG265" s="191">
        <f>IF(N265="zákl. přenesená",J265,0)</f>
        <v>0</v>
      </c>
      <c r="BH265" s="191">
        <f>IF(N265="sníž. přenesená",J265,0)</f>
        <v>0</v>
      </c>
      <c r="BI265" s="191">
        <f>IF(N265="nulová",J265,0)</f>
        <v>0</v>
      </c>
      <c r="BJ265" s="18" t="s">
        <v>79</v>
      </c>
      <c r="BK265" s="191">
        <f>ROUND(I265*H265,2)</f>
        <v>0</v>
      </c>
      <c r="BL265" s="18" t="s">
        <v>462</v>
      </c>
      <c r="BM265" s="190" t="s">
        <v>496</v>
      </c>
    </row>
    <row r="266" spans="1:65" s="2" customFormat="1" ht="11.25">
      <c r="A266" s="35"/>
      <c r="B266" s="36"/>
      <c r="C266" s="37"/>
      <c r="D266" s="192" t="s">
        <v>154</v>
      </c>
      <c r="E266" s="37"/>
      <c r="F266" s="193" t="s">
        <v>497</v>
      </c>
      <c r="G266" s="37"/>
      <c r="H266" s="37"/>
      <c r="I266" s="194"/>
      <c r="J266" s="37"/>
      <c r="K266" s="37"/>
      <c r="L266" s="40"/>
      <c r="M266" s="195"/>
      <c r="N266" s="196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154</v>
      </c>
      <c r="AU266" s="18" t="s">
        <v>81</v>
      </c>
    </row>
    <row r="267" spans="1:65" s="15" customFormat="1" ht="11.25">
      <c r="B267" s="230"/>
      <c r="C267" s="231"/>
      <c r="D267" s="199" t="s">
        <v>160</v>
      </c>
      <c r="E267" s="232" t="s">
        <v>19</v>
      </c>
      <c r="F267" s="233" t="s">
        <v>498</v>
      </c>
      <c r="G267" s="231"/>
      <c r="H267" s="232" t="s">
        <v>19</v>
      </c>
      <c r="I267" s="234"/>
      <c r="J267" s="231"/>
      <c r="K267" s="231"/>
      <c r="L267" s="235"/>
      <c r="M267" s="236"/>
      <c r="N267" s="237"/>
      <c r="O267" s="237"/>
      <c r="P267" s="237"/>
      <c r="Q267" s="237"/>
      <c r="R267" s="237"/>
      <c r="S267" s="237"/>
      <c r="T267" s="238"/>
      <c r="AT267" s="239" t="s">
        <v>160</v>
      </c>
      <c r="AU267" s="239" t="s">
        <v>81</v>
      </c>
      <c r="AV267" s="15" t="s">
        <v>79</v>
      </c>
      <c r="AW267" s="15" t="s">
        <v>35</v>
      </c>
      <c r="AX267" s="15" t="s">
        <v>73</v>
      </c>
      <c r="AY267" s="239" t="s">
        <v>145</v>
      </c>
    </row>
    <row r="268" spans="1:65" s="15" customFormat="1" ht="11.25">
      <c r="B268" s="230"/>
      <c r="C268" s="231"/>
      <c r="D268" s="199" t="s">
        <v>160</v>
      </c>
      <c r="E268" s="232" t="s">
        <v>19</v>
      </c>
      <c r="F268" s="233" t="s">
        <v>499</v>
      </c>
      <c r="G268" s="231"/>
      <c r="H268" s="232" t="s">
        <v>19</v>
      </c>
      <c r="I268" s="234"/>
      <c r="J268" s="231"/>
      <c r="K268" s="231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160</v>
      </c>
      <c r="AU268" s="239" t="s">
        <v>81</v>
      </c>
      <c r="AV268" s="15" t="s">
        <v>79</v>
      </c>
      <c r="AW268" s="15" t="s">
        <v>35</v>
      </c>
      <c r="AX268" s="15" t="s">
        <v>73</v>
      </c>
      <c r="AY268" s="239" t="s">
        <v>145</v>
      </c>
    </row>
    <row r="269" spans="1:65" s="15" customFormat="1" ht="11.25">
      <c r="B269" s="230"/>
      <c r="C269" s="231"/>
      <c r="D269" s="199" t="s">
        <v>160</v>
      </c>
      <c r="E269" s="232" t="s">
        <v>19</v>
      </c>
      <c r="F269" s="233" t="s">
        <v>500</v>
      </c>
      <c r="G269" s="231"/>
      <c r="H269" s="232" t="s">
        <v>19</v>
      </c>
      <c r="I269" s="234"/>
      <c r="J269" s="231"/>
      <c r="K269" s="231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160</v>
      </c>
      <c r="AU269" s="239" t="s">
        <v>81</v>
      </c>
      <c r="AV269" s="15" t="s">
        <v>79</v>
      </c>
      <c r="AW269" s="15" t="s">
        <v>35</v>
      </c>
      <c r="AX269" s="15" t="s">
        <v>73</v>
      </c>
      <c r="AY269" s="239" t="s">
        <v>145</v>
      </c>
    </row>
    <row r="270" spans="1:65" s="15" customFormat="1" ht="11.25">
      <c r="B270" s="230"/>
      <c r="C270" s="231"/>
      <c r="D270" s="199" t="s">
        <v>160</v>
      </c>
      <c r="E270" s="232" t="s">
        <v>19</v>
      </c>
      <c r="F270" s="233" t="s">
        <v>501</v>
      </c>
      <c r="G270" s="231"/>
      <c r="H270" s="232" t="s">
        <v>19</v>
      </c>
      <c r="I270" s="234"/>
      <c r="J270" s="231"/>
      <c r="K270" s="231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160</v>
      </c>
      <c r="AU270" s="239" t="s">
        <v>81</v>
      </c>
      <c r="AV270" s="15" t="s">
        <v>79</v>
      </c>
      <c r="AW270" s="15" t="s">
        <v>35</v>
      </c>
      <c r="AX270" s="15" t="s">
        <v>73</v>
      </c>
      <c r="AY270" s="239" t="s">
        <v>145</v>
      </c>
    </row>
    <row r="271" spans="1:65" s="13" customFormat="1" ht="11.25">
      <c r="B271" s="197"/>
      <c r="C271" s="198"/>
      <c r="D271" s="199" t="s">
        <v>160</v>
      </c>
      <c r="E271" s="200" t="s">
        <v>19</v>
      </c>
      <c r="F271" s="201" t="s">
        <v>79</v>
      </c>
      <c r="G271" s="198"/>
      <c r="H271" s="202">
        <v>1</v>
      </c>
      <c r="I271" s="203"/>
      <c r="J271" s="198"/>
      <c r="K271" s="198"/>
      <c r="L271" s="204"/>
      <c r="M271" s="205"/>
      <c r="N271" s="206"/>
      <c r="O271" s="206"/>
      <c r="P271" s="206"/>
      <c r="Q271" s="206"/>
      <c r="R271" s="206"/>
      <c r="S271" s="206"/>
      <c r="T271" s="207"/>
      <c r="AT271" s="208" t="s">
        <v>160</v>
      </c>
      <c r="AU271" s="208" t="s">
        <v>81</v>
      </c>
      <c r="AV271" s="13" t="s">
        <v>81</v>
      </c>
      <c r="AW271" s="13" t="s">
        <v>35</v>
      </c>
      <c r="AX271" s="13" t="s">
        <v>79</v>
      </c>
      <c r="AY271" s="208" t="s">
        <v>145</v>
      </c>
    </row>
    <row r="272" spans="1:65" s="12" customFormat="1" ht="22.9" customHeight="1">
      <c r="B272" s="163"/>
      <c r="C272" s="164"/>
      <c r="D272" s="165" t="s">
        <v>72</v>
      </c>
      <c r="E272" s="177" t="s">
        <v>502</v>
      </c>
      <c r="F272" s="177" t="s">
        <v>503</v>
      </c>
      <c r="G272" s="164"/>
      <c r="H272" s="164"/>
      <c r="I272" s="167"/>
      <c r="J272" s="178">
        <f>BK272</f>
        <v>0</v>
      </c>
      <c r="K272" s="164"/>
      <c r="L272" s="169"/>
      <c r="M272" s="170"/>
      <c r="N272" s="171"/>
      <c r="O272" s="171"/>
      <c r="P272" s="172">
        <f>SUM(P273:P281)</f>
        <v>0</v>
      </c>
      <c r="Q272" s="171"/>
      <c r="R272" s="172">
        <f>SUM(R273:R281)</f>
        <v>0</v>
      </c>
      <c r="S272" s="171"/>
      <c r="T272" s="173">
        <f>SUM(T273:T281)</f>
        <v>0</v>
      </c>
      <c r="AR272" s="174" t="s">
        <v>175</v>
      </c>
      <c r="AT272" s="175" t="s">
        <v>72</v>
      </c>
      <c r="AU272" s="175" t="s">
        <v>79</v>
      </c>
      <c r="AY272" s="174" t="s">
        <v>145</v>
      </c>
      <c r="BK272" s="176">
        <f>SUM(BK273:BK281)</f>
        <v>0</v>
      </c>
    </row>
    <row r="273" spans="1:65" s="2" customFormat="1" ht="16.5" customHeight="1">
      <c r="A273" s="35"/>
      <c r="B273" s="36"/>
      <c r="C273" s="179" t="s">
        <v>504</v>
      </c>
      <c r="D273" s="179" t="s">
        <v>147</v>
      </c>
      <c r="E273" s="180" t="s">
        <v>505</v>
      </c>
      <c r="F273" s="181" t="s">
        <v>503</v>
      </c>
      <c r="G273" s="182" t="s">
        <v>460</v>
      </c>
      <c r="H273" s="183">
        <v>1</v>
      </c>
      <c r="I273" s="184"/>
      <c r="J273" s="185">
        <f>ROUND(I273*H273,2)</f>
        <v>0</v>
      </c>
      <c r="K273" s="181" t="s">
        <v>19</v>
      </c>
      <c r="L273" s="40"/>
      <c r="M273" s="186" t="s">
        <v>19</v>
      </c>
      <c r="N273" s="187" t="s">
        <v>44</v>
      </c>
      <c r="O273" s="65"/>
      <c r="P273" s="188">
        <f>O273*H273</f>
        <v>0</v>
      </c>
      <c r="Q273" s="188">
        <v>0</v>
      </c>
      <c r="R273" s="188">
        <f>Q273*H273</f>
        <v>0</v>
      </c>
      <c r="S273" s="188">
        <v>0</v>
      </c>
      <c r="T273" s="18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0" t="s">
        <v>462</v>
      </c>
      <c r="AT273" s="190" t="s">
        <v>147</v>
      </c>
      <c r="AU273" s="190" t="s">
        <v>81</v>
      </c>
      <c r="AY273" s="18" t="s">
        <v>145</v>
      </c>
      <c r="BE273" s="191">
        <f>IF(N273="základní",J273,0)</f>
        <v>0</v>
      </c>
      <c r="BF273" s="191">
        <f>IF(N273="snížená",J273,0)</f>
        <v>0</v>
      </c>
      <c r="BG273" s="191">
        <f>IF(N273="zákl. přenesená",J273,0)</f>
        <v>0</v>
      </c>
      <c r="BH273" s="191">
        <f>IF(N273="sníž. přenesená",J273,0)</f>
        <v>0</v>
      </c>
      <c r="BI273" s="191">
        <f>IF(N273="nulová",J273,0)</f>
        <v>0</v>
      </c>
      <c r="BJ273" s="18" t="s">
        <v>79</v>
      </c>
      <c r="BK273" s="191">
        <f>ROUND(I273*H273,2)</f>
        <v>0</v>
      </c>
      <c r="BL273" s="18" t="s">
        <v>462</v>
      </c>
      <c r="BM273" s="190" t="s">
        <v>506</v>
      </c>
    </row>
    <row r="274" spans="1:65" s="2" customFormat="1" ht="16.5" customHeight="1">
      <c r="A274" s="35"/>
      <c r="B274" s="36"/>
      <c r="C274" s="179" t="s">
        <v>507</v>
      </c>
      <c r="D274" s="179" t="s">
        <v>147</v>
      </c>
      <c r="E274" s="180" t="s">
        <v>508</v>
      </c>
      <c r="F274" s="181" t="s">
        <v>509</v>
      </c>
      <c r="G274" s="182" t="s">
        <v>460</v>
      </c>
      <c r="H274" s="183">
        <v>1</v>
      </c>
      <c r="I274" s="184"/>
      <c r="J274" s="185">
        <f>ROUND(I274*H274,2)</f>
        <v>0</v>
      </c>
      <c r="K274" s="181" t="s">
        <v>461</v>
      </c>
      <c r="L274" s="40"/>
      <c r="M274" s="186" t="s">
        <v>19</v>
      </c>
      <c r="N274" s="187" t="s">
        <v>44</v>
      </c>
      <c r="O274" s="65"/>
      <c r="P274" s="188">
        <f>O274*H274</f>
        <v>0</v>
      </c>
      <c r="Q274" s="188">
        <v>0</v>
      </c>
      <c r="R274" s="188">
        <f>Q274*H274</f>
        <v>0</v>
      </c>
      <c r="S274" s="188">
        <v>0</v>
      </c>
      <c r="T274" s="18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0" t="s">
        <v>462</v>
      </c>
      <c r="AT274" s="190" t="s">
        <v>147</v>
      </c>
      <c r="AU274" s="190" t="s">
        <v>81</v>
      </c>
      <c r="AY274" s="18" t="s">
        <v>145</v>
      </c>
      <c r="BE274" s="191">
        <f>IF(N274="základní",J274,0)</f>
        <v>0</v>
      </c>
      <c r="BF274" s="191">
        <f>IF(N274="snížená",J274,0)</f>
        <v>0</v>
      </c>
      <c r="BG274" s="191">
        <f>IF(N274="zákl. přenesená",J274,0)</f>
        <v>0</v>
      </c>
      <c r="BH274" s="191">
        <f>IF(N274="sníž. přenesená",J274,0)</f>
        <v>0</v>
      </c>
      <c r="BI274" s="191">
        <f>IF(N274="nulová",J274,0)</f>
        <v>0</v>
      </c>
      <c r="BJ274" s="18" t="s">
        <v>79</v>
      </c>
      <c r="BK274" s="191">
        <f>ROUND(I274*H274,2)</f>
        <v>0</v>
      </c>
      <c r="BL274" s="18" t="s">
        <v>462</v>
      </c>
      <c r="BM274" s="190" t="s">
        <v>510</v>
      </c>
    </row>
    <row r="275" spans="1:65" s="2" customFormat="1" ht="11.25">
      <c r="A275" s="35"/>
      <c r="B275" s="36"/>
      <c r="C275" s="37"/>
      <c r="D275" s="192" t="s">
        <v>154</v>
      </c>
      <c r="E275" s="37"/>
      <c r="F275" s="193" t="s">
        <v>511</v>
      </c>
      <c r="G275" s="37"/>
      <c r="H275" s="37"/>
      <c r="I275" s="194"/>
      <c r="J275" s="37"/>
      <c r="K275" s="37"/>
      <c r="L275" s="40"/>
      <c r="M275" s="195"/>
      <c r="N275" s="196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154</v>
      </c>
      <c r="AU275" s="18" t="s">
        <v>81</v>
      </c>
    </row>
    <row r="276" spans="1:65" s="15" customFormat="1" ht="11.25">
      <c r="B276" s="230"/>
      <c r="C276" s="231"/>
      <c r="D276" s="199" t="s">
        <v>160</v>
      </c>
      <c r="E276" s="232" t="s">
        <v>19</v>
      </c>
      <c r="F276" s="233" t="s">
        <v>512</v>
      </c>
      <c r="G276" s="231"/>
      <c r="H276" s="232" t="s">
        <v>19</v>
      </c>
      <c r="I276" s="234"/>
      <c r="J276" s="231"/>
      <c r="K276" s="231"/>
      <c r="L276" s="235"/>
      <c r="M276" s="236"/>
      <c r="N276" s="237"/>
      <c r="O276" s="237"/>
      <c r="P276" s="237"/>
      <c r="Q276" s="237"/>
      <c r="R276" s="237"/>
      <c r="S276" s="237"/>
      <c r="T276" s="238"/>
      <c r="AT276" s="239" t="s">
        <v>160</v>
      </c>
      <c r="AU276" s="239" t="s">
        <v>81</v>
      </c>
      <c r="AV276" s="15" t="s">
        <v>79</v>
      </c>
      <c r="AW276" s="15" t="s">
        <v>35</v>
      </c>
      <c r="AX276" s="15" t="s">
        <v>73</v>
      </c>
      <c r="AY276" s="239" t="s">
        <v>145</v>
      </c>
    </row>
    <row r="277" spans="1:65" s="13" customFormat="1" ht="11.25">
      <c r="B277" s="197"/>
      <c r="C277" s="198"/>
      <c r="D277" s="199" t="s">
        <v>160</v>
      </c>
      <c r="E277" s="200" t="s">
        <v>19</v>
      </c>
      <c r="F277" s="201" t="s">
        <v>79</v>
      </c>
      <c r="G277" s="198"/>
      <c r="H277" s="202">
        <v>1</v>
      </c>
      <c r="I277" s="203"/>
      <c r="J277" s="198"/>
      <c r="K277" s="198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160</v>
      </c>
      <c r="AU277" s="208" t="s">
        <v>81</v>
      </c>
      <c r="AV277" s="13" t="s">
        <v>81</v>
      </c>
      <c r="AW277" s="13" t="s">
        <v>35</v>
      </c>
      <c r="AX277" s="13" t="s">
        <v>79</v>
      </c>
      <c r="AY277" s="208" t="s">
        <v>145</v>
      </c>
    </row>
    <row r="278" spans="1:65" s="2" customFormat="1" ht="16.5" customHeight="1">
      <c r="A278" s="35"/>
      <c r="B278" s="36"/>
      <c r="C278" s="179" t="s">
        <v>513</v>
      </c>
      <c r="D278" s="179" t="s">
        <v>147</v>
      </c>
      <c r="E278" s="180" t="s">
        <v>514</v>
      </c>
      <c r="F278" s="181" t="s">
        <v>515</v>
      </c>
      <c r="G278" s="182" t="s">
        <v>460</v>
      </c>
      <c r="H278" s="183">
        <v>1</v>
      </c>
      <c r="I278" s="184"/>
      <c r="J278" s="185">
        <f>ROUND(I278*H278,2)</f>
        <v>0</v>
      </c>
      <c r="K278" s="181" t="s">
        <v>461</v>
      </c>
      <c r="L278" s="40"/>
      <c r="M278" s="186" t="s">
        <v>19</v>
      </c>
      <c r="N278" s="187" t="s">
        <v>44</v>
      </c>
      <c r="O278" s="65"/>
      <c r="P278" s="188">
        <f>O278*H278</f>
        <v>0</v>
      </c>
      <c r="Q278" s="188">
        <v>0</v>
      </c>
      <c r="R278" s="188">
        <f>Q278*H278</f>
        <v>0</v>
      </c>
      <c r="S278" s="188">
        <v>0</v>
      </c>
      <c r="T278" s="18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0" t="s">
        <v>462</v>
      </c>
      <c r="AT278" s="190" t="s">
        <v>147</v>
      </c>
      <c r="AU278" s="190" t="s">
        <v>81</v>
      </c>
      <c r="AY278" s="18" t="s">
        <v>145</v>
      </c>
      <c r="BE278" s="191">
        <f>IF(N278="základní",J278,0)</f>
        <v>0</v>
      </c>
      <c r="BF278" s="191">
        <f>IF(N278="snížená",J278,0)</f>
        <v>0</v>
      </c>
      <c r="BG278" s="191">
        <f>IF(N278="zákl. přenesená",J278,0)</f>
        <v>0</v>
      </c>
      <c r="BH278" s="191">
        <f>IF(N278="sníž. přenesená",J278,0)</f>
        <v>0</v>
      </c>
      <c r="BI278" s="191">
        <f>IF(N278="nulová",J278,0)</f>
        <v>0</v>
      </c>
      <c r="BJ278" s="18" t="s">
        <v>79</v>
      </c>
      <c r="BK278" s="191">
        <f>ROUND(I278*H278,2)</f>
        <v>0</v>
      </c>
      <c r="BL278" s="18" t="s">
        <v>462</v>
      </c>
      <c r="BM278" s="190" t="s">
        <v>516</v>
      </c>
    </row>
    <row r="279" spans="1:65" s="2" customFormat="1" ht="11.25">
      <c r="A279" s="35"/>
      <c r="B279" s="36"/>
      <c r="C279" s="37"/>
      <c r="D279" s="192" t="s">
        <v>154</v>
      </c>
      <c r="E279" s="37"/>
      <c r="F279" s="193" t="s">
        <v>517</v>
      </c>
      <c r="G279" s="37"/>
      <c r="H279" s="37"/>
      <c r="I279" s="194"/>
      <c r="J279" s="37"/>
      <c r="K279" s="37"/>
      <c r="L279" s="40"/>
      <c r="M279" s="195"/>
      <c r="N279" s="196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154</v>
      </c>
      <c r="AU279" s="18" t="s">
        <v>81</v>
      </c>
    </row>
    <row r="280" spans="1:65" s="15" customFormat="1" ht="11.25">
      <c r="B280" s="230"/>
      <c r="C280" s="231"/>
      <c r="D280" s="199" t="s">
        <v>160</v>
      </c>
      <c r="E280" s="232" t="s">
        <v>19</v>
      </c>
      <c r="F280" s="233" t="s">
        <v>518</v>
      </c>
      <c r="G280" s="231"/>
      <c r="H280" s="232" t="s">
        <v>19</v>
      </c>
      <c r="I280" s="234"/>
      <c r="J280" s="231"/>
      <c r="K280" s="231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160</v>
      </c>
      <c r="AU280" s="239" t="s">
        <v>81</v>
      </c>
      <c r="AV280" s="15" t="s">
        <v>79</v>
      </c>
      <c r="AW280" s="15" t="s">
        <v>35</v>
      </c>
      <c r="AX280" s="15" t="s">
        <v>73</v>
      </c>
      <c r="AY280" s="239" t="s">
        <v>145</v>
      </c>
    </row>
    <row r="281" spans="1:65" s="13" customFormat="1" ht="11.25">
      <c r="B281" s="197"/>
      <c r="C281" s="198"/>
      <c r="D281" s="199" t="s">
        <v>160</v>
      </c>
      <c r="E281" s="200" t="s">
        <v>19</v>
      </c>
      <c r="F281" s="201" t="s">
        <v>79</v>
      </c>
      <c r="G281" s="198"/>
      <c r="H281" s="202">
        <v>1</v>
      </c>
      <c r="I281" s="203"/>
      <c r="J281" s="198"/>
      <c r="K281" s="198"/>
      <c r="L281" s="204"/>
      <c r="M281" s="240"/>
      <c r="N281" s="241"/>
      <c r="O281" s="241"/>
      <c r="P281" s="241"/>
      <c r="Q281" s="241"/>
      <c r="R281" s="241"/>
      <c r="S281" s="241"/>
      <c r="T281" s="242"/>
      <c r="AT281" s="208" t="s">
        <v>160</v>
      </c>
      <c r="AU281" s="208" t="s">
        <v>81</v>
      </c>
      <c r="AV281" s="13" t="s">
        <v>81</v>
      </c>
      <c r="AW281" s="13" t="s">
        <v>35</v>
      </c>
      <c r="AX281" s="13" t="s">
        <v>79</v>
      </c>
      <c r="AY281" s="208" t="s">
        <v>145</v>
      </c>
    </row>
    <row r="282" spans="1:65" s="2" customFormat="1" ht="6.95" customHeight="1">
      <c r="A282" s="35"/>
      <c r="B282" s="48"/>
      <c r="C282" s="49"/>
      <c r="D282" s="49"/>
      <c r="E282" s="49"/>
      <c r="F282" s="49"/>
      <c r="G282" s="49"/>
      <c r="H282" s="49"/>
      <c r="I282" s="49"/>
      <c r="J282" s="49"/>
      <c r="K282" s="49"/>
      <c r="L282" s="40"/>
      <c r="M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</row>
  </sheetData>
  <sheetProtection algorithmName="SHA-512" hashValue="wREWMEC42GGW6NoPJV34fpGGGajilwGRnKxvnC3ceIYvJUQj+MqgqBZ8lBZZnM6b3QTN3PSnI09hFoF89IyWlQ==" saltValue="dD+RbAamiI3HersGr385RTQW5dGHAp5n0JLQgHWlc+/QVnHlu8pU7xEY56FlmvR6qZ0CQnFv51hzCkVAg9XyAw==" spinCount="100000" sheet="1" objects="1" scenarios="1" formatColumns="0" formatRows="0" autoFilter="0"/>
  <autoFilter ref="C97:K281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2" r:id="rId1"/>
    <hyperlink ref="F104" r:id="rId2"/>
    <hyperlink ref="F107" r:id="rId3"/>
    <hyperlink ref="F112" r:id="rId4"/>
    <hyperlink ref="F114" r:id="rId5"/>
    <hyperlink ref="F120" r:id="rId6"/>
    <hyperlink ref="F123" r:id="rId7"/>
    <hyperlink ref="F126" r:id="rId8"/>
    <hyperlink ref="F129" r:id="rId9"/>
    <hyperlink ref="F131" r:id="rId10"/>
    <hyperlink ref="F134" r:id="rId11"/>
    <hyperlink ref="F137" r:id="rId12"/>
    <hyperlink ref="F142" r:id="rId13"/>
    <hyperlink ref="F147" r:id="rId14"/>
    <hyperlink ref="F151" r:id="rId15"/>
    <hyperlink ref="F157" r:id="rId16"/>
    <hyperlink ref="F162" r:id="rId17"/>
    <hyperlink ref="F164" r:id="rId18"/>
    <hyperlink ref="F167" r:id="rId19"/>
    <hyperlink ref="F170" r:id="rId20"/>
    <hyperlink ref="F172" r:id="rId21"/>
    <hyperlink ref="F174" r:id="rId22"/>
    <hyperlink ref="F176" r:id="rId23"/>
    <hyperlink ref="F180" r:id="rId24"/>
    <hyperlink ref="F189" r:id="rId25"/>
    <hyperlink ref="F191" r:id="rId26"/>
    <hyperlink ref="F193" r:id="rId27"/>
    <hyperlink ref="F197" r:id="rId28"/>
    <hyperlink ref="F199" r:id="rId29"/>
    <hyperlink ref="F202" r:id="rId30"/>
    <hyperlink ref="F204" r:id="rId31"/>
    <hyperlink ref="F209" r:id="rId32"/>
    <hyperlink ref="F213" r:id="rId33"/>
    <hyperlink ref="F219" r:id="rId34"/>
    <hyperlink ref="F222" r:id="rId35"/>
    <hyperlink ref="F225" r:id="rId36"/>
    <hyperlink ref="F227" r:id="rId37"/>
    <hyperlink ref="F230" r:id="rId38"/>
    <hyperlink ref="F232" r:id="rId39"/>
    <hyperlink ref="F235" r:id="rId40"/>
    <hyperlink ref="F237" r:id="rId41"/>
    <hyperlink ref="F240" r:id="rId42"/>
    <hyperlink ref="F244" r:id="rId43"/>
    <hyperlink ref="F246" r:id="rId44"/>
    <hyperlink ref="F256" r:id="rId45"/>
    <hyperlink ref="F266" r:id="rId46"/>
    <hyperlink ref="F275" r:id="rId47"/>
    <hyperlink ref="F279" r:id="rId4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89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108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Oprava povrchu komunikací, rekonstrukce vodovodu a kanalizace v Klatovech 2024, 1. část</v>
      </c>
      <c r="F7" s="374"/>
      <c r="G7" s="374"/>
      <c r="H7" s="374"/>
      <c r="L7" s="21"/>
    </row>
    <row r="8" spans="1:46" s="1" customFormat="1" ht="12" customHeight="1">
      <c r="B8" s="21"/>
      <c r="D8" s="113" t="s">
        <v>109</v>
      </c>
      <c r="L8" s="21"/>
    </row>
    <row r="9" spans="1:46" s="2" customFormat="1" ht="16.5" customHeight="1">
      <c r="A9" s="35"/>
      <c r="B9" s="40"/>
      <c r="C9" s="35"/>
      <c r="D9" s="35"/>
      <c r="E9" s="373" t="s">
        <v>110</v>
      </c>
      <c r="F9" s="375"/>
      <c r="G9" s="375"/>
      <c r="H9" s="375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6" t="s">
        <v>519</v>
      </c>
      <c r="F11" s="375"/>
      <c r="G11" s="375"/>
      <c r="H11" s="375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34</v>
      </c>
      <c r="G14" s="35"/>
      <c r="H14" s="35"/>
      <c r="I14" s="113" t="s">
        <v>23</v>
      </c>
      <c r="J14" s="115" t="str">
        <f>'Rekapitulace stavby'!AN8</f>
        <v>16. 8. 2023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tr">
        <f>IF('Rekapitulace stavby'!AN10="","",'Rekapitulace stavby'!AN10)</f>
        <v>00255661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 xml:space="preserve">Město Klatovy </v>
      </c>
      <c r="F17" s="35"/>
      <c r="G17" s="35"/>
      <c r="H17" s="35"/>
      <c r="I17" s="113" t="s">
        <v>29</v>
      </c>
      <c r="J17" s="104" t="str">
        <f>IF('Rekapitulace stavby'!AN11="","",'Rekapitulace stavby'!AN11)</f>
        <v>CZ00255661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29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36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3" t="s">
        <v>29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37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39</v>
      </c>
      <c r="E32" s="35"/>
      <c r="F32" s="35"/>
      <c r="G32" s="35"/>
      <c r="H32" s="35"/>
      <c r="I32" s="35"/>
      <c r="J32" s="121">
        <f>ROUND(J97,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41</v>
      </c>
      <c r="G34" s="35"/>
      <c r="H34" s="35"/>
      <c r="I34" s="122" t="s">
        <v>40</v>
      </c>
      <c r="J34" s="122" t="s">
        <v>42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43</v>
      </c>
      <c r="E35" s="113" t="s">
        <v>44</v>
      </c>
      <c r="F35" s="124">
        <f>ROUND((SUM(BE97:BE341)),  2)</f>
        <v>0</v>
      </c>
      <c r="G35" s="35"/>
      <c r="H35" s="35"/>
      <c r="I35" s="125">
        <v>0.21</v>
      </c>
      <c r="J35" s="124">
        <f>ROUND(((SUM(BE97:BE341))*I35),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45</v>
      </c>
      <c r="F36" s="124">
        <f>ROUND((SUM(BF97:BF341)),  2)</f>
        <v>0</v>
      </c>
      <c r="G36" s="35"/>
      <c r="H36" s="35"/>
      <c r="I36" s="125">
        <v>0.15</v>
      </c>
      <c r="J36" s="124">
        <f>ROUND(((SUM(BF97:BF341))*I36),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46</v>
      </c>
      <c r="F37" s="124">
        <f>ROUND((SUM(BG97:BG341)),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47</v>
      </c>
      <c r="F38" s="124">
        <f>ROUND((SUM(BH97:BH341)),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48</v>
      </c>
      <c r="F39" s="124">
        <f>ROUND((SUM(BI97:BI341)),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49</v>
      </c>
      <c r="E41" s="128"/>
      <c r="F41" s="128"/>
      <c r="G41" s="129" t="s">
        <v>50</v>
      </c>
      <c r="H41" s="130" t="s">
        <v>51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113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Oprava povrchu komunikací, rekonstrukce vodovodu a kanalizace v Klatovech 2024, 1. část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110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SO 201-1 - OPRAVA VODOVODU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30" t="s">
        <v>23</v>
      </c>
      <c r="J56" s="60" t="str">
        <f>IF(J14="","",J14)</f>
        <v>16. 8. 2023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 xml:space="preserve">Město Klatovy </v>
      </c>
      <c r="G58" s="37"/>
      <c r="H58" s="37"/>
      <c r="I58" s="30" t="s">
        <v>33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36</v>
      </c>
      <c r="J59" s="33" t="str">
        <f>E26</f>
        <v xml:space="preserve">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114</v>
      </c>
      <c r="D61" s="138"/>
      <c r="E61" s="138"/>
      <c r="F61" s="138"/>
      <c r="G61" s="138"/>
      <c r="H61" s="138"/>
      <c r="I61" s="138"/>
      <c r="J61" s="139" t="s">
        <v>115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71</v>
      </c>
      <c r="D63" s="37"/>
      <c r="E63" s="37"/>
      <c r="F63" s="37"/>
      <c r="G63" s="37"/>
      <c r="H63" s="37"/>
      <c r="I63" s="37"/>
      <c r="J63" s="78">
        <f>J97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116</v>
      </c>
    </row>
    <row r="64" spans="1:47" s="9" customFormat="1" ht="24.95" customHeight="1">
      <c r="B64" s="141"/>
      <c r="C64" s="142"/>
      <c r="D64" s="143" t="s">
        <v>117</v>
      </c>
      <c r="E64" s="144"/>
      <c r="F64" s="144"/>
      <c r="G64" s="144"/>
      <c r="H64" s="144"/>
      <c r="I64" s="144"/>
      <c r="J64" s="145">
        <f>J98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118</v>
      </c>
      <c r="E65" s="149"/>
      <c r="F65" s="149"/>
      <c r="G65" s="149"/>
      <c r="H65" s="149"/>
      <c r="I65" s="149"/>
      <c r="J65" s="150">
        <f>J99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520</v>
      </c>
      <c r="E66" s="149"/>
      <c r="F66" s="149"/>
      <c r="G66" s="149"/>
      <c r="H66" s="149"/>
      <c r="I66" s="149"/>
      <c r="J66" s="150">
        <f>J202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521</v>
      </c>
      <c r="E67" s="149"/>
      <c r="F67" s="149"/>
      <c r="G67" s="149"/>
      <c r="H67" s="149"/>
      <c r="I67" s="149"/>
      <c r="J67" s="150">
        <f>J203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121</v>
      </c>
      <c r="E68" s="149"/>
      <c r="F68" s="149"/>
      <c r="G68" s="149"/>
      <c r="H68" s="149"/>
      <c r="I68" s="149"/>
      <c r="J68" s="150">
        <f>J220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123</v>
      </c>
      <c r="E69" s="149"/>
      <c r="F69" s="149"/>
      <c r="G69" s="149"/>
      <c r="H69" s="149"/>
      <c r="I69" s="149"/>
      <c r="J69" s="150">
        <f>J312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124</v>
      </c>
      <c r="E70" s="149"/>
      <c r="F70" s="149"/>
      <c r="G70" s="149"/>
      <c r="H70" s="149"/>
      <c r="I70" s="149"/>
      <c r="J70" s="150">
        <f>J322</f>
        <v>0</v>
      </c>
      <c r="K70" s="98"/>
      <c r="L70" s="151"/>
    </row>
    <row r="71" spans="1:31" s="9" customFormat="1" ht="24.95" customHeight="1">
      <c r="B71" s="141"/>
      <c r="C71" s="142"/>
      <c r="D71" s="143" t="s">
        <v>125</v>
      </c>
      <c r="E71" s="144"/>
      <c r="F71" s="144"/>
      <c r="G71" s="144"/>
      <c r="H71" s="144"/>
      <c r="I71" s="144"/>
      <c r="J71" s="145">
        <f>J325</f>
        <v>0</v>
      </c>
      <c r="K71" s="142"/>
      <c r="L71" s="146"/>
    </row>
    <row r="72" spans="1:31" s="10" customFormat="1" ht="19.899999999999999" customHeight="1">
      <c r="B72" s="147"/>
      <c r="C72" s="98"/>
      <c r="D72" s="148" t="s">
        <v>126</v>
      </c>
      <c r="E72" s="149"/>
      <c r="F72" s="149"/>
      <c r="G72" s="149"/>
      <c r="H72" s="149"/>
      <c r="I72" s="149"/>
      <c r="J72" s="150">
        <f>J326</f>
        <v>0</v>
      </c>
      <c r="K72" s="98"/>
      <c r="L72" s="151"/>
    </row>
    <row r="73" spans="1:31" s="10" customFormat="1" ht="19.899999999999999" customHeight="1">
      <c r="B73" s="147"/>
      <c r="C73" s="98"/>
      <c r="D73" s="148" t="s">
        <v>127</v>
      </c>
      <c r="E73" s="149"/>
      <c r="F73" s="149"/>
      <c r="G73" s="149"/>
      <c r="H73" s="149"/>
      <c r="I73" s="149"/>
      <c r="J73" s="150">
        <f>J330</f>
        <v>0</v>
      </c>
      <c r="K73" s="98"/>
      <c r="L73" s="151"/>
    </row>
    <row r="74" spans="1:31" s="10" customFormat="1" ht="19.899999999999999" customHeight="1">
      <c r="B74" s="147"/>
      <c r="C74" s="98"/>
      <c r="D74" s="148" t="s">
        <v>128</v>
      </c>
      <c r="E74" s="149"/>
      <c r="F74" s="149"/>
      <c r="G74" s="149"/>
      <c r="H74" s="149"/>
      <c r="I74" s="149"/>
      <c r="J74" s="150">
        <f>J332</f>
        <v>0</v>
      </c>
      <c r="K74" s="98"/>
      <c r="L74" s="151"/>
    </row>
    <row r="75" spans="1:31" s="10" customFormat="1" ht="19.899999999999999" customHeight="1">
      <c r="B75" s="147"/>
      <c r="C75" s="98"/>
      <c r="D75" s="148" t="s">
        <v>129</v>
      </c>
      <c r="E75" s="149"/>
      <c r="F75" s="149"/>
      <c r="G75" s="149"/>
      <c r="H75" s="149"/>
      <c r="I75" s="149"/>
      <c r="J75" s="150">
        <f>J335</f>
        <v>0</v>
      </c>
      <c r="K75" s="98"/>
      <c r="L75" s="151"/>
    </row>
    <row r="76" spans="1:31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130</v>
      </c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80" t="str">
        <f>E7</f>
        <v>Oprava povrchu komunikací, rekonstrukce vodovodu a kanalizace v Klatovech 2024, 1. část</v>
      </c>
      <c r="F85" s="381"/>
      <c r="G85" s="381"/>
      <c r="H85" s="381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80" t="s">
        <v>110</v>
      </c>
      <c r="F87" s="382"/>
      <c r="G87" s="382"/>
      <c r="H87" s="382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111</v>
      </c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34" t="str">
        <f>E11</f>
        <v>SO 201-1 - OPRAVA VODOVODU</v>
      </c>
      <c r="F89" s="382"/>
      <c r="G89" s="382"/>
      <c r="H89" s="382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21</v>
      </c>
      <c r="D91" s="37"/>
      <c r="E91" s="37"/>
      <c r="F91" s="28" t="str">
        <f>F14</f>
        <v xml:space="preserve"> </v>
      </c>
      <c r="G91" s="37"/>
      <c r="H91" s="37"/>
      <c r="I91" s="30" t="s">
        <v>23</v>
      </c>
      <c r="J91" s="60" t="str">
        <f>IF(J14="","",J14)</f>
        <v>16. 8. 2023</v>
      </c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25</v>
      </c>
      <c r="D93" s="37"/>
      <c r="E93" s="37"/>
      <c r="F93" s="28" t="str">
        <f>E17</f>
        <v xml:space="preserve">Město Klatovy </v>
      </c>
      <c r="G93" s="37"/>
      <c r="H93" s="37"/>
      <c r="I93" s="30" t="s">
        <v>33</v>
      </c>
      <c r="J93" s="33" t="str">
        <f>E23</f>
        <v xml:space="preserve"> </v>
      </c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31</v>
      </c>
      <c r="D94" s="37"/>
      <c r="E94" s="37"/>
      <c r="F94" s="28" t="str">
        <f>IF(E20="","",E20)</f>
        <v>Vyplň údaj</v>
      </c>
      <c r="G94" s="37"/>
      <c r="H94" s="37"/>
      <c r="I94" s="30" t="s">
        <v>36</v>
      </c>
      <c r="J94" s="33" t="str">
        <f>E26</f>
        <v xml:space="preserve"> </v>
      </c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11" customFormat="1" ht="29.25" customHeight="1">
      <c r="A96" s="152"/>
      <c r="B96" s="153"/>
      <c r="C96" s="154" t="s">
        <v>131</v>
      </c>
      <c r="D96" s="155" t="s">
        <v>58</v>
      </c>
      <c r="E96" s="155" t="s">
        <v>54</v>
      </c>
      <c r="F96" s="155" t="s">
        <v>55</v>
      </c>
      <c r="G96" s="155" t="s">
        <v>132</v>
      </c>
      <c r="H96" s="155" t="s">
        <v>133</v>
      </c>
      <c r="I96" s="155" t="s">
        <v>134</v>
      </c>
      <c r="J96" s="155" t="s">
        <v>115</v>
      </c>
      <c r="K96" s="156" t="s">
        <v>135</v>
      </c>
      <c r="L96" s="157"/>
      <c r="M96" s="69" t="s">
        <v>19</v>
      </c>
      <c r="N96" s="70" t="s">
        <v>43</v>
      </c>
      <c r="O96" s="70" t="s">
        <v>136</v>
      </c>
      <c r="P96" s="70" t="s">
        <v>137</v>
      </c>
      <c r="Q96" s="70" t="s">
        <v>138</v>
      </c>
      <c r="R96" s="70" t="s">
        <v>139</v>
      </c>
      <c r="S96" s="70" t="s">
        <v>140</v>
      </c>
      <c r="T96" s="71" t="s">
        <v>141</v>
      </c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</row>
    <row r="97" spans="1:65" s="2" customFormat="1" ht="22.9" customHeight="1">
      <c r="A97" s="35"/>
      <c r="B97" s="36"/>
      <c r="C97" s="76" t="s">
        <v>142</v>
      </c>
      <c r="D97" s="37"/>
      <c r="E97" s="37"/>
      <c r="F97" s="37"/>
      <c r="G97" s="37"/>
      <c r="H97" s="37"/>
      <c r="I97" s="37"/>
      <c r="J97" s="158">
        <f>BK97</f>
        <v>0</v>
      </c>
      <c r="K97" s="37"/>
      <c r="L97" s="40"/>
      <c r="M97" s="72"/>
      <c r="N97" s="159"/>
      <c r="O97" s="73"/>
      <c r="P97" s="160">
        <f>P98+P325</f>
        <v>0</v>
      </c>
      <c r="Q97" s="73"/>
      <c r="R97" s="160">
        <f>R98+R325</f>
        <v>120.06683029999999</v>
      </c>
      <c r="S97" s="73"/>
      <c r="T97" s="161">
        <f>T98+T325</f>
        <v>6.9687199999999994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72</v>
      </c>
      <c r="AU97" s="18" t="s">
        <v>116</v>
      </c>
      <c r="BK97" s="162">
        <f>BK98+BK325</f>
        <v>0</v>
      </c>
    </row>
    <row r="98" spans="1:65" s="12" customFormat="1" ht="25.9" customHeight="1">
      <c r="B98" s="163"/>
      <c r="C98" s="164"/>
      <c r="D98" s="165" t="s">
        <v>72</v>
      </c>
      <c r="E98" s="166" t="s">
        <v>143</v>
      </c>
      <c r="F98" s="166" t="s">
        <v>144</v>
      </c>
      <c r="G98" s="164"/>
      <c r="H98" s="164"/>
      <c r="I98" s="167"/>
      <c r="J98" s="168">
        <f>BK98</f>
        <v>0</v>
      </c>
      <c r="K98" s="164"/>
      <c r="L98" s="169"/>
      <c r="M98" s="170"/>
      <c r="N98" s="171"/>
      <c r="O98" s="171"/>
      <c r="P98" s="172">
        <f>P99+P202+P203+P220+P312+P322</f>
        <v>0</v>
      </c>
      <c r="Q98" s="171"/>
      <c r="R98" s="172">
        <f>R99+R202+R203+R220+R312+R322</f>
        <v>120.06683029999999</v>
      </c>
      <c r="S98" s="171"/>
      <c r="T98" s="173">
        <f>T99+T202+T203+T220+T312+T322</f>
        <v>6.9687199999999994</v>
      </c>
      <c r="AR98" s="174" t="s">
        <v>79</v>
      </c>
      <c r="AT98" s="175" t="s">
        <v>72</v>
      </c>
      <c r="AU98" s="175" t="s">
        <v>73</v>
      </c>
      <c r="AY98" s="174" t="s">
        <v>145</v>
      </c>
      <c r="BK98" s="176">
        <f>BK99+BK202+BK203+BK220+BK312+BK322</f>
        <v>0</v>
      </c>
    </row>
    <row r="99" spans="1:65" s="12" customFormat="1" ht="22.9" customHeight="1">
      <c r="B99" s="163"/>
      <c r="C99" s="164"/>
      <c r="D99" s="165" t="s">
        <v>72</v>
      </c>
      <c r="E99" s="177" t="s">
        <v>79</v>
      </c>
      <c r="F99" s="177" t="s">
        <v>146</v>
      </c>
      <c r="G99" s="164"/>
      <c r="H99" s="164"/>
      <c r="I99" s="167"/>
      <c r="J99" s="178">
        <f>BK99</f>
        <v>0</v>
      </c>
      <c r="K99" s="164"/>
      <c r="L99" s="169"/>
      <c r="M99" s="170"/>
      <c r="N99" s="171"/>
      <c r="O99" s="171"/>
      <c r="P99" s="172">
        <f>SUM(P100:P201)</f>
        <v>0</v>
      </c>
      <c r="Q99" s="171"/>
      <c r="R99" s="172">
        <f>SUM(R100:R201)</f>
        <v>114.4749126</v>
      </c>
      <c r="S99" s="171"/>
      <c r="T99" s="173">
        <f>SUM(T100:T201)</f>
        <v>0</v>
      </c>
      <c r="AR99" s="174" t="s">
        <v>79</v>
      </c>
      <c r="AT99" s="175" t="s">
        <v>72</v>
      </c>
      <c r="AU99" s="175" t="s">
        <v>79</v>
      </c>
      <c r="AY99" s="174" t="s">
        <v>145</v>
      </c>
      <c r="BK99" s="176">
        <f>SUM(BK100:BK201)</f>
        <v>0</v>
      </c>
    </row>
    <row r="100" spans="1:65" s="2" customFormat="1" ht="16.5" customHeight="1">
      <c r="A100" s="35"/>
      <c r="B100" s="36"/>
      <c r="C100" s="179" t="s">
        <v>79</v>
      </c>
      <c r="D100" s="179" t="s">
        <v>147</v>
      </c>
      <c r="E100" s="180" t="s">
        <v>522</v>
      </c>
      <c r="F100" s="181" t="s">
        <v>523</v>
      </c>
      <c r="G100" s="182" t="s">
        <v>524</v>
      </c>
      <c r="H100" s="183">
        <v>120</v>
      </c>
      <c r="I100" s="184"/>
      <c r="J100" s="185">
        <f>ROUND(I100*H100,2)</f>
        <v>0</v>
      </c>
      <c r="K100" s="181" t="s">
        <v>525</v>
      </c>
      <c r="L100" s="40"/>
      <c r="M100" s="186" t="s">
        <v>19</v>
      </c>
      <c r="N100" s="187" t="s">
        <v>44</v>
      </c>
      <c r="O100" s="65"/>
      <c r="P100" s="188">
        <f>O100*H100</f>
        <v>0</v>
      </c>
      <c r="Q100" s="188">
        <v>3.0000000000000001E-5</v>
      </c>
      <c r="R100" s="188">
        <f>Q100*H100</f>
        <v>3.5999999999999999E-3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152</v>
      </c>
      <c r="AT100" s="190" t="s">
        <v>147</v>
      </c>
      <c r="AU100" s="190" t="s">
        <v>81</v>
      </c>
      <c r="AY100" s="18" t="s">
        <v>145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79</v>
      </c>
      <c r="BK100" s="191">
        <f>ROUND(I100*H100,2)</f>
        <v>0</v>
      </c>
      <c r="BL100" s="18" t="s">
        <v>152</v>
      </c>
      <c r="BM100" s="190" t="s">
        <v>526</v>
      </c>
    </row>
    <row r="101" spans="1:65" s="2" customFormat="1" ht="11.25">
      <c r="A101" s="35"/>
      <c r="B101" s="36"/>
      <c r="C101" s="37"/>
      <c r="D101" s="192" t="s">
        <v>154</v>
      </c>
      <c r="E101" s="37"/>
      <c r="F101" s="193" t="s">
        <v>527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154</v>
      </c>
      <c r="AU101" s="18" t="s">
        <v>81</v>
      </c>
    </row>
    <row r="102" spans="1:65" s="2" customFormat="1" ht="24.2" customHeight="1">
      <c r="A102" s="35"/>
      <c r="B102" s="36"/>
      <c r="C102" s="179" t="s">
        <v>81</v>
      </c>
      <c r="D102" s="179" t="s">
        <v>147</v>
      </c>
      <c r="E102" s="180" t="s">
        <v>528</v>
      </c>
      <c r="F102" s="181" t="s">
        <v>529</v>
      </c>
      <c r="G102" s="182" t="s">
        <v>530</v>
      </c>
      <c r="H102" s="183">
        <v>15</v>
      </c>
      <c r="I102" s="184"/>
      <c r="J102" s="185">
        <f>ROUND(I102*H102,2)</f>
        <v>0</v>
      </c>
      <c r="K102" s="181" t="s">
        <v>525</v>
      </c>
      <c r="L102" s="40"/>
      <c r="M102" s="186" t="s">
        <v>19</v>
      </c>
      <c r="N102" s="187" t="s">
        <v>44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152</v>
      </c>
      <c r="AT102" s="190" t="s">
        <v>147</v>
      </c>
      <c r="AU102" s="190" t="s">
        <v>81</v>
      </c>
      <c r="AY102" s="18" t="s">
        <v>145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79</v>
      </c>
      <c r="BK102" s="191">
        <f>ROUND(I102*H102,2)</f>
        <v>0</v>
      </c>
      <c r="BL102" s="18" t="s">
        <v>152</v>
      </c>
      <c r="BM102" s="190" t="s">
        <v>531</v>
      </c>
    </row>
    <row r="103" spans="1:65" s="2" customFormat="1" ht="11.25">
      <c r="A103" s="35"/>
      <c r="B103" s="36"/>
      <c r="C103" s="37"/>
      <c r="D103" s="192" t="s">
        <v>154</v>
      </c>
      <c r="E103" s="37"/>
      <c r="F103" s="193" t="s">
        <v>532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154</v>
      </c>
      <c r="AU103" s="18" t="s">
        <v>81</v>
      </c>
    </row>
    <row r="104" spans="1:65" s="2" customFormat="1" ht="49.15" customHeight="1">
      <c r="A104" s="35"/>
      <c r="B104" s="36"/>
      <c r="C104" s="179" t="s">
        <v>162</v>
      </c>
      <c r="D104" s="179" t="s">
        <v>147</v>
      </c>
      <c r="E104" s="180" t="s">
        <v>533</v>
      </c>
      <c r="F104" s="181" t="s">
        <v>534</v>
      </c>
      <c r="G104" s="182" t="s">
        <v>172</v>
      </c>
      <c r="H104" s="183">
        <v>7.7</v>
      </c>
      <c r="I104" s="184"/>
      <c r="J104" s="185">
        <f>ROUND(I104*H104,2)</f>
        <v>0</v>
      </c>
      <c r="K104" s="181" t="s">
        <v>525</v>
      </c>
      <c r="L104" s="40"/>
      <c r="M104" s="186" t="s">
        <v>19</v>
      </c>
      <c r="N104" s="187" t="s">
        <v>44</v>
      </c>
      <c r="O104" s="65"/>
      <c r="P104" s="188">
        <f>O104*H104</f>
        <v>0</v>
      </c>
      <c r="Q104" s="188">
        <v>8.6800000000000002E-3</v>
      </c>
      <c r="R104" s="188">
        <f>Q104*H104</f>
        <v>6.6836000000000007E-2</v>
      </c>
      <c r="S104" s="188">
        <v>0</v>
      </c>
      <c r="T104" s="18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152</v>
      </c>
      <c r="AT104" s="190" t="s">
        <v>147</v>
      </c>
      <c r="AU104" s="190" t="s">
        <v>81</v>
      </c>
      <c r="AY104" s="18" t="s">
        <v>145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79</v>
      </c>
      <c r="BK104" s="191">
        <f>ROUND(I104*H104,2)</f>
        <v>0</v>
      </c>
      <c r="BL104" s="18" t="s">
        <v>152</v>
      </c>
      <c r="BM104" s="190" t="s">
        <v>535</v>
      </c>
    </row>
    <row r="105" spans="1:65" s="2" customFormat="1" ht="11.25">
      <c r="A105" s="35"/>
      <c r="B105" s="36"/>
      <c r="C105" s="37"/>
      <c r="D105" s="192" t="s">
        <v>154</v>
      </c>
      <c r="E105" s="37"/>
      <c r="F105" s="193" t="s">
        <v>536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154</v>
      </c>
      <c r="AU105" s="18" t="s">
        <v>81</v>
      </c>
    </row>
    <row r="106" spans="1:65" s="15" customFormat="1" ht="11.25">
      <c r="B106" s="230"/>
      <c r="C106" s="231"/>
      <c r="D106" s="199" t="s">
        <v>160</v>
      </c>
      <c r="E106" s="232" t="s">
        <v>19</v>
      </c>
      <c r="F106" s="233" t="s">
        <v>537</v>
      </c>
      <c r="G106" s="231"/>
      <c r="H106" s="232" t="s">
        <v>19</v>
      </c>
      <c r="I106" s="234"/>
      <c r="J106" s="231"/>
      <c r="K106" s="231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160</v>
      </c>
      <c r="AU106" s="239" t="s">
        <v>81</v>
      </c>
      <c r="AV106" s="15" t="s">
        <v>79</v>
      </c>
      <c r="AW106" s="15" t="s">
        <v>35</v>
      </c>
      <c r="AX106" s="15" t="s">
        <v>73</v>
      </c>
      <c r="AY106" s="239" t="s">
        <v>145</v>
      </c>
    </row>
    <row r="107" spans="1:65" s="13" customFormat="1" ht="11.25">
      <c r="B107" s="197"/>
      <c r="C107" s="198"/>
      <c r="D107" s="199" t="s">
        <v>160</v>
      </c>
      <c r="E107" s="200" t="s">
        <v>19</v>
      </c>
      <c r="F107" s="201" t="s">
        <v>538</v>
      </c>
      <c r="G107" s="198"/>
      <c r="H107" s="202">
        <v>7.7</v>
      </c>
      <c r="I107" s="203"/>
      <c r="J107" s="198"/>
      <c r="K107" s="198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160</v>
      </c>
      <c r="AU107" s="208" t="s">
        <v>81</v>
      </c>
      <c r="AV107" s="13" t="s">
        <v>81</v>
      </c>
      <c r="AW107" s="13" t="s">
        <v>35</v>
      </c>
      <c r="AX107" s="13" t="s">
        <v>79</v>
      </c>
      <c r="AY107" s="208" t="s">
        <v>145</v>
      </c>
    </row>
    <row r="108" spans="1:65" s="2" customFormat="1" ht="49.15" customHeight="1">
      <c r="A108" s="35"/>
      <c r="B108" s="36"/>
      <c r="C108" s="179" t="s">
        <v>152</v>
      </c>
      <c r="D108" s="179" t="s">
        <v>147</v>
      </c>
      <c r="E108" s="180" t="s">
        <v>539</v>
      </c>
      <c r="F108" s="181" t="s">
        <v>540</v>
      </c>
      <c r="G108" s="182" t="s">
        <v>172</v>
      </c>
      <c r="H108" s="183">
        <v>2.1</v>
      </c>
      <c r="I108" s="184"/>
      <c r="J108" s="185">
        <f>ROUND(I108*H108,2)</f>
        <v>0</v>
      </c>
      <c r="K108" s="181" t="s">
        <v>525</v>
      </c>
      <c r="L108" s="40"/>
      <c r="M108" s="186" t="s">
        <v>19</v>
      </c>
      <c r="N108" s="187" t="s">
        <v>44</v>
      </c>
      <c r="O108" s="65"/>
      <c r="P108" s="188">
        <f>O108*H108</f>
        <v>0</v>
      </c>
      <c r="Q108" s="188">
        <v>1.269E-2</v>
      </c>
      <c r="R108" s="188">
        <f>Q108*H108</f>
        <v>2.6649000000000003E-2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152</v>
      </c>
      <c r="AT108" s="190" t="s">
        <v>147</v>
      </c>
      <c r="AU108" s="190" t="s">
        <v>81</v>
      </c>
      <c r="AY108" s="18" t="s">
        <v>145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79</v>
      </c>
      <c r="BK108" s="191">
        <f>ROUND(I108*H108,2)</f>
        <v>0</v>
      </c>
      <c r="BL108" s="18" t="s">
        <v>152</v>
      </c>
      <c r="BM108" s="190" t="s">
        <v>541</v>
      </c>
    </row>
    <row r="109" spans="1:65" s="2" customFormat="1" ht="11.25">
      <c r="A109" s="35"/>
      <c r="B109" s="36"/>
      <c r="C109" s="37"/>
      <c r="D109" s="192" t="s">
        <v>154</v>
      </c>
      <c r="E109" s="37"/>
      <c r="F109" s="193" t="s">
        <v>542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154</v>
      </c>
      <c r="AU109" s="18" t="s">
        <v>81</v>
      </c>
    </row>
    <row r="110" spans="1:65" s="15" customFormat="1" ht="11.25">
      <c r="B110" s="230"/>
      <c r="C110" s="231"/>
      <c r="D110" s="199" t="s">
        <v>160</v>
      </c>
      <c r="E110" s="232" t="s">
        <v>19</v>
      </c>
      <c r="F110" s="233" t="s">
        <v>543</v>
      </c>
      <c r="G110" s="231"/>
      <c r="H110" s="232" t="s">
        <v>19</v>
      </c>
      <c r="I110" s="234"/>
      <c r="J110" s="231"/>
      <c r="K110" s="231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160</v>
      </c>
      <c r="AU110" s="239" t="s">
        <v>81</v>
      </c>
      <c r="AV110" s="15" t="s">
        <v>79</v>
      </c>
      <c r="AW110" s="15" t="s">
        <v>35</v>
      </c>
      <c r="AX110" s="15" t="s">
        <v>73</v>
      </c>
      <c r="AY110" s="239" t="s">
        <v>145</v>
      </c>
    </row>
    <row r="111" spans="1:65" s="13" customFormat="1" ht="11.25">
      <c r="B111" s="197"/>
      <c r="C111" s="198"/>
      <c r="D111" s="199" t="s">
        <v>160</v>
      </c>
      <c r="E111" s="200" t="s">
        <v>19</v>
      </c>
      <c r="F111" s="201" t="s">
        <v>544</v>
      </c>
      <c r="G111" s="198"/>
      <c r="H111" s="202">
        <v>2.1</v>
      </c>
      <c r="I111" s="203"/>
      <c r="J111" s="198"/>
      <c r="K111" s="198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160</v>
      </c>
      <c r="AU111" s="208" t="s">
        <v>81</v>
      </c>
      <c r="AV111" s="13" t="s">
        <v>81</v>
      </c>
      <c r="AW111" s="13" t="s">
        <v>35</v>
      </c>
      <c r="AX111" s="13" t="s">
        <v>79</v>
      </c>
      <c r="AY111" s="208" t="s">
        <v>145</v>
      </c>
    </row>
    <row r="112" spans="1:65" s="2" customFormat="1" ht="49.15" customHeight="1">
      <c r="A112" s="35"/>
      <c r="B112" s="36"/>
      <c r="C112" s="179" t="s">
        <v>175</v>
      </c>
      <c r="D112" s="179" t="s">
        <v>147</v>
      </c>
      <c r="E112" s="180" t="s">
        <v>545</v>
      </c>
      <c r="F112" s="181" t="s">
        <v>546</v>
      </c>
      <c r="G112" s="182" t="s">
        <v>172</v>
      </c>
      <c r="H112" s="183">
        <v>8.6</v>
      </c>
      <c r="I112" s="184"/>
      <c r="J112" s="185">
        <f>ROUND(I112*H112,2)</f>
        <v>0</v>
      </c>
      <c r="K112" s="181" t="s">
        <v>525</v>
      </c>
      <c r="L112" s="40"/>
      <c r="M112" s="186" t="s">
        <v>19</v>
      </c>
      <c r="N112" s="187" t="s">
        <v>44</v>
      </c>
      <c r="O112" s="65"/>
      <c r="P112" s="188">
        <f>O112*H112</f>
        <v>0</v>
      </c>
      <c r="Q112" s="188">
        <v>3.6900000000000002E-2</v>
      </c>
      <c r="R112" s="188">
        <f>Q112*H112</f>
        <v>0.31734000000000001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152</v>
      </c>
      <c r="AT112" s="190" t="s">
        <v>147</v>
      </c>
      <c r="AU112" s="190" t="s">
        <v>81</v>
      </c>
      <c r="AY112" s="18" t="s">
        <v>145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79</v>
      </c>
      <c r="BK112" s="191">
        <f>ROUND(I112*H112,2)</f>
        <v>0</v>
      </c>
      <c r="BL112" s="18" t="s">
        <v>152</v>
      </c>
      <c r="BM112" s="190" t="s">
        <v>547</v>
      </c>
    </row>
    <row r="113" spans="1:65" s="2" customFormat="1" ht="11.25">
      <c r="A113" s="35"/>
      <c r="B113" s="36"/>
      <c r="C113" s="37"/>
      <c r="D113" s="192" t="s">
        <v>154</v>
      </c>
      <c r="E113" s="37"/>
      <c r="F113" s="193" t="s">
        <v>548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154</v>
      </c>
      <c r="AU113" s="18" t="s">
        <v>81</v>
      </c>
    </row>
    <row r="114" spans="1:65" s="15" customFormat="1" ht="11.25">
      <c r="B114" s="230"/>
      <c r="C114" s="231"/>
      <c r="D114" s="199" t="s">
        <v>160</v>
      </c>
      <c r="E114" s="232" t="s">
        <v>19</v>
      </c>
      <c r="F114" s="233" t="s">
        <v>549</v>
      </c>
      <c r="G114" s="231"/>
      <c r="H114" s="232" t="s">
        <v>19</v>
      </c>
      <c r="I114" s="234"/>
      <c r="J114" s="231"/>
      <c r="K114" s="231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160</v>
      </c>
      <c r="AU114" s="239" t="s">
        <v>81</v>
      </c>
      <c r="AV114" s="15" t="s">
        <v>79</v>
      </c>
      <c r="AW114" s="15" t="s">
        <v>35</v>
      </c>
      <c r="AX114" s="15" t="s">
        <v>73</v>
      </c>
      <c r="AY114" s="239" t="s">
        <v>145</v>
      </c>
    </row>
    <row r="115" spans="1:65" s="13" customFormat="1" ht="11.25">
      <c r="B115" s="197"/>
      <c r="C115" s="198"/>
      <c r="D115" s="199" t="s">
        <v>160</v>
      </c>
      <c r="E115" s="200" t="s">
        <v>19</v>
      </c>
      <c r="F115" s="201" t="s">
        <v>550</v>
      </c>
      <c r="G115" s="198"/>
      <c r="H115" s="202">
        <v>8.6</v>
      </c>
      <c r="I115" s="203"/>
      <c r="J115" s="198"/>
      <c r="K115" s="198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160</v>
      </c>
      <c r="AU115" s="208" t="s">
        <v>81</v>
      </c>
      <c r="AV115" s="13" t="s">
        <v>81</v>
      </c>
      <c r="AW115" s="13" t="s">
        <v>35</v>
      </c>
      <c r="AX115" s="13" t="s">
        <v>79</v>
      </c>
      <c r="AY115" s="208" t="s">
        <v>145</v>
      </c>
    </row>
    <row r="116" spans="1:65" s="2" customFormat="1" ht="49.15" customHeight="1">
      <c r="A116" s="35"/>
      <c r="B116" s="36"/>
      <c r="C116" s="179" t="s">
        <v>184</v>
      </c>
      <c r="D116" s="179" t="s">
        <v>147</v>
      </c>
      <c r="E116" s="180" t="s">
        <v>551</v>
      </c>
      <c r="F116" s="181" t="s">
        <v>552</v>
      </c>
      <c r="G116" s="182" t="s">
        <v>172</v>
      </c>
      <c r="H116" s="183">
        <v>7.7</v>
      </c>
      <c r="I116" s="184"/>
      <c r="J116" s="185">
        <f>ROUND(I116*H116,2)</f>
        <v>0</v>
      </c>
      <c r="K116" s="181" t="s">
        <v>525</v>
      </c>
      <c r="L116" s="40"/>
      <c r="M116" s="186" t="s">
        <v>19</v>
      </c>
      <c r="N116" s="187" t="s">
        <v>44</v>
      </c>
      <c r="O116" s="65"/>
      <c r="P116" s="188">
        <f>O116*H116</f>
        <v>0</v>
      </c>
      <c r="Q116" s="188">
        <v>3.6900000000000002E-2</v>
      </c>
      <c r="R116" s="188">
        <f>Q116*H116</f>
        <v>0.28413000000000005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152</v>
      </c>
      <c r="AT116" s="190" t="s">
        <v>147</v>
      </c>
      <c r="AU116" s="190" t="s">
        <v>81</v>
      </c>
      <c r="AY116" s="18" t="s">
        <v>145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79</v>
      </c>
      <c r="BK116" s="191">
        <f>ROUND(I116*H116,2)</f>
        <v>0</v>
      </c>
      <c r="BL116" s="18" t="s">
        <v>152</v>
      </c>
      <c r="BM116" s="190" t="s">
        <v>553</v>
      </c>
    </row>
    <row r="117" spans="1:65" s="2" customFormat="1" ht="11.25">
      <c r="A117" s="35"/>
      <c r="B117" s="36"/>
      <c r="C117" s="37"/>
      <c r="D117" s="192" t="s">
        <v>154</v>
      </c>
      <c r="E117" s="37"/>
      <c r="F117" s="193" t="s">
        <v>554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154</v>
      </c>
      <c r="AU117" s="18" t="s">
        <v>81</v>
      </c>
    </row>
    <row r="118" spans="1:65" s="15" customFormat="1" ht="11.25">
      <c r="B118" s="230"/>
      <c r="C118" s="231"/>
      <c r="D118" s="199" t="s">
        <v>160</v>
      </c>
      <c r="E118" s="232" t="s">
        <v>19</v>
      </c>
      <c r="F118" s="233" t="s">
        <v>555</v>
      </c>
      <c r="G118" s="231"/>
      <c r="H118" s="232" t="s">
        <v>19</v>
      </c>
      <c r="I118" s="234"/>
      <c r="J118" s="231"/>
      <c r="K118" s="231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160</v>
      </c>
      <c r="AU118" s="239" t="s">
        <v>81</v>
      </c>
      <c r="AV118" s="15" t="s">
        <v>79</v>
      </c>
      <c r="AW118" s="15" t="s">
        <v>35</v>
      </c>
      <c r="AX118" s="15" t="s">
        <v>73</v>
      </c>
      <c r="AY118" s="239" t="s">
        <v>145</v>
      </c>
    </row>
    <row r="119" spans="1:65" s="13" customFormat="1" ht="11.25">
      <c r="B119" s="197"/>
      <c r="C119" s="198"/>
      <c r="D119" s="199" t="s">
        <v>160</v>
      </c>
      <c r="E119" s="200" t="s">
        <v>19</v>
      </c>
      <c r="F119" s="201" t="s">
        <v>538</v>
      </c>
      <c r="G119" s="198"/>
      <c r="H119" s="202">
        <v>7.7</v>
      </c>
      <c r="I119" s="203"/>
      <c r="J119" s="198"/>
      <c r="K119" s="198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160</v>
      </c>
      <c r="AU119" s="208" t="s">
        <v>81</v>
      </c>
      <c r="AV119" s="13" t="s">
        <v>81</v>
      </c>
      <c r="AW119" s="13" t="s">
        <v>35</v>
      </c>
      <c r="AX119" s="13" t="s">
        <v>79</v>
      </c>
      <c r="AY119" s="208" t="s">
        <v>145</v>
      </c>
    </row>
    <row r="120" spans="1:65" s="2" customFormat="1" ht="24.2" customHeight="1">
      <c r="A120" s="35"/>
      <c r="B120" s="36"/>
      <c r="C120" s="179" t="s">
        <v>190</v>
      </c>
      <c r="D120" s="179" t="s">
        <v>147</v>
      </c>
      <c r="E120" s="180" t="s">
        <v>556</v>
      </c>
      <c r="F120" s="181" t="s">
        <v>557</v>
      </c>
      <c r="G120" s="182" t="s">
        <v>178</v>
      </c>
      <c r="H120" s="183">
        <v>72.453999999999994</v>
      </c>
      <c r="I120" s="184"/>
      <c r="J120" s="185">
        <f>ROUND(I120*H120,2)</f>
        <v>0</v>
      </c>
      <c r="K120" s="181" t="s">
        <v>525</v>
      </c>
      <c r="L120" s="40"/>
      <c r="M120" s="186" t="s">
        <v>19</v>
      </c>
      <c r="N120" s="187" t="s">
        <v>44</v>
      </c>
      <c r="O120" s="65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152</v>
      </c>
      <c r="AT120" s="190" t="s">
        <v>147</v>
      </c>
      <c r="AU120" s="190" t="s">
        <v>81</v>
      </c>
      <c r="AY120" s="18" t="s">
        <v>145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79</v>
      </c>
      <c r="BK120" s="191">
        <f>ROUND(I120*H120,2)</f>
        <v>0</v>
      </c>
      <c r="BL120" s="18" t="s">
        <v>152</v>
      </c>
      <c r="BM120" s="190" t="s">
        <v>558</v>
      </c>
    </row>
    <row r="121" spans="1:65" s="2" customFormat="1" ht="11.25">
      <c r="A121" s="35"/>
      <c r="B121" s="36"/>
      <c r="C121" s="37"/>
      <c r="D121" s="192" t="s">
        <v>154</v>
      </c>
      <c r="E121" s="37"/>
      <c r="F121" s="193" t="s">
        <v>559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154</v>
      </c>
      <c r="AU121" s="18" t="s">
        <v>81</v>
      </c>
    </row>
    <row r="122" spans="1:65" s="15" customFormat="1" ht="11.25">
      <c r="B122" s="230"/>
      <c r="C122" s="231"/>
      <c r="D122" s="199" t="s">
        <v>160</v>
      </c>
      <c r="E122" s="232" t="s">
        <v>19</v>
      </c>
      <c r="F122" s="233" t="s">
        <v>560</v>
      </c>
      <c r="G122" s="231"/>
      <c r="H122" s="232" t="s">
        <v>19</v>
      </c>
      <c r="I122" s="234"/>
      <c r="J122" s="231"/>
      <c r="K122" s="231"/>
      <c r="L122" s="235"/>
      <c r="M122" s="236"/>
      <c r="N122" s="237"/>
      <c r="O122" s="237"/>
      <c r="P122" s="237"/>
      <c r="Q122" s="237"/>
      <c r="R122" s="237"/>
      <c r="S122" s="237"/>
      <c r="T122" s="238"/>
      <c r="AT122" s="239" t="s">
        <v>160</v>
      </c>
      <c r="AU122" s="239" t="s">
        <v>81</v>
      </c>
      <c r="AV122" s="15" t="s">
        <v>79</v>
      </c>
      <c r="AW122" s="15" t="s">
        <v>35</v>
      </c>
      <c r="AX122" s="15" t="s">
        <v>73</v>
      </c>
      <c r="AY122" s="239" t="s">
        <v>145</v>
      </c>
    </row>
    <row r="123" spans="1:65" s="15" customFormat="1" ht="11.25">
      <c r="B123" s="230"/>
      <c r="C123" s="231"/>
      <c r="D123" s="199" t="s">
        <v>160</v>
      </c>
      <c r="E123" s="232" t="s">
        <v>19</v>
      </c>
      <c r="F123" s="233" t="s">
        <v>561</v>
      </c>
      <c r="G123" s="231"/>
      <c r="H123" s="232" t="s">
        <v>19</v>
      </c>
      <c r="I123" s="234"/>
      <c r="J123" s="231"/>
      <c r="K123" s="231"/>
      <c r="L123" s="235"/>
      <c r="M123" s="236"/>
      <c r="N123" s="237"/>
      <c r="O123" s="237"/>
      <c r="P123" s="237"/>
      <c r="Q123" s="237"/>
      <c r="R123" s="237"/>
      <c r="S123" s="237"/>
      <c r="T123" s="238"/>
      <c r="AT123" s="239" t="s">
        <v>160</v>
      </c>
      <c r="AU123" s="239" t="s">
        <v>81</v>
      </c>
      <c r="AV123" s="15" t="s">
        <v>79</v>
      </c>
      <c r="AW123" s="15" t="s">
        <v>35</v>
      </c>
      <c r="AX123" s="15" t="s">
        <v>73</v>
      </c>
      <c r="AY123" s="239" t="s">
        <v>145</v>
      </c>
    </row>
    <row r="124" spans="1:65" s="13" customFormat="1" ht="11.25">
      <c r="B124" s="197"/>
      <c r="C124" s="198"/>
      <c r="D124" s="199" t="s">
        <v>160</v>
      </c>
      <c r="E124" s="200" t="s">
        <v>19</v>
      </c>
      <c r="F124" s="201" t="s">
        <v>562</v>
      </c>
      <c r="G124" s="198"/>
      <c r="H124" s="202">
        <v>66.403999999999996</v>
      </c>
      <c r="I124" s="203"/>
      <c r="J124" s="198"/>
      <c r="K124" s="198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160</v>
      </c>
      <c r="AU124" s="208" t="s">
        <v>81</v>
      </c>
      <c r="AV124" s="13" t="s">
        <v>81</v>
      </c>
      <c r="AW124" s="13" t="s">
        <v>35</v>
      </c>
      <c r="AX124" s="13" t="s">
        <v>73</v>
      </c>
      <c r="AY124" s="208" t="s">
        <v>145</v>
      </c>
    </row>
    <row r="125" spans="1:65" s="15" customFormat="1" ht="11.25">
      <c r="B125" s="230"/>
      <c r="C125" s="231"/>
      <c r="D125" s="199" t="s">
        <v>160</v>
      </c>
      <c r="E125" s="232" t="s">
        <v>19</v>
      </c>
      <c r="F125" s="233" t="s">
        <v>563</v>
      </c>
      <c r="G125" s="231"/>
      <c r="H125" s="232" t="s">
        <v>19</v>
      </c>
      <c r="I125" s="234"/>
      <c r="J125" s="231"/>
      <c r="K125" s="231"/>
      <c r="L125" s="235"/>
      <c r="M125" s="236"/>
      <c r="N125" s="237"/>
      <c r="O125" s="237"/>
      <c r="P125" s="237"/>
      <c r="Q125" s="237"/>
      <c r="R125" s="237"/>
      <c r="S125" s="237"/>
      <c r="T125" s="238"/>
      <c r="AT125" s="239" t="s">
        <v>160</v>
      </c>
      <c r="AU125" s="239" t="s">
        <v>81</v>
      </c>
      <c r="AV125" s="15" t="s">
        <v>79</v>
      </c>
      <c r="AW125" s="15" t="s">
        <v>35</v>
      </c>
      <c r="AX125" s="15" t="s">
        <v>73</v>
      </c>
      <c r="AY125" s="239" t="s">
        <v>145</v>
      </c>
    </row>
    <row r="126" spans="1:65" s="13" customFormat="1" ht="11.25">
      <c r="B126" s="197"/>
      <c r="C126" s="198"/>
      <c r="D126" s="199" t="s">
        <v>160</v>
      </c>
      <c r="E126" s="200" t="s">
        <v>19</v>
      </c>
      <c r="F126" s="201" t="s">
        <v>564</v>
      </c>
      <c r="G126" s="198"/>
      <c r="H126" s="202">
        <v>4.2190000000000003</v>
      </c>
      <c r="I126" s="203"/>
      <c r="J126" s="198"/>
      <c r="K126" s="198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160</v>
      </c>
      <c r="AU126" s="208" t="s">
        <v>81</v>
      </c>
      <c r="AV126" s="13" t="s">
        <v>81</v>
      </c>
      <c r="AW126" s="13" t="s">
        <v>35</v>
      </c>
      <c r="AX126" s="13" t="s">
        <v>73</v>
      </c>
      <c r="AY126" s="208" t="s">
        <v>145</v>
      </c>
    </row>
    <row r="127" spans="1:65" s="15" customFormat="1" ht="11.25">
      <c r="B127" s="230"/>
      <c r="C127" s="231"/>
      <c r="D127" s="199" t="s">
        <v>160</v>
      </c>
      <c r="E127" s="232" t="s">
        <v>19</v>
      </c>
      <c r="F127" s="233" t="s">
        <v>565</v>
      </c>
      <c r="G127" s="231"/>
      <c r="H127" s="232" t="s">
        <v>19</v>
      </c>
      <c r="I127" s="234"/>
      <c r="J127" s="231"/>
      <c r="K127" s="231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160</v>
      </c>
      <c r="AU127" s="239" t="s">
        <v>81</v>
      </c>
      <c r="AV127" s="15" t="s">
        <v>79</v>
      </c>
      <c r="AW127" s="15" t="s">
        <v>35</v>
      </c>
      <c r="AX127" s="15" t="s">
        <v>73</v>
      </c>
      <c r="AY127" s="239" t="s">
        <v>145</v>
      </c>
    </row>
    <row r="128" spans="1:65" s="13" customFormat="1" ht="11.25">
      <c r="B128" s="197"/>
      <c r="C128" s="198"/>
      <c r="D128" s="199" t="s">
        <v>160</v>
      </c>
      <c r="E128" s="200" t="s">
        <v>19</v>
      </c>
      <c r="F128" s="201" t="s">
        <v>566</v>
      </c>
      <c r="G128" s="198"/>
      <c r="H128" s="202">
        <v>1.831</v>
      </c>
      <c r="I128" s="203"/>
      <c r="J128" s="198"/>
      <c r="K128" s="198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160</v>
      </c>
      <c r="AU128" s="208" t="s">
        <v>81</v>
      </c>
      <c r="AV128" s="13" t="s">
        <v>81</v>
      </c>
      <c r="AW128" s="13" t="s">
        <v>35</v>
      </c>
      <c r="AX128" s="13" t="s">
        <v>73</v>
      </c>
      <c r="AY128" s="208" t="s">
        <v>145</v>
      </c>
    </row>
    <row r="129" spans="1:65" s="14" customFormat="1" ht="11.25">
      <c r="B129" s="209"/>
      <c r="C129" s="210"/>
      <c r="D129" s="199" t="s">
        <v>160</v>
      </c>
      <c r="E129" s="211" t="s">
        <v>19</v>
      </c>
      <c r="F129" s="212" t="s">
        <v>169</v>
      </c>
      <c r="G129" s="210"/>
      <c r="H129" s="213">
        <v>72.453999999999994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160</v>
      </c>
      <c r="AU129" s="219" t="s">
        <v>81</v>
      </c>
      <c r="AV129" s="14" t="s">
        <v>152</v>
      </c>
      <c r="AW129" s="14" t="s">
        <v>35</v>
      </c>
      <c r="AX129" s="14" t="s">
        <v>79</v>
      </c>
      <c r="AY129" s="219" t="s">
        <v>145</v>
      </c>
    </row>
    <row r="130" spans="1:65" s="2" customFormat="1" ht="24.2" customHeight="1">
      <c r="A130" s="35"/>
      <c r="B130" s="36"/>
      <c r="C130" s="179" t="s">
        <v>196</v>
      </c>
      <c r="D130" s="179" t="s">
        <v>147</v>
      </c>
      <c r="E130" s="180" t="s">
        <v>567</v>
      </c>
      <c r="F130" s="181" t="s">
        <v>568</v>
      </c>
      <c r="G130" s="182" t="s">
        <v>178</v>
      </c>
      <c r="H130" s="183">
        <v>50.718000000000004</v>
      </c>
      <c r="I130" s="184"/>
      <c r="J130" s="185">
        <f>ROUND(I130*H130,2)</f>
        <v>0</v>
      </c>
      <c r="K130" s="181" t="s">
        <v>525</v>
      </c>
      <c r="L130" s="40"/>
      <c r="M130" s="186" t="s">
        <v>19</v>
      </c>
      <c r="N130" s="187" t="s">
        <v>44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152</v>
      </c>
      <c r="AT130" s="190" t="s">
        <v>147</v>
      </c>
      <c r="AU130" s="190" t="s">
        <v>81</v>
      </c>
      <c r="AY130" s="18" t="s">
        <v>145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79</v>
      </c>
      <c r="BK130" s="191">
        <f>ROUND(I130*H130,2)</f>
        <v>0</v>
      </c>
      <c r="BL130" s="18" t="s">
        <v>152</v>
      </c>
      <c r="BM130" s="190" t="s">
        <v>569</v>
      </c>
    </row>
    <row r="131" spans="1:65" s="2" customFormat="1" ht="11.25">
      <c r="A131" s="35"/>
      <c r="B131" s="36"/>
      <c r="C131" s="37"/>
      <c r="D131" s="192" t="s">
        <v>154</v>
      </c>
      <c r="E131" s="37"/>
      <c r="F131" s="193" t="s">
        <v>570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154</v>
      </c>
      <c r="AU131" s="18" t="s">
        <v>81</v>
      </c>
    </row>
    <row r="132" spans="1:65" s="15" customFormat="1" ht="11.25">
      <c r="B132" s="230"/>
      <c r="C132" s="231"/>
      <c r="D132" s="199" t="s">
        <v>160</v>
      </c>
      <c r="E132" s="232" t="s">
        <v>19</v>
      </c>
      <c r="F132" s="233" t="s">
        <v>571</v>
      </c>
      <c r="G132" s="231"/>
      <c r="H132" s="232" t="s">
        <v>19</v>
      </c>
      <c r="I132" s="234"/>
      <c r="J132" s="231"/>
      <c r="K132" s="231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160</v>
      </c>
      <c r="AU132" s="239" t="s">
        <v>81</v>
      </c>
      <c r="AV132" s="15" t="s">
        <v>79</v>
      </c>
      <c r="AW132" s="15" t="s">
        <v>35</v>
      </c>
      <c r="AX132" s="15" t="s">
        <v>73</v>
      </c>
      <c r="AY132" s="239" t="s">
        <v>145</v>
      </c>
    </row>
    <row r="133" spans="1:65" s="15" customFormat="1" ht="11.25">
      <c r="B133" s="230"/>
      <c r="C133" s="231"/>
      <c r="D133" s="199" t="s">
        <v>160</v>
      </c>
      <c r="E133" s="232" t="s">
        <v>19</v>
      </c>
      <c r="F133" s="233" t="s">
        <v>561</v>
      </c>
      <c r="G133" s="231"/>
      <c r="H133" s="232" t="s">
        <v>19</v>
      </c>
      <c r="I133" s="234"/>
      <c r="J133" s="231"/>
      <c r="K133" s="231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160</v>
      </c>
      <c r="AU133" s="239" t="s">
        <v>81</v>
      </c>
      <c r="AV133" s="15" t="s">
        <v>79</v>
      </c>
      <c r="AW133" s="15" t="s">
        <v>35</v>
      </c>
      <c r="AX133" s="15" t="s">
        <v>73</v>
      </c>
      <c r="AY133" s="239" t="s">
        <v>145</v>
      </c>
    </row>
    <row r="134" spans="1:65" s="13" customFormat="1" ht="11.25">
      <c r="B134" s="197"/>
      <c r="C134" s="198"/>
      <c r="D134" s="199" t="s">
        <v>160</v>
      </c>
      <c r="E134" s="200" t="s">
        <v>19</v>
      </c>
      <c r="F134" s="201" t="s">
        <v>572</v>
      </c>
      <c r="G134" s="198"/>
      <c r="H134" s="202">
        <v>46.482999999999997</v>
      </c>
      <c r="I134" s="203"/>
      <c r="J134" s="198"/>
      <c r="K134" s="198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160</v>
      </c>
      <c r="AU134" s="208" t="s">
        <v>81</v>
      </c>
      <c r="AV134" s="13" t="s">
        <v>81</v>
      </c>
      <c r="AW134" s="13" t="s">
        <v>35</v>
      </c>
      <c r="AX134" s="13" t="s">
        <v>73</v>
      </c>
      <c r="AY134" s="208" t="s">
        <v>145</v>
      </c>
    </row>
    <row r="135" spans="1:65" s="15" customFormat="1" ht="11.25">
      <c r="B135" s="230"/>
      <c r="C135" s="231"/>
      <c r="D135" s="199" t="s">
        <v>160</v>
      </c>
      <c r="E135" s="232" t="s">
        <v>19</v>
      </c>
      <c r="F135" s="233" t="s">
        <v>563</v>
      </c>
      <c r="G135" s="231"/>
      <c r="H135" s="232" t="s">
        <v>19</v>
      </c>
      <c r="I135" s="234"/>
      <c r="J135" s="231"/>
      <c r="K135" s="231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160</v>
      </c>
      <c r="AU135" s="239" t="s">
        <v>81</v>
      </c>
      <c r="AV135" s="15" t="s">
        <v>79</v>
      </c>
      <c r="AW135" s="15" t="s">
        <v>35</v>
      </c>
      <c r="AX135" s="15" t="s">
        <v>73</v>
      </c>
      <c r="AY135" s="239" t="s">
        <v>145</v>
      </c>
    </row>
    <row r="136" spans="1:65" s="13" customFormat="1" ht="11.25">
      <c r="B136" s="197"/>
      <c r="C136" s="198"/>
      <c r="D136" s="199" t="s">
        <v>160</v>
      </c>
      <c r="E136" s="200" t="s">
        <v>19</v>
      </c>
      <c r="F136" s="201" t="s">
        <v>573</v>
      </c>
      <c r="G136" s="198"/>
      <c r="H136" s="202">
        <v>2.9529999999999998</v>
      </c>
      <c r="I136" s="203"/>
      <c r="J136" s="198"/>
      <c r="K136" s="198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160</v>
      </c>
      <c r="AU136" s="208" t="s">
        <v>81</v>
      </c>
      <c r="AV136" s="13" t="s">
        <v>81</v>
      </c>
      <c r="AW136" s="13" t="s">
        <v>35</v>
      </c>
      <c r="AX136" s="13" t="s">
        <v>73</v>
      </c>
      <c r="AY136" s="208" t="s">
        <v>145</v>
      </c>
    </row>
    <row r="137" spans="1:65" s="15" customFormat="1" ht="11.25">
      <c r="B137" s="230"/>
      <c r="C137" s="231"/>
      <c r="D137" s="199" t="s">
        <v>160</v>
      </c>
      <c r="E137" s="232" t="s">
        <v>19</v>
      </c>
      <c r="F137" s="233" t="s">
        <v>565</v>
      </c>
      <c r="G137" s="231"/>
      <c r="H137" s="232" t="s">
        <v>19</v>
      </c>
      <c r="I137" s="234"/>
      <c r="J137" s="231"/>
      <c r="K137" s="231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160</v>
      </c>
      <c r="AU137" s="239" t="s">
        <v>81</v>
      </c>
      <c r="AV137" s="15" t="s">
        <v>79</v>
      </c>
      <c r="AW137" s="15" t="s">
        <v>35</v>
      </c>
      <c r="AX137" s="15" t="s">
        <v>73</v>
      </c>
      <c r="AY137" s="239" t="s">
        <v>145</v>
      </c>
    </row>
    <row r="138" spans="1:65" s="13" customFormat="1" ht="11.25">
      <c r="B138" s="197"/>
      <c r="C138" s="198"/>
      <c r="D138" s="199" t="s">
        <v>160</v>
      </c>
      <c r="E138" s="200" t="s">
        <v>19</v>
      </c>
      <c r="F138" s="201" t="s">
        <v>574</v>
      </c>
      <c r="G138" s="198"/>
      <c r="H138" s="202">
        <v>1.282</v>
      </c>
      <c r="I138" s="203"/>
      <c r="J138" s="198"/>
      <c r="K138" s="198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160</v>
      </c>
      <c r="AU138" s="208" t="s">
        <v>81</v>
      </c>
      <c r="AV138" s="13" t="s">
        <v>81</v>
      </c>
      <c r="AW138" s="13" t="s">
        <v>35</v>
      </c>
      <c r="AX138" s="13" t="s">
        <v>73</v>
      </c>
      <c r="AY138" s="208" t="s">
        <v>145</v>
      </c>
    </row>
    <row r="139" spans="1:65" s="14" customFormat="1" ht="11.25">
      <c r="B139" s="209"/>
      <c r="C139" s="210"/>
      <c r="D139" s="199" t="s">
        <v>160</v>
      </c>
      <c r="E139" s="211" t="s">
        <v>19</v>
      </c>
      <c r="F139" s="212" t="s">
        <v>169</v>
      </c>
      <c r="G139" s="210"/>
      <c r="H139" s="213">
        <v>50.718000000000004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160</v>
      </c>
      <c r="AU139" s="219" t="s">
        <v>81</v>
      </c>
      <c r="AV139" s="14" t="s">
        <v>152</v>
      </c>
      <c r="AW139" s="14" t="s">
        <v>35</v>
      </c>
      <c r="AX139" s="14" t="s">
        <v>79</v>
      </c>
      <c r="AY139" s="219" t="s">
        <v>145</v>
      </c>
    </row>
    <row r="140" spans="1:65" s="2" customFormat="1" ht="24.2" customHeight="1">
      <c r="A140" s="35"/>
      <c r="B140" s="36"/>
      <c r="C140" s="179" t="s">
        <v>202</v>
      </c>
      <c r="D140" s="179" t="s">
        <v>147</v>
      </c>
      <c r="E140" s="180" t="s">
        <v>575</v>
      </c>
      <c r="F140" s="181" t="s">
        <v>576</v>
      </c>
      <c r="G140" s="182" t="s">
        <v>178</v>
      </c>
      <c r="H140" s="183">
        <v>21.736000000000001</v>
      </c>
      <c r="I140" s="184"/>
      <c r="J140" s="185">
        <f>ROUND(I140*H140,2)</f>
        <v>0</v>
      </c>
      <c r="K140" s="181" t="s">
        <v>525</v>
      </c>
      <c r="L140" s="40"/>
      <c r="M140" s="186" t="s">
        <v>19</v>
      </c>
      <c r="N140" s="187" t="s">
        <v>44</v>
      </c>
      <c r="O140" s="65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152</v>
      </c>
      <c r="AT140" s="190" t="s">
        <v>147</v>
      </c>
      <c r="AU140" s="190" t="s">
        <v>81</v>
      </c>
      <c r="AY140" s="18" t="s">
        <v>145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79</v>
      </c>
      <c r="BK140" s="191">
        <f>ROUND(I140*H140,2)</f>
        <v>0</v>
      </c>
      <c r="BL140" s="18" t="s">
        <v>152</v>
      </c>
      <c r="BM140" s="190" t="s">
        <v>577</v>
      </c>
    </row>
    <row r="141" spans="1:65" s="2" customFormat="1" ht="11.25">
      <c r="A141" s="35"/>
      <c r="B141" s="36"/>
      <c r="C141" s="37"/>
      <c r="D141" s="192" t="s">
        <v>154</v>
      </c>
      <c r="E141" s="37"/>
      <c r="F141" s="193" t="s">
        <v>578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154</v>
      </c>
      <c r="AU141" s="18" t="s">
        <v>81</v>
      </c>
    </row>
    <row r="142" spans="1:65" s="15" customFormat="1" ht="11.25">
      <c r="B142" s="230"/>
      <c r="C142" s="231"/>
      <c r="D142" s="199" t="s">
        <v>160</v>
      </c>
      <c r="E142" s="232" t="s">
        <v>19</v>
      </c>
      <c r="F142" s="233" t="s">
        <v>579</v>
      </c>
      <c r="G142" s="231"/>
      <c r="H142" s="232" t="s">
        <v>19</v>
      </c>
      <c r="I142" s="234"/>
      <c r="J142" s="231"/>
      <c r="K142" s="231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160</v>
      </c>
      <c r="AU142" s="239" t="s">
        <v>81</v>
      </c>
      <c r="AV142" s="15" t="s">
        <v>79</v>
      </c>
      <c r="AW142" s="15" t="s">
        <v>35</v>
      </c>
      <c r="AX142" s="15" t="s">
        <v>73</v>
      </c>
      <c r="AY142" s="239" t="s">
        <v>145</v>
      </c>
    </row>
    <row r="143" spans="1:65" s="15" customFormat="1" ht="11.25">
      <c r="B143" s="230"/>
      <c r="C143" s="231"/>
      <c r="D143" s="199" t="s">
        <v>160</v>
      </c>
      <c r="E143" s="232" t="s">
        <v>19</v>
      </c>
      <c r="F143" s="233" t="s">
        <v>561</v>
      </c>
      <c r="G143" s="231"/>
      <c r="H143" s="232" t="s">
        <v>19</v>
      </c>
      <c r="I143" s="234"/>
      <c r="J143" s="231"/>
      <c r="K143" s="231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160</v>
      </c>
      <c r="AU143" s="239" t="s">
        <v>81</v>
      </c>
      <c r="AV143" s="15" t="s">
        <v>79</v>
      </c>
      <c r="AW143" s="15" t="s">
        <v>35</v>
      </c>
      <c r="AX143" s="15" t="s">
        <v>73</v>
      </c>
      <c r="AY143" s="239" t="s">
        <v>145</v>
      </c>
    </row>
    <row r="144" spans="1:65" s="13" customFormat="1" ht="11.25">
      <c r="B144" s="197"/>
      <c r="C144" s="198"/>
      <c r="D144" s="199" t="s">
        <v>160</v>
      </c>
      <c r="E144" s="200" t="s">
        <v>19</v>
      </c>
      <c r="F144" s="201" t="s">
        <v>580</v>
      </c>
      <c r="G144" s="198"/>
      <c r="H144" s="202">
        <v>19.920999999999999</v>
      </c>
      <c r="I144" s="203"/>
      <c r="J144" s="198"/>
      <c r="K144" s="198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160</v>
      </c>
      <c r="AU144" s="208" t="s">
        <v>81</v>
      </c>
      <c r="AV144" s="13" t="s">
        <v>81</v>
      </c>
      <c r="AW144" s="13" t="s">
        <v>35</v>
      </c>
      <c r="AX144" s="13" t="s">
        <v>73</v>
      </c>
      <c r="AY144" s="208" t="s">
        <v>145</v>
      </c>
    </row>
    <row r="145" spans="1:65" s="15" customFormat="1" ht="11.25">
      <c r="B145" s="230"/>
      <c r="C145" s="231"/>
      <c r="D145" s="199" t="s">
        <v>160</v>
      </c>
      <c r="E145" s="232" t="s">
        <v>19</v>
      </c>
      <c r="F145" s="233" t="s">
        <v>563</v>
      </c>
      <c r="G145" s="231"/>
      <c r="H145" s="232" t="s">
        <v>19</v>
      </c>
      <c r="I145" s="234"/>
      <c r="J145" s="231"/>
      <c r="K145" s="231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160</v>
      </c>
      <c r="AU145" s="239" t="s">
        <v>81</v>
      </c>
      <c r="AV145" s="15" t="s">
        <v>79</v>
      </c>
      <c r="AW145" s="15" t="s">
        <v>35</v>
      </c>
      <c r="AX145" s="15" t="s">
        <v>73</v>
      </c>
      <c r="AY145" s="239" t="s">
        <v>145</v>
      </c>
    </row>
    <row r="146" spans="1:65" s="13" customFormat="1" ht="11.25">
      <c r="B146" s="197"/>
      <c r="C146" s="198"/>
      <c r="D146" s="199" t="s">
        <v>160</v>
      </c>
      <c r="E146" s="200" t="s">
        <v>19</v>
      </c>
      <c r="F146" s="201" t="s">
        <v>581</v>
      </c>
      <c r="G146" s="198"/>
      <c r="H146" s="202">
        <v>1.266</v>
      </c>
      <c r="I146" s="203"/>
      <c r="J146" s="198"/>
      <c r="K146" s="198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160</v>
      </c>
      <c r="AU146" s="208" t="s">
        <v>81</v>
      </c>
      <c r="AV146" s="13" t="s">
        <v>81</v>
      </c>
      <c r="AW146" s="13" t="s">
        <v>35</v>
      </c>
      <c r="AX146" s="13" t="s">
        <v>73</v>
      </c>
      <c r="AY146" s="208" t="s">
        <v>145</v>
      </c>
    </row>
    <row r="147" spans="1:65" s="15" customFormat="1" ht="11.25">
      <c r="B147" s="230"/>
      <c r="C147" s="231"/>
      <c r="D147" s="199" t="s">
        <v>160</v>
      </c>
      <c r="E147" s="232" t="s">
        <v>19</v>
      </c>
      <c r="F147" s="233" t="s">
        <v>565</v>
      </c>
      <c r="G147" s="231"/>
      <c r="H147" s="232" t="s">
        <v>19</v>
      </c>
      <c r="I147" s="234"/>
      <c r="J147" s="231"/>
      <c r="K147" s="231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160</v>
      </c>
      <c r="AU147" s="239" t="s">
        <v>81</v>
      </c>
      <c r="AV147" s="15" t="s">
        <v>79</v>
      </c>
      <c r="AW147" s="15" t="s">
        <v>35</v>
      </c>
      <c r="AX147" s="15" t="s">
        <v>73</v>
      </c>
      <c r="AY147" s="239" t="s">
        <v>145</v>
      </c>
    </row>
    <row r="148" spans="1:65" s="13" customFormat="1" ht="11.25">
      <c r="B148" s="197"/>
      <c r="C148" s="198"/>
      <c r="D148" s="199" t="s">
        <v>160</v>
      </c>
      <c r="E148" s="200" t="s">
        <v>19</v>
      </c>
      <c r="F148" s="201" t="s">
        <v>582</v>
      </c>
      <c r="G148" s="198"/>
      <c r="H148" s="202">
        <v>0.54900000000000004</v>
      </c>
      <c r="I148" s="203"/>
      <c r="J148" s="198"/>
      <c r="K148" s="198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160</v>
      </c>
      <c r="AU148" s="208" t="s">
        <v>81</v>
      </c>
      <c r="AV148" s="13" t="s">
        <v>81</v>
      </c>
      <c r="AW148" s="13" t="s">
        <v>35</v>
      </c>
      <c r="AX148" s="13" t="s">
        <v>73</v>
      </c>
      <c r="AY148" s="208" t="s">
        <v>145</v>
      </c>
    </row>
    <row r="149" spans="1:65" s="14" customFormat="1" ht="11.25">
      <c r="B149" s="209"/>
      <c r="C149" s="210"/>
      <c r="D149" s="199" t="s">
        <v>160</v>
      </c>
      <c r="E149" s="211" t="s">
        <v>19</v>
      </c>
      <c r="F149" s="212" t="s">
        <v>169</v>
      </c>
      <c r="G149" s="210"/>
      <c r="H149" s="213">
        <v>21.735999999999997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160</v>
      </c>
      <c r="AU149" s="219" t="s">
        <v>81</v>
      </c>
      <c r="AV149" s="14" t="s">
        <v>152</v>
      </c>
      <c r="AW149" s="14" t="s">
        <v>35</v>
      </c>
      <c r="AX149" s="14" t="s">
        <v>79</v>
      </c>
      <c r="AY149" s="219" t="s">
        <v>145</v>
      </c>
    </row>
    <row r="150" spans="1:65" s="2" customFormat="1" ht="24.2" customHeight="1">
      <c r="A150" s="35"/>
      <c r="B150" s="36"/>
      <c r="C150" s="179" t="s">
        <v>207</v>
      </c>
      <c r="D150" s="179" t="s">
        <v>147</v>
      </c>
      <c r="E150" s="180" t="s">
        <v>583</v>
      </c>
      <c r="F150" s="181" t="s">
        <v>584</v>
      </c>
      <c r="G150" s="182" t="s">
        <v>178</v>
      </c>
      <c r="H150" s="183">
        <v>20.288</v>
      </c>
      <c r="I150" s="184"/>
      <c r="J150" s="185">
        <f>ROUND(I150*H150,2)</f>
        <v>0</v>
      </c>
      <c r="K150" s="181" t="s">
        <v>525</v>
      </c>
      <c r="L150" s="40"/>
      <c r="M150" s="186" t="s">
        <v>19</v>
      </c>
      <c r="N150" s="187" t="s">
        <v>44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152</v>
      </c>
      <c r="AT150" s="190" t="s">
        <v>147</v>
      </c>
      <c r="AU150" s="190" t="s">
        <v>81</v>
      </c>
      <c r="AY150" s="18" t="s">
        <v>145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79</v>
      </c>
      <c r="BK150" s="191">
        <f>ROUND(I150*H150,2)</f>
        <v>0</v>
      </c>
      <c r="BL150" s="18" t="s">
        <v>152</v>
      </c>
      <c r="BM150" s="190" t="s">
        <v>585</v>
      </c>
    </row>
    <row r="151" spans="1:65" s="2" customFormat="1" ht="11.25">
      <c r="A151" s="35"/>
      <c r="B151" s="36"/>
      <c r="C151" s="37"/>
      <c r="D151" s="192" t="s">
        <v>154</v>
      </c>
      <c r="E151" s="37"/>
      <c r="F151" s="193" t="s">
        <v>586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154</v>
      </c>
      <c r="AU151" s="18" t="s">
        <v>81</v>
      </c>
    </row>
    <row r="152" spans="1:65" s="15" customFormat="1" ht="11.25">
      <c r="B152" s="230"/>
      <c r="C152" s="231"/>
      <c r="D152" s="199" t="s">
        <v>160</v>
      </c>
      <c r="E152" s="232" t="s">
        <v>19</v>
      </c>
      <c r="F152" s="233" t="s">
        <v>587</v>
      </c>
      <c r="G152" s="231"/>
      <c r="H152" s="232" t="s">
        <v>19</v>
      </c>
      <c r="I152" s="234"/>
      <c r="J152" s="231"/>
      <c r="K152" s="231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160</v>
      </c>
      <c r="AU152" s="239" t="s">
        <v>81</v>
      </c>
      <c r="AV152" s="15" t="s">
        <v>79</v>
      </c>
      <c r="AW152" s="15" t="s">
        <v>35</v>
      </c>
      <c r="AX152" s="15" t="s">
        <v>73</v>
      </c>
      <c r="AY152" s="239" t="s">
        <v>145</v>
      </c>
    </row>
    <row r="153" spans="1:65" s="13" customFormat="1" ht="11.25">
      <c r="B153" s="197"/>
      <c r="C153" s="198"/>
      <c r="D153" s="199" t="s">
        <v>160</v>
      </c>
      <c r="E153" s="200" t="s">
        <v>19</v>
      </c>
      <c r="F153" s="201" t="s">
        <v>588</v>
      </c>
      <c r="G153" s="198"/>
      <c r="H153" s="202">
        <v>12.096</v>
      </c>
      <c r="I153" s="203"/>
      <c r="J153" s="198"/>
      <c r="K153" s="198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160</v>
      </c>
      <c r="AU153" s="208" t="s">
        <v>81</v>
      </c>
      <c r="AV153" s="13" t="s">
        <v>81</v>
      </c>
      <c r="AW153" s="13" t="s">
        <v>35</v>
      </c>
      <c r="AX153" s="13" t="s">
        <v>73</v>
      </c>
      <c r="AY153" s="208" t="s">
        <v>145</v>
      </c>
    </row>
    <row r="154" spans="1:65" s="15" customFormat="1" ht="11.25">
      <c r="B154" s="230"/>
      <c r="C154" s="231"/>
      <c r="D154" s="199" t="s">
        <v>160</v>
      </c>
      <c r="E154" s="232" t="s">
        <v>19</v>
      </c>
      <c r="F154" s="233" t="s">
        <v>589</v>
      </c>
      <c r="G154" s="231"/>
      <c r="H154" s="232" t="s">
        <v>19</v>
      </c>
      <c r="I154" s="234"/>
      <c r="J154" s="231"/>
      <c r="K154" s="231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160</v>
      </c>
      <c r="AU154" s="239" t="s">
        <v>81</v>
      </c>
      <c r="AV154" s="15" t="s">
        <v>79</v>
      </c>
      <c r="AW154" s="15" t="s">
        <v>35</v>
      </c>
      <c r="AX154" s="15" t="s">
        <v>73</v>
      </c>
      <c r="AY154" s="239" t="s">
        <v>145</v>
      </c>
    </row>
    <row r="155" spans="1:65" s="13" customFormat="1" ht="11.25">
      <c r="B155" s="197"/>
      <c r="C155" s="198"/>
      <c r="D155" s="199" t="s">
        <v>160</v>
      </c>
      <c r="E155" s="200" t="s">
        <v>19</v>
      </c>
      <c r="F155" s="201" t="s">
        <v>590</v>
      </c>
      <c r="G155" s="198"/>
      <c r="H155" s="202">
        <v>8.1920000000000002</v>
      </c>
      <c r="I155" s="203"/>
      <c r="J155" s="198"/>
      <c r="K155" s="198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160</v>
      </c>
      <c r="AU155" s="208" t="s">
        <v>81</v>
      </c>
      <c r="AV155" s="13" t="s">
        <v>81</v>
      </c>
      <c r="AW155" s="13" t="s">
        <v>35</v>
      </c>
      <c r="AX155" s="13" t="s">
        <v>73</v>
      </c>
      <c r="AY155" s="208" t="s">
        <v>145</v>
      </c>
    </row>
    <row r="156" spans="1:65" s="14" customFormat="1" ht="11.25">
      <c r="B156" s="209"/>
      <c r="C156" s="210"/>
      <c r="D156" s="199" t="s">
        <v>160</v>
      </c>
      <c r="E156" s="211" t="s">
        <v>19</v>
      </c>
      <c r="F156" s="212" t="s">
        <v>169</v>
      </c>
      <c r="G156" s="210"/>
      <c r="H156" s="213">
        <v>20.288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160</v>
      </c>
      <c r="AU156" s="219" t="s">
        <v>81</v>
      </c>
      <c r="AV156" s="14" t="s">
        <v>152</v>
      </c>
      <c r="AW156" s="14" t="s">
        <v>35</v>
      </c>
      <c r="AX156" s="14" t="s">
        <v>79</v>
      </c>
      <c r="AY156" s="219" t="s">
        <v>145</v>
      </c>
    </row>
    <row r="157" spans="1:65" s="2" customFormat="1" ht="21.75" customHeight="1">
      <c r="A157" s="35"/>
      <c r="B157" s="36"/>
      <c r="C157" s="179" t="s">
        <v>213</v>
      </c>
      <c r="D157" s="179" t="s">
        <v>147</v>
      </c>
      <c r="E157" s="180" t="s">
        <v>591</v>
      </c>
      <c r="F157" s="181" t="s">
        <v>592</v>
      </c>
      <c r="G157" s="182" t="s">
        <v>150</v>
      </c>
      <c r="H157" s="183">
        <v>436.14</v>
      </c>
      <c r="I157" s="184"/>
      <c r="J157" s="185">
        <f>ROUND(I157*H157,2)</f>
        <v>0</v>
      </c>
      <c r="K157" s="181" t="s">
        <v>525</v>
      </c>
      <c r="L157" s="40"/>
      <c r="M157" s="186" t="s">
        <v>19</v>
      </c>
      <c r="N157" s="187" t="s">
        <v>44</v>
      </c>
      <c r="O157" s="65"/>
      <c r="P157" s="188">
        <f>O157*H157</f>
        <v>0</v>
      </c>
      <c r="Q157" s="188">
        <v>8.4000000000000003E-4</v>
      </c>
      <c r="R157" s="188">
        <f>Q157*H157</f>
        <v>0.36635760000000001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152</v>
      </c>
      <c r="AT157" s="190" t="s">
        <v>147</v>
      </c>
      <c r="AU157" s="190" t="s">
        <v>81</v>
      </c>
      <c r="AY157" s="18" t="s">
        <v>145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79</v>
      </c>
      <c r="BK157" s="191">
        <f>ROUND(I157*H157,2)</f>
        <v>0</v>
      </c>
      <c r="BL157" s="18" t="s">
        <v>152</v>
      </c>
      <c r="BM157" s="190" t="s">
        <v>593</v>
      </c>
    </row>
    <row r="158" spans="1:65" s="2" customFormat="1" ht="11.25">
      <c r="A158" s="35"/>
      <c r="B158" s="36"/>
      <c r="C158" s="37"/>
      <c r="D158" s="192" t="s">
        <v>154</v>
      </c>
      <c r="E158" s="37"/>
      <c r="F158" s="193" t="s">
        <v>594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154</v>
      </c>
      <c r="AU158" s="18" t="s">
        <v>81</v>
      </c>
    </row>
    <row r="159" spans="1:65" s="15" customFormat="1" ht="11.25">
      <c r="B159" s="230"/>
      <c r="C159" s="231"/>
      <c r="D159" s="199" t="s">
        <v>160</v>
      </c>
      <c r="E159" s="232" t="s">
        <v>19</v>
      </c>
      <c r="F159" s="233" t="s">
        <v>595</v>
      </c>
      <c r="G159" s="231"/>
      <c r="H159" s="232" t="s">
        <v>19</v>
      </c>
      <c r="I159" s="234"/>
      <c r="J159" s="231"/>
      <c r="K159" s="231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160</v>
      </c>
      <c r="AU159" s="239" t="s">
        <v>81</v>
      </c>
      <c r="AV159" s="15" t="s">
        <v>79</v>
      </c>
      <c r="AW159" s="15" t="s">
        <v>35</v>
      </c>
      <c r="AX159" s="15" t="s">
        <v>73</v>
      </c>
      <c r="AY159" s="239" t="s">
        <v>145</v>
      </c>
    </row>
    <row r="160" spans="1:65" s="13" customFormat="1" ht="11.25">
      <c r="B160" s="197"/>
      <c r="C160" s="198"/>
      <c r="D160" s="199" t="s">
        <v>160</v>
      </c>
      <c r="E160" s="200" t="s">
        <v>19</v>
      </c>
      <c r="F160" s="201" t="s">
        <v>596</v>
      </c>
      <c r="G160" s="198"/>
      <c r="H160" s="202">
        <v>406.14</v>
      </c>
      <c r="I160" s="203"/>
      <c r="J160" s="198"/>
      <c r="K160" s="198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160</v>
      </c>
      <c r="AU160" s="208" t="s">
        <v>81</v>
      </c>
      <c r="AV160" s="13" t="s">
        <v>81</v>
      </c>
      <c r="AW160" s="13" t="s">
        <v>35</v>
      </c>
      <c r="AX160" s="13" t="s">
        <v>73</v>
      </c>
      <c r="AY160" s="208" t="s">
        <v>145</v>
      </c>
    </row>
    <row r="161" spans="1:65" s="15" customFormat="1" ht="11.25">
      <c r="B161" s="230"/>
      <c r="C161" s="231"/>
      <c r="D161" s="199" t="s">
        <v>160</v>
      </c>
      <c r="E161" s="232" t="s">
        <v>19</v>
      </c>
      <c r="F161" s="233" t="s">
        <v>597</v>
      </c>
      <c r="G161" s="231"/>
      <c r="H161" s="232" t="s">
        <v>19</v>
      </c>
      <c r="I161" s="234"/>
      <c r="J161" s="231"/>
      <c r="K161" s="231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160</v>
      </c>
      <c r="AU161" s="239" t="s">
        <v>81</v>
      </c>
      <c r="AV161" s="15" t="s">
        <v>79</v>
      </c>
      <c r="AW161" s="15" t="s">
        <v>35</v>
      </c>
      <c r="AX161" s="15" t="s">
        <v>73</v>
      </c>
      <c r="AY161" s="239" t="s">
        <v>145</v>
      </c>
    </row>
    <row r="162" spans="1:65" s="13" customFormat="1" ht="11.25">
      <c r="B162" s="197"/>
      <c r="C162" s="198"/>
      <c r="D162" s="199" t="s">
        <v>160</v>
      </c>
      <c r="E162" s="200" t="s">
        <v>19</v>
      </c>
      <c r="F162" s="201" t="s">
        <v>598</v>
      </c>
      <c r="G162" s="198"/>
      <c r="H162" s="202">
        <v>25.8</v>
      </c>
      <c r="I162" s="203"/>
      <c r="J162" s="198"/>
      <c r="K162" s="198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160</v>
      </c>
      <c r="AU162" s="208" t="s">
        <v>81</v>
      </c>
      <c r="AV162" s="13" t="s">
        <v>81</v>
      </c>
      <c r="AW162" s="13" t="s">
        <v>35</v>
      </c>
      <c r="AX162" s="13" t="s">
        <v>73</v>
      </c>
      <c r="AY162" s="208" t="s">
        <v>145</v>
      </c>
    </row>
    <row r="163" spans="1:65" s="15" customFormat="1" ht="11.25">
      <c r="B163" s="230"/>
      <c r="C163" s="231"/>
      <c r="D163" s="199" t="s">
        <v>160</v>
      </c>
      <c r="E163" s="232" t="s">
        <v>19</v>
      </c>
      <c r="F163" s="233" t="s">
        <v>599</v>
      </c>
      <c r="G163" s="231"/>
      <c r="H163" s="232" t="s">
        <v>19</v>
      </c>
      <c r="I163" s="234"/>
      <c r="J163" s="231"/>
      <c r="K163" s="231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160</v>
      </c>
      <c r="AU163" s="239" t="s">
        <v>81</v>
      </c>
      <c r="AV163" s="15" t="s">
        <v>79</v>
      </c>
      <c r="AW163" s="15" t="s">
        <v>35</v>
      </c>
      <c r="AX163" s="15" t="s">
        <v>73</v>
      </c>
      <c r="AY163" s="239" t="s">
        <v>145</v>
      </c>
    </row>
    <row r="164" spans="1:65" s="13" customFormat="1" ht="11.25">
      <c r="B164" s="197"/>
      <c r="C164" s="198"/>
      <c r="D164" s="199" t="s">
        <v>160</v>
      </c>
      <c r="E164" s="200" t="s">
        <v>19</v>
      </c>
      <c r="F164" s="201" t="s">
        <v>600</v>
      </c>
      <c r="G164" s="198"/>
      <c r="H164" s="202">
        <v>4.2</v>
      </c>
      <c r="I164" s="203"/>
      <c r="J164" s="198"/>
      <c r="K164" s="198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160</v>
      </c>
      <c r="AU164" s="208" t="s">
        <v>81</v>
      </c>
      <c r="AV164" s="13" t="s">
        <v>81</v>
      </c>
      <c r="AW164" s="13" t="s">
        <v>35</v>
      </c>
      <c r="AX164" s="13" t="s">
        <v>73</v>
      </c>
      <c r="AY164" s="208" t="s">
        <v>145</v>
      </c>
    </row>
    <row r="165" spans="1:65" s="14" customFormat="1" ht="11.25">
      <c r="B165" s="209"/>
      <c r="C165" s="210"/>
      <c r="D165" s="199" t="s">
        <v>160</v>
      </c>
      <c r="E165" s="211" t="s">
        <v>19</v>
      </c>
      <c r="F165" s="212" t="s">
        <v>169</v>
      </c>
      <c r="G165" s="210"/>
      <c r="H165" s="213">
        <v>436.14</v>
      </c>
      <c r="I165" s="214"/>
      <c r="J165" s="210"/>
      <c r="K165" s="210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160</v>
      </c>
      <c r="AU165" s="219" t="s">
        <v>81</v>
      </c>
      <c r="AV165" s="14" t="s">
        <v>152</v>
      </c>
      <c r="AW165" s="14" t="s">
        <v>35</v>
      </c>
      <c r="AX165" s="14" t="s">
        <v>79</v>
      </c>
      <c r="AY165" s="219" t="s">
        <v>145</v>
      </c>
    </row>
    <row r="166" spans="1:65" s="2" customFormat="1" ht="24.2" customHeight="1">
      <c r="A166" s="35"/>
      <c r="B166" s="36"/>
      <c r="C166" s="179" t="s">
        <v>220</v>
      </c>
      <c r="D166" s="179" t="s">
        <v>147</v>
      </c>
      <c r="E166" s="180" t="s">
        <v>601</v>
      </c>
      <c r="F166" s="181" t="s">
        <v>602</v>
      </c>
      <c r="G166" s="182" t="s">
        <v>150</v>
      </c>
      <c r="H166" s="183">
        <v>436.14</v>
      </c>
      <c r="I166" s="184"/>
      <c r="J166" s="185">
        <f>ROUND(I166*H166,2)</f>
        <v>0</v>
      </c>
      <c r="K166" s="181" t="s">
        <v>525</v>
      </c>
      <c r="L166" s="40"/>
      <c r="M166" s="186" t="s">
        <v>19</v>
      </c>
      <c r="N166" s="187" t="s">
        <v>44</v>
      </c>
      <c r="O166" s="65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152</v>
      </c>
      <c r="AT166" s="190" t="s">
        <v>147</v>
      </c>
      <c r="AU166" s="190" t="s">
        <v>81</v>
      </c>
      <c r="AY166" s="18" t="s">
        <v>145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79</v>
      </c>
      <c r="BK166" s="191">
        <f>ROUND(I166*H166,2)</f>
        <v>0</v>
      </c>
      <c r="BL166" s="18" t="s">
        <v>152</v>
      </c>
      <c r="BM166" s="190" t="s">
        <v>603</v>
      </c>
    </row>
    <row r="167" spans="1:65" s="2" customFormat="1" ht="11.25">
      <c r="A167" s="35"/>
      <c r="B167" s="36"/>
      <c r="C167" s="37"/>
      <c r="D167" s="192" t="s">
        <v>154</v>
      </c>
      <c r="E167" s="37"/>
      <c r="F167" s="193" t="s">
        <v>604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154</v>
      </c>
      <c r="AU167" s="18" t="s">
        <v>81</v>
      </c>
    </row>
    <row r="168" spans="1:65" s="2" customFormat="1" ht="37.9" customHeight="1">
      <c r="A168" s="35"/>
      <c r="B168" s="36"/>
      <c r="C168" s="179" t="s">
        <v>227</v>
      </c>
      <c r="D168" s="179" t="s">
        <v>147</v>
      </c>
      <c r="E168" s="180" t="s">
        <v>605</v>
      </c>
      <c r="F168" s="181" t="s">
        <v>606</v>
      </c>
      <c r="G168" s="182" t="s">
        <v>178</v>
      </c>
      <c r="H168" s="183">
        <v>72.453999999999994</v>
      </c>
      <c r="I168" s="184"/>
      <c r="J168" s="185">
        <f>ROUND(I168*H168,2)</f>
        <v>0</v>
      </c>
      <c r="K168" s="181" t="s">
        <v>525</v>
      </c>
      <c r="L168" s="40"/>
      <c r="M168" s="186" t="s">
        <v>19</v>
      </c>
      <c r="N168" s="187" t="s">
        <v>44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152</v>
      </c>
      <c r="AT168" s="190" t="s">
        <v>147</v>
      </c>
      <c r="AU168" s="190" t="s">
        <v>81</v>
      </c>
      <c r="AY168" s="18" t="s">
        <v>145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79</v>
      </c>
      <c r="BK168" s="191">
        <f>ROUND(I168*H168,2)</f>
        <v>0</v>
      </c>
      <c r="BL168" s="18" t="s">
        <v>152</v>
      </c>
      <c r="BM168" s="190" t="s">
        <v>607</v>
      </c>
    </row>
    <row r="169" spans="1:65" s="2" customFormat="1" ht="11.25">
      <c r="A169" s="35"/>
      <c r="B169" s="36"/>
      <c r="C169" s="37"/>
      <c r="D169" s="192" t="s">
        <v>154</v>
      </c>
      <c r="E169" s="37"/>
      <c r="F169" s="193" t="s">
        <v>608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154</v>
      </c>
      <c r="AU169" s="18" t="s">
        <v>81</v>
      </c>
    </row>
    <row r="170" spans="1:65" s="13" customFormat="1" ht="11.25">
      <c r="B170" s="197"/>
      <c r="C170" s="198"/>
      <c r="D170" s="199" t="s">
        <v>160</v>
      </c>
      <c r="E170" s="200" t="s">
        <v>19</v>
      </c>
      <c r="F170" s="201" t="s">
        <v>609</v>
      </c>
      <c r="G170" s="198"/>
      <c r="H170" s="202">
        <v>72.453999999999994</v>
      </c>
      <c r="I170" s="203"/>
      <c r="J170" s="198"/>
      <c r="K170" s="198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160</v>
      </c>
      <c r="AU170" s="208" t="s">
        <v>81</v>
      </c>
      <c r="AV170" s="13" t="s">
        <v>81</v>
      </c>
      <c r="AW170" s="13" t="s">
        <v>35</v>
      </c>
      <c r="AX170" s="13" t="s">
        <v>79</v>
      </c>
      <c r="AY170" s="208" t="s">
        <v>145</v>
      </c>
    </row>
    <row r="171" spans="1:65" s="2" customFormat="1" ht="37.9" customHeight="1">
      <c r="A171" s="35"/>
      <c r="B171" s="36"/>
      <c r="C171" s="179" t="s">
        <v>233</v>
      </c>
      <c r="D171" s="179" t="s">
        <v>147</v>
      </c>
      <c r="E171" s="180" t="s">
        <v>610</v>
      </c>
      <c r="F171" s="181" t="s">
        <v>611</v>
      </c>
      <c r="G171" s="182" t="s">
        <v>178</v>
      </c>
      <c r="H171" s="183">
        <v>72.453999999999994</v>
      </c>
      <c r="I171" s="184"/>
      <c r="J171" s="185">
        <f>ROUND(I171*H171,2)</f>
        <v>0</v>
      </c>
      <c r="K171" s="181" t="s">
        <v>525</v>
      </c>
      <c r="L171" s="40"/>
      <c r="M171" s="186" t="s">
        <v>19</v>
      </c>
      <c r="N171" s="187" t="s">
        <v>44</v>
      </c>
      <c r="O171" s="65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152</v>
      </c>
      <c r="AT171" s="190" t="s">
        <v>147</v>
      </c>
      <c r="AU171" s="190" t="s">
        <v>81</v>
      </c>
      <c r="AY171" s="18" t="s">
        <v>145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79</v>
      </c>
      <c r="BK171" s="191">
        <f>ROUND(I171*H171,2)</f>
        <v>0</v>
      </c>
      <c r="BL171" s="18" t="s">
        <v>152</v>
      </c>
      <c r="BM171" s="190" t="s">
        <v>612</v>
      </c>
    </row>
    <row r="172" spans="1:65" s="2" customFormat="1" ht="11.25">
      <c r="A172" s="35"/>
      <c r="B172" s="36"/>
      <c r="C172" s="37"/>
      <c r="D172" s="192" t="s">
        <v>154</v>
      </c>
      <c r="E172" s="37"/>
      <c r="F172" s="193" t="s">
        <v>613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154</v>
      </c>
      <c r="AU172" s="18" t="s">
        <v>81</v>
      </c>
    </row>
    <row r="173" spans="1:65" s="13" customFormat="1" ht="11.25">
      <c r="B173" s="197"/>
      <c r="C173" s="198"/>
      <c r="D173" s="199" t="s">
        <v>160</v>
      </c>
      <c r="E173" s="200" t="s">
        <v>19</v>
      </c>
      <c r="F173" s="201" t="s">
        <v>609</v>
      </c>
      <c r="G173" s="198"/>
      <c r="H173" s="202">
        <v>72.453999999999994</v>
      </c>
      <c r="I173" s="203"/>
      <c r="J173" s="198"/>
      <c r="K173" s="198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160</v>
      </c>
      <c r="AU173" s="208" t="s">
        <v>81</v>
      </c>
      <c r="AV173" s="13" t="s">
        <v>81</v>
      </c>
      <c r="AW173" s="13" t="s">
        <v>35</v>
      </c>
      <c r="AX173" s="13" t="s">
        <v>79</v>
      </c>
      <c r="AY173" s="208" t="s">
        <v>145</v>
      </c>
    </row>
    <row r="174" spans="1:65" s="2" customFormat="1" ht="24.2" customHeight="1">
      <c r="A174" s="35"/>
      <c r="B174" s="36"/>
      <c r="C174" s="179" t="s">
        <v>8</v>
      </c>
      <c r="D174" s="179" t="s">
        <v>147</v>
      </c>
      <c r="E174" s="180" t="s">
        <v>614</v>
      </c>
      <c r="F174" s="181" t="s">
        <v>615</v>
      </c>
      <c r="G174" s="182" t="s">
        <v>178</v>
      </c>
      <c r="H174" s="183">
        <v>29.724</v>
      </c>
      <c r="I174" s="184"/>
      <c r="J174" s="185">
        <f>ROUND(I174*H174,2)</f>
        <v>0</v>
      </c>
      <c r="K174" s="181" t="s">
        <v>525</v>
      </c>
      <c r="L174" s="40"/>
      <c r="M174" s="186" t="s">
        <v>19</v>
      </c>
      <c r="N174" s="187" t="s">
        <v>44</v>
      </c>
      <c r="O174" s="65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152</v>
      </c>
      <c r="AT174" s="190" t="s">
        <v>147</v>
      </c>
      <c r="AU174" s="190" t="s">
        <v>81</v>
      </c>
      <c r="AY174" s="18" t="s">
        <v>145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8" t="s">
        <v>79</v>
      </c>
      <c r="BK174" s="191">
        <f>ROUND(I174*H174,2)</f>
        <v>0</v>
      </c>
      <c r="BL174" s="18" t="s">
        <v>152</v>
      </c>
      <c r="BM174" s="190" t="s">
        <v>616</v>
      </c>
    </row>
    <row r="175" spans="1:65" s="2" customFormat="1" ht="11.25">
      <c r="A175" s="35"/>
      <c r="B175" s="36"/>
      <c r="C175" s="37"/>
      <c r="D175" s="192" t="s">
        <v>154</v>
      </c>
      <c r="E175" s="37"/>
      <c r="F175" s="193" t="s">
        <v>617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154</v>
      </c>
      <c r="AU175" s="18" t="s">
        <v>81</v>
      </c>
    </row>
    <row r="176" spans="1:65" s="2" customFormat="1" ht="24.2" customHeight="1">
      <c r="A176" s="35"/>
      <c r="B176" s="36"/>
      <c r="C176" s="179" t="s">
        <v>243</v>
      </c>
      <c r="D176" s="179" t="s">
        <v>147</v>
      </c>
      <c r="E176" s="180" t="s">
        <v>618</v>
      </c>
      <c r="F176" s="181" t="s">
        <v>619</v>
      </c>
      <c r="G176" s="182" t="s">
        <v>178</v>
      </c>
      <c r="H176" s="183">
        <v>29.724</v>
      </c>
      <c r="I176" s="184"/>
      <c r="J176" s="185">
        <f>ROUND(I176*H176,2)</f>
        <v>0</v>
      </c>
      <c r="K176" s="181" t="s">
        <v>525</v>
      </c>
      <c r="L176" s="40"/>
      <c r="M176" s="186" t="s">
        <v>19</v>
      </c>
      <c r="N176" s="187" t="s">
        <v>44</v>
      </c>
      <c r="O176" s="65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152</v>
      </c>
      <c r="AT176" s="190" t="s">
        <v>147</v>
      </c>
      <c r="AU176" s="190" t="s">
        <v>81</v>
      </c>
      <c r="AY176" s="18" t="s">
        <v>145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79</v>
      </c>
      <c r="BK176" s="191">
        <f>ROUND(I176*H176,2)</f>
        <v>0</v>
      </c>
      <c r="BL176" s="18" t="s">
        <v>152</v>
      </c>
      <c r="BM176" s="190" t="s">
        <v>620</v>
      </c>
    </row>
    <row r="177" spans="1:65" s="2" customFormat="1" ht="11.25">
      <c r="A177" s="35"/>
      <c r="B177" s="36"/>
      <c r="C177" s="37"/>
      <c r="D177" s="192" t="s">
        <v>154</v>
      </c>
      <c r="E177" s="37"/>
      <c r="F177" s="193" t="s">
        <v>621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154</v>
      </c>
      <c r="AU177" s="18" t="s">
        <v>81</v>
      </c>
    </row>
    <row r="178" spans="1:65" s="2" customFormat="1" ht="24.2" customHeight="1">
      <c r="A178" s="35"/>
      <c r="B178" s="36"/>
      <c r="C178" s="179" t="s">
        <v>248</v>
      </c>
      <c r="D178" s="179" t="s">
        <v>147</v>
      </c>
      <c r="E178" s="180" t="s">
        <v>622</v>
      </c>
      <c r="F178" s="181" t="s">
        <v>623</v>
      </c>
      <c r="G178" s="182" t="s">
        <v>216</v>
      </c>
      <c r="H178" s="183">
        <v>253.58699999999999</v>
      </c>
      <c r="I178" s="184"/>
      <c r="J178" s="185">
        <f>ROUND(I178*H178,2)</f>
        <v>0</v>
      </c>
      <c r="K178" s="181" t="s">
        <v>525</v>
      </c>
      <c r="L178" s="40"/>
      <c r="M178" s="186" t="s">
        <v>19</v>
      </c>
      <c r="N178" s="187" t="s">
        <v>44</v>
      </c>
      <c r="O178" s="65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152</v>
      </c>
      <c r="AT178" s="190" t="s">
        <v>147</v>
      </c>
      <c r="AU178" s="190" t="s">
        <v>81</v>
      </c>
      <c r="AY178" s="18" t="s">
        <v>145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79</v>
      </c>
      <c r="BK178" s="191">
        <f>ROUND(I178*H178,2)</f>
        <v>0</v>
      </c>
      <c r="BL178" s="18" t="s">
        <v>152</v>
      </c>
      <c r="BM178" s="190" t="s">
        <v>624</v>
      </c>
    </row>
    <row r="179" spans="1:65" s="2" customFormat="1" ht="11.25">
      <c r="A179" s="35"/>
      <c r="B179" s="36"/>
      <c r="C179" s="37"/>
      <c r="D179" s="192" t="s">
        <v>154</v>
      </c>
      <c r="E179" s="37"/>
      <c r="F179" s="193" t="s">
        <v>625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154</v>
      </c>
      <c r="AU179" s="18" t="s">
        <v>81</v>
      </c>
    </row>
    <row r="180" spans="1:65" s="13" customFormat="1" ht="11.25">
      <c r="B180" s="197"/>
      <c r="C180" s="198"/>
      <c r="D180" s="199" t="s">
        <v>160</v>
      </c>
      <c r="E180" s="200" t="s">
        <v>19</v>
      </c>
      <c r="F180" s="201" t="s">
        <v>626</v>
      </c>
      <c r="G180" s="198"/>
      <c r="H180" s="202">
        <v>253.58699999999999</v>
      </c>
      <c r="I180" s="203"/>
      <c r="J180" s="198"/>
      <c r="K180" s="198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160</v>
      </c>
      <c r="AU180" s="208" t="s">
        <v>81</v>
      </c>
      <c r="AV180" s="13" t="s">
        <v>81</v>
      </c>
      <c r="AW180" s="13" t="s">
        <v>35</v>
      </c>
      <c r="AX180" s="13" t="s">
        <v>79</v>
      </c>
      <c r="AY180" s="208" t="s">
        <v>145</v>
      </c>
    </row>
    <row r="181" spans="1:65" s="2" customFormat="1" ht="24.2" customHeight="1">
      <c r="A181" s="35"/>
      <c r="B181" s="36"/>
      <c r="C181" s="179" t="s">
        <v>255</v>
      </c>
      <c r="D181" s="179" t="s">
        <v>147</v>
      </c>
      <c r="E181" s="180" t="s">
        <v>627</v>
      </c>
      <c r="F181" s="181" t="s">
        <v>628</v>
      </c>
      <c r="G181" s="182" t="s">
        <v>178</v>
      </c>
      <c r="H181" s="183">
        <v>59.445999999999998</v>
      </c>
      <c r="I181" s="184"/>
      <c r="J181" s="185">
        <f>ROUND(I181*H181,2)</f>
        <v>0</v>
      </c>
      <c r="K181" s="181" t="s">
        <v>525</v>
      </c>
      <c r="L181" s="40"/>
      <c r="M181" s="186" t="s">
        <v>19</v>
      </c>
      <c r="N181" s="187" t="s">
        <v>44</v>
      </c>
      <c r="O181" s="65"/>
      <c r="P181" s="188">
        <f>O181*H181</f>
        <v>0</v>
      </c>
      <c r="Q181" s="188">
        <v>0</v>
      </c>
      <c r="R181" s="188">
        <f>Q181*H181</f>
        <v>0</v>
      </c>
      <c r="S181" s="188">
        <v>0</v>
      </c>
      <c r="T181" s="18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152</v>
      </c>
      <c r="AT181" s="190" t="s">
        <v>147</v>
      </c>
      <c r="AU181" s="190" t="s">
        <v>81</v>
      </c>
      <c r="AY181" s="18" t="s">
        <v>145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8" t="s">
        <v>79</v>
      </c>
      <c r="BK181" s="191">
        <f>ROUND(I181*H181,2)</f>
        <v>0</v>
      </c>
      <c r="BL181" s="18" t="s">
        <v>152</v>
      </c>
      <c r="BM181" s="190" t="s">
        <v>629</v>
      </c>
    </row>
    <row r="182" spans="1:65" s="2" customFormat="1" ht="11.25">
      <c r="A182" s="35"/>
      <c r="B182" s="36"/>
      <c r="C182" s="37"/>
      <c r="D182" s="192" t="s">
        <v>154</v>
      </c>
      <c r="E182" s="37"/>
      <c r="F182" s="193" t="s">
        <v>630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154</v>
      </c>
      <c r="AU182" s="18" t="s">
        <v>81</v>
      </c>
    </row>
    <row r="183" spans="1:65" s="13" customFormat="1" ht="11.25">
      <c r="B183" s="197"/>
      <c r="C183" s="198"/>
      <c r="D183" s="199" t="s">
        <v>160</v>
      </c>
      <c r="E183" s="200" t="s">
        <v>19</v>
      </c>
      <c r="F183" s="201" t="s">
        <v>631</v>
      </c>
      <c r="G183" s="198"/>
      <c r="H183" s="202">
        <v>59.445999999999998</v>
      </c>
      <c r="I183" s="203"/>
      <c r="J183" s="198"/>
      <c r="K183" s="198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160</v>
      </c>
      <c r="AU183" s="208" t="s">
        <v>81</v>
      </c>
      <c r="AV183" s="13" t="s">
        <v>81</v>
      </c>
      <c r="AW183" s="13" t="s">
        <v>35</v>
      </c>
      <c r="AX183" s="13" t="s">
        <v>79</v>
      </c>
      <c r="AY183" s="208" t="s">
        <v>145</v>
      </c>
    </row>
    <row r="184" spans="1:65" s="2" customFormat="1" ht="24.2" customHeight="1">
      <c r="A184" s="35"/>
      <c r="B184" s="36"/>
      <c r="C184" s="179" t="s">
        <v>260</v>
      </c>
      <c r="D184" s="179" t="s">
        <v>147</v>
      </c>
      <c r="E184" s="180" t="s">
        <v>632</v>
      </c>
      <c r="F184" s="181" t="s">
        <v>633</v>
      </c>
      <c r="G184" s="182" t="s">
        <v>178</v>
      </c>
      <c r="H184" s="183">
        <v>65.646000000000001</v>
      </c>
      <c r="I184" s="184"/>
      <c r="J184" s="185">
        <f>ROUND(I184*H184,2)</f>
        <v>0</v>
      </c>
      <c r="K184" s="181" t="s">
        <v>525</v>
      </c>
      <c r="L184" s="40"/>
      <c r="M184" s="186" t="s">
        <v>19</v>
      </c>
      <c r="N184" s="187" t="s">
        <v>44</v>
      </c>
      <c r="O184" s="65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152</v>
      </c>
      <c r="AT184" s="190" t="s">
        <v>147</v>
      </c>
      <c r="AU184" s="190" t="s">
        <v>81</v>
      </c>
      <c r="AY184" s="18" t="s">
        <v>145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79</v>
      </c>
      <c r="BK184" s="191">
        <f>ROUND(I184*H184,2)</f>
        <v>0</v>
      </c>
      <c r="BL184" s="18" t="s">
        <v>152</v>
      </c>
      <c r="BM184" s="190" t="s">
        <v>634</v>
      </c>
    </row>
    <row r="185" spans="1:65" s="2" customFormat="1" ht="11.25">
      <c r="A185" s="35"/>
      <c r="B185" s="36"/>
      <c r="C185" s="37"/>
      <c r="D185" s="192" t="s">
        <v>154</v>
      </c>
      <c r="E185" s="37"/>
      <c r="F185" s="193" t="s">
        <v>635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154</v>
      </c>
      <c r="AU185" s="18" t="s">
        <v>81</v>
      </c>
    </row>
    <row r="186" spans="1:65" s="13" customFormat="1" ht="11.25">
      <c r="B186" s="197"/>
      <c r="C186" s="198"/>
      <c r="D186" s="199" t="s">
        <v>160</v>
      </c>
      <c r="E186" s="200" t="s">
        <v>19</v>
      </c>
      <c r="F186" s="201" t="s">
        <v>636</v>
      </c>
      <c r="G186" s="198"/>
      <c r="H186" s="202">
        <v>144.90700000000001</v>
      </c>
      <c r="I186" s="203"/>
      <c r="J186" s="198"/>
      <c r="K186" s="198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160</v>
      </c>
      <c r="AU186" s="208" t="s">
        <v>81</v>
      </c>
      <c r="AV186" s="13" t="s">
        <v>81</v>
      </c>
      <c r="AW186" s="13" t="s">
        <v>35</v>
      </c>
      <c r="AX186" s="13" t="s">
        <v>73</v>
      </c>
      <c r="AY186" s="208" t="s">
        <v>145</v>
      </c>
    </row>
    <row r="187" spans="1:65" s="15" customFormat="1" ht="11.25">
      <c r="B187" s="230"/>
      <c r="C187" s="231"/>
      <c r="D187" s="199" t="s">
        <v>160</v>
      </c>
      <c r="E187" s="232" t="s">
        <v>19</v>
      </c>
      <c r="F187" s="233" t="s">
        <v>637</v>
      </c>
      <c r="G187" s="231"/>
      <c r="H187" s="232" t="s">
        <v>19</v>
      </c>
      <c r="I187" s="234"/>
      <c r="J187" s="231"/>
      <c r="K187" s="231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160</v>
      </c>
      <c r="AU187" s="239" t="s">
        <v>81</v>
      </c>
      <c r="AV187" s="15" t="s">
        <v>79</v>
      </c>
      <c r="AW187" s="15" t="s">
        <v>35</v>
      </c>
      <c r="AX187" s="15" t="s">
        <v>73</v>
      </c>
      <c r="AY187" s="239" t="s">
        <v>145</v>
      </c>
    </row>
    <row r="188" spans="1:65" s="13" customFormat="1" ht="11.25">
      <c r="B188" s="197"/>
      <c r="C188" s="198"/>
      <c r="D188" s="199" t="s">
        <v>160</v>
      </c>
      <c r="E188" s="200" t="s">
        <v>19</v>
      </c>
      <c r="F188" s="201" t="s">
        <v>638</v>
      </c>
      <c r="G188" s="198"/>
      <c r="H188" s="202">
        <v>-66.051000000000002</v>
      </c>
      <c r="I188" s="203"/>
      <c r="J188" s="198"/>
      <c r="K188" s="198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160</v>
      </c>
      <c r="AU188" s="208" t="s">
        <v>81</v>
      </c>
      <c r="AV188" s="13" t="s">
        <v>81</v>
      </c>
      <c r="AW188" s="13" t="s">
        <v>35</v>
      </c>
      <c r="AX188" s="13" t="s">
        <v>73</v>
      </c>
      <c r="AY188" s="208" t="s">
        <v>145</v>
      </c>
    </row>
    <row r="189" spans="1:65" s="13" customFormat="1" ht="11.25">
      <c r="B189" s="197"/>
      <c r="C189" s="198"/>
      <c r="D189" s="199" t="s">
        <v>160</v>
      </c>
      <c r="E189" s="200" t="s">
        <v>19</v>
      </c>
      <c r="F189" s="201" t="s">
        <v>639</v>
      </c>
      <c r="G189" s="198"/>
      <c r="H189" s="202">
        <v>-13.21</v>
      </c>
      <c r="I189" s="203"/>
      <c r="J189" s="198"/>
      <c r="K189" s="198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160</v>
      </c>
      <c r="AU189" s="208" t="s">
        <v>81</v>
      </c>
      <c r="AV189" s="13" t="s">
        <v>81</v>
      </c>
      <c r="AW189" s="13" t="s">
        <v>35</v>
      </c>
      <c r="AX189" s="13" t="s">
        <v>73</v>
      </c>
      <c r="AY189" s="208" t="s">
        <v>145</v>
      </c>
    </row>
    <row r="190" spans="1:65" s="14" customFormat="1" ht="11.25">
      <c r="B190" s="209"/>
      <c r="C190" s="210"/>
      <c r="D190" s="199" t="s">
        <v>160</v>
      </c>
      <c r="E190" s="211" t="s">
        <v>19</v>
      </c>
      <c r="F190" s="212" t="s">
        <v>169</v>
      </c>
      <c r="G190" s="210"/>
      <c r="H190" s="213">
        <v>65.646000000000015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160</v>
      </c>
      <c r="AU190" s="219" t="s">
        <v>81</v>
      </c>
      <c r="AV190" s="14" t="s">
        <v>152</v>
      </c>
      <c r="AW190" s="14" t="s">
        <v>35</v>
      </c>
      <c r="AX190" s="14" t="s">
        <v>79</v>
      </c>
      <c r="AY190" s="219" t="s">
        <v>145</v>
      </c>
    </row>
    <row r="191" spans="1:65" s="2" customFormat="1" ht="37.9" customHeight="1">
      <c r="A191" s="35"/>
      <c r="B191" s="36"/>
      <c r="C191" s="179" t="s">
        <v>267</v>
      </c>
      <c r="D191" s="179" t="s">
        <v>147</v>
      </c>
      <c r="E191" s="180" t="s">
        <v>640</v>
      </c>
      <c r="F191" s="181" t="s">
        <v>641</v>
      </c>
      <c r="G191" s="182" t="s">
        <v>178</v>
      </c>
      <c r="H191" s="183">
        <v>66.051000000000002</v>
      </c>
      <c r="I191" s="184"/>
      <c r="J191" s="185">
        <f>ROUND(I191*H191,2)</f>
        <v>0</v>
      </c>
      <c r="K191" s="181" t="s">
        <v>525</v>
      </c>
      <c r="L191" s="40"/>
      <c r="M191" s="186" t="s">
        <v>19</v>
      </c>
      <c r="N191" s="187" t="s">
        <v>44</v>
      </c>
      <c r="O191" s="65"/>
      <c r="P191" s="188">
        <f>O191*H191</f>
        <v>0</v>
      </c>
      <c r="Q191" s="188">
        <v>0</v>
      </c>
      <c r="R191" s="188">
        <f>Q191*H191</f>
        <v>0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152</v>
      </c>
      <c r="AT191" s="190" t="s">
        <v>147</v>
      </c>
      <c r="AU191" s="190" t="s">
        <v>81</v>
      </c>
      <c r="AY191" s="18" t="s">
        <v>145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79</v>
      </c>
      <c r="BK191" s="191">
        <f>ROUND(I191*H191,2)</f>
        <v>0</v>
      </c>
      <c r="BL191" s="18" t="s">
        <v>152</v>
      </c>
      <c r="BM191" s="190" t="s">
        <v>642</v>
      </c>
    </row>
    <row r="192" spans="1:65" s="2" customFormat="1" ht="11.25">
      <c r="A192" s="35"/>
      <c r="B192" s="36"/>
      <c r="C192" s="37"/>
      <c r="D192" s="192" t="s">
        <v>154</v>
      </c>
      <c r="E192" s="37"/>
      <c r="F192" s="193" t="s">
        <v>643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154</v>
      </c>
      <c r="AU192" s="18" t="s">
        <v>81</v>
      </c>
    </row>
    <row r="193" spans="1:65" s="15" customFormat="1" ht="11.25">
      <c r="B193" s="230"/>
      <c r="C193" s="231"/>
      <c r="D193" s="199" t="s">
        <v>160</v>
      </c>
      <c r="E193" s="232" t="s">
        <v>19</v>
      </c>
      <c r="F193" s="233" t="s">
        <v>595</v>
      </c>
      <c r="G193" s="231"/>
      <c r="H193" s="232" t="s">
        <v>19</v>
      </c>
      <c r="I193" s="234"/>
      <c r="J193" s="231"/>
      <c r="K193" s="231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160</v>
      </c>
      <c r="AU193" s="239" t="s">
        <v>81</v>
      </c>
      <c r="AV193" s="15" t="s">
        <v>79</v>
      </c>
      <c r="AW193" s="15" t="s">
        <v>35</v>
      </c>
      <c r="AX193" s="15" t="s">
        <v>73</v>
      </c>
      <c r="AY193" s="239" t="s">
        <v>145</v>
      </c>
    </row>
    <row r="194" spans="1:65" s="13" customFormat="1" ht="11.25">
      <c r="B194" s="197"/>
      <c r="C194" s="198"/>
      <c r="D194" s="199" t="s">
        <v>160</v>
      </c>
      <c r="E194" s="200" t="s">
        <v>19</v>
      </c>
      <c r="F194" s="201" t="s">
        <v>644</v>
      </c>
      <c r="G194" s="198"/>
      <c r="H194" s="202">
        <v>60.920999999999999</v>
      </c>
      <c r="I194" s="203"/>
      <c r="J194" s="198"/>
      <c r="K194" s="198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160</v>
      </c>
      <c r="AU194" s="208" t="s">
        <v>81</v>
      </c>
      <c r="AV194" s="13" t="s">
        <v>81</v>
      </c>
      <c r="AW194" s="13" t="s">
        <v>35</v>
      </c>
      <c r="AX194" s="13" t="s">
        <v>73</v>
      </c>
      <c r="AY194" s="208" t="s">
        <v>145</v>
      </c>
    </row>
    <row r="195" spans="1:65" s="15" customFormat="1" ht="11.25">
      <c r="B195" s="230"/>
      <c r="C195" s="231"/>
      <c r="D195" s="199" t="s">
        <v>160</v>
      </c>
      <c r="E195" s="232" t="s">
        <v>19</v>
      </c>
      <c r="F195" s="233" t="s">
        <v>597</v>
      </c>
      <c r="G195" s="231"/>
      <c r="H195" s="232" t="s">
        <v>19</v>
      </c>
      <c r="I195" s="234"/>
      <c r="J195" s="231"/>
      <c r="K195" s="231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160</v>
      </c>
      <c r="AU195" s="239" t="s">
        <v>81</v>
      </c>
      <c r="AV195" s="15" t="s">
        <v>79</v>
      </c>
      <c r="AW195" s="15" t="s">
        <v>35</v>
      </c>
      <c r="AX195" s="15" t="s">
        <v>73</v>
      </c>
      <c r="AY195" s="239" t="s">
        <v>145</v>
      </c>
    </row>
    <row r="196" spans="1:65" s="13" customFormat="1" ht="11.25">
      <c r="B196" s="197"/>
      <c r="C196" s="198"/>
      <c r="D196" s="199" t="s">
        <v>160</v>
      </c>
      <c r="E196" s="200" t="s">
        <v>19</v>
      </c>
      <c r="F196" s="201" t="s">
        <v>645</v>
      </c>
      <c r="G196" s="198"/>
      <c r="H196" s="202">
        <v>3.87</v>
      </c>
      <c r="I196" s="203"/>
      <c r="J196" s="198"/>
      <c r="K196" s="198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160</v>
      </c>
      <c r="AU196" s="208" t="s">
        <v>81</v>
      </c>
      <c r="AV196" s="13" t="s">
        <v>81</v>
      </c>
      <c r="AW196" s="13" t="s">
        <v>35</v>
      </c>
      <c r="AX196" s="13" t="s">
        <v>73</v>
      </c>
      <c r="AY196" s="208" t="s">
        <v>145</v>
      </c>
    </row>
    <row r="197" spans="1:65" s="15" customFormat="1" ht="11.25">
      <c r="B197" s="230"/>
      <c r="C197" s="231"/>
      <c r="D197" s="199" t="s">
        <v>160</v>
      </c>
      <c r="E197" s="232" t="s">
        <v>19</v>
      </c>
      <c r="F197" s="233" t="s">
        <v>599</v>
      </c>
      <c r="G197" s="231"/>
      <c r="H197" s="232" t="s">
        <v>19</v>
      </c>
      <c r="I197" s="234"/>
      <c r="J197" s="231"/>
      <c r="K197" s="231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160</v>
      </c>
      <c r="AU197" s="239" t="s">
        <v>81</v>
      </c>
      <c r="AV197" s="15" t="s">
        <v>79</v>
      </c>
      <c r="AW197" s="15" t="s">
        <v>35</v>
      </c>
      <c r="AX197" s="15" t="s">
        <v>73</v>
      </c>
      <c r="AY197" s="239" t="s">
        <v>145</v>
      </c>
    </row>
    <row r="198" spans="1:65" s="13" customFormat="1" ht="11.25">
      <c r="B198" s="197"/>
      <c r="C198" s="198"/>
      <c r="D198" s="199" t="s">
        <v>160</v>
      </c>
      <c r="E198" s="200" t="s">
        <v>19</v>
      </c>
      <c r="F198" s="201" t="s">
        <v>646</v>
      </c>
      <c r="G198" s="198"/>
      <c r="H198" s="202">
        <v>1.26</v>
      </c>
      <c r="I198" s="203"/>
      <c r="J198" s="198"/>
      <c r="K198" s="198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160</v>
      </c>
      <c r="AU198" s="208" t="s">
        <v>81</v>
      </c>
      <c r="AV198" s="13" t="s">
        <v>81</v>
      </c>
      <c r="AW198" s="13" t="s">
        <v>35</v>
      </c>
      <c r="AX198" s="13" t="s">
        <v>73</v>
      </c>
      <c r="AY198" s="208" t="s">
        <v>145</v>
      </c>
    </row>
    <row r="199" spans="1:65" s="14" customFormat="1" ht="11.25">
      <c r="B199" s="209"/>
      <c r="C199" s="210"/>
      <c r="D199" s="199" t="s">
        <v>160</v>
      </c>
      <c r="E199" s="211" t="s">
        <v>19</v>
      </c>
      <c r="F199" s="212" t="s">
        <v>169</v>
      </c>
      <c r="G199" s="210"/>
      <c r="H199" s="213">
        <v>66.051000000000002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160</v>
      </c>
      <c r="AU199" s="219" t="s">
        <v>81</v>
      </c>
      <c r="AV199" s="14" t="s">
        <v>152</v>
      </c>
      <c r="AW199" s="14" t="s">
        <v>35</v>
      </c>
      <c r="AX199" s="14" t="s">
        <v>79</v>
      </c>
      <c r="AY199" s="219" t="s">
        <v>145</v>
      </c>
    </row>
    <row r="200" spans="1:65" s="2" customFormat="1" ht="16.5" customHeight="1">
      <c r="A200" s="35"/>
      <c r="B200" s="36"/>
      <c r="C200" s="220" t="s">
        <v>7</v>
      </c>
      <c r="D200" s="220" t="s">
        <v>234</v>
      </c>
      <c r="E200" s="221" t="s">
        <v>235</v>
      </c>
      <c r="F200" s="222" t="s">
        <v>236</v>
      </c>
      <c r="G200" s="223" t="s">
        <v>216</v>
      </c>
      <c r="H200" s="224">
        <v>113.41</v>
      </c>
      <c r="I200" s="225"/>
      <c r="J200" s="226">
        <f>ROUND(I200*H200,2)</f>
        <v>0</v>
      </c>
      <c r="K200" s="222" t="s">
        <v>525</v>
      </c>
      <c r="L200" s="227"/>
      <c r="M200" s="228" t="s">
        <v>19</v>
      </c>
      <c r="N200" s="229" t="s">
        <v>44</v>
      </c>
      <c r="O200" s="65"/>
      <c r="P200" s="188">
        <f>O200*H200</f>
        <v>0</v>
      </c>
      <c r="Q200" s="188">
        <v>1</v>
      </c>
      <c r="R200" s="188">
        <f>Q200*H200</f>
        <v>113.41</v>
      </c>
      <c r="S200" s="188">
        <v>0</v>
      </c>
      <c r="T200" s="18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0" t="s">
        <v>196</v>
      </c>
      <c r="AT200" s="190" t="s">
        <v>234</v>
      </c>
      <c r="AU200" s="190" t="s">
        <v>81</v>
      </c>
      <c r="AY200" s="18" t="s">
        <v>145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8" t="s">
        <v>79</v>
      </c>
      <c r="BK200" s="191">
        <f>ROUND(I200*H200,2)</f>
        <v>0</v>
      </c>
      <c r="BL200" s="18" t="s">
        <v>152</v>
      </c>
      <c r="BM200" s="190" t="s">
        <v>647</v>
      </c>
    </row>
    <row r="201" spans="1:65" s="13" customFormat="1" ht="11.25">
      <c r="B201" s="197"/>
      <c r="C201" s="198"/>
      <c r="D201" s="199" t="s">
        <v>160</v>
      </c>
      <c r="E201" s="200" t="s">
        <v>19</v>
      </c>
      <c r="F201" s="201" t="s">
        <v>648</v>
      </c>
      <c r="G201" s="198"/>
      <c r="H201" s="202">
        <v>113.41</v>
      </c>
      <c r="I201" s="203"/>
      <c r="J201" s="198"/>
      <c r="K201" s="198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160</v>
      </c>
      <c r="AU201" s="208" t="s">
        <v>81</v>
      </c>
      <c r="AV201" s="13" t="s">
        <v>81</v>
      </c>
      <c r="AW201" s="13" t="s">
        <v>35</v>
      </c>
      <c r="AX201" s="13" t="s">
        <v>79</v>
      </c>
      <c r="AY201" s="208" t="s">
        <v>145</v>
      </c>
    </row>
    <row r="202" spans="1:65" s="12" customFormat="1" ht="22.9" customHeight="1">
      <c r="B202" s="163"/>
      <c r="C202" s="164"/>
      <c r="D202" s="165" t="s">
        <v>72</v>
      </c>
      <c r="E202" s="177" t="s">
        <v>81</v>
      </c>
      <c r="F202" s="177" t="s">
        <v>649</v>
      </c>
      <c r="G202" s="164"/>
      <c r="H202" s="164"/>
      <c r="I202" s="167"/>
      <c r="J202" s="178">
        <f>BK202</f>
        <v>0</v>
      </c>
      <c r="K202" s="164"/>
      <c r="L202" s="169"/>
      <c r="M202" s="170"/>
      <c r="N202" s="171"/>
      <c r="O202" s="171"/>
      <c r="P202" s="172">
        <v>0</v>
      </c>
      <c r="Q202" s="171"/>
      <c r="R202" s="172">
        <v>0</v>
      </c>
      <c r="S202" s="171"/>
      <c r="T202" s="173">
        <v>0</v>
      </c>
      <c r="AR202" s="174" t="s">
        <v>79</v>
      </c>
      <c r="AT202" s="175" t="s">
        <v>72</v>
      </c>
      <c r="AU202" s="175" t="s">
        <v>79</v>
      </c>
      <c r="AY202" s="174" t="s">
        <v>145</v>
      </c>
      <c r="BK202" s="176">
        <v>0</v>
      </c>
    </row>
    <row r="203" spans="1:65" s="12" customFormat="1" ht="22.9" customHeight="1">
      <c r="B203" s="163"/>
      <c r="C203" s="164"/>
      <c r="D203" s="165" t="s">
        <v>72</v>
      </c>
      <c r="E203" s="177" t="s">
        <v>152</v>
      </c>
      <c r="F203" s="177" t="s">
        <v>650</v>
      </c>
      <c r="G203" s="164"/>
      <c r="H203" s="164"/>
      <c r="I203" s="167"/>
      <c r="J203" s="178">
        <f>BK203</f>
        <v>0</v>
      </c>
      <c r="K203" s="164"/>
      <c r="L203" s="169"/>
      <c r="M203" s="170"/>
      <c r="N203" s="171"/>
      <c r="O203" s="171"/>
      <c r="P203" s="172">
        <f>SUM(P204:P219)</f>
        <v>0</v>
      </c>
      <c r="Q203" s="171"/>
      <c r="R203" s="172">
        <f>SUM(R204:R219)</f>
        <v>0</v>
      </c>
      <c r="S203" s="171"/>
      <c r="T203" s="173">
        <f>SUM(T204:T219)</f>
        <v>0</v>
      </c>
      <c r="AR203" s="174" t="s">
        <v>79</v>
      </c>
      <c r="AT203" s="175" t="s">
        <v>72</v>
      </c>
      <c r="AU203" s="175" t="s">
        <v>79</v>
      </c>
      <c r="AY203" s="174" t="s">
        <v>145</v>
      </c>
      <c r="BK203" s="176">
        <f>SUM(BK204:BK219)</f>
        <v>0</v>
      </c>
    </row>
    <row r="204" spans="1:65" s="2" customFormat="1" ht="16.5" customHeight="1">
      <c r="A204" s="35"/>
      <c r="B204" s="36"/>
      <c r="C204" s="179" t="s">
        <v>277</v>
      </c>
      <c r="D204" s="179" t="s">
        <v>147</v>
      </c>
      <c r="E204" s="180" t="s">
        <v>651</v>
      </c>
      <c r="F204" s="181" t="s">
        <v>652</v>
      </c>
      <c r="G204" s="182" t="s">
        <v>178</v>
      </c>
      <c r="H204" s="183">
        <v>13.21</v>
      </c>
      <c r="I204" s="184"/>
      <c r="J204" s="185">
        <f>ROUND(I204*H204,2)</f>
        <v>0</v>
      </c>
      <c r="K204" s="181" t="s">
        <v>525</v>
      </c>
      <c r="L204" s="40"/>
      <c r="M204" s="186" t="s">
        <v>19</v>
      </c>
      <c r="N204" s="187" t="s">
        <v>44</v>
      </c>
      <c r="O204" s="65"/>
      <c r="P204" s="188">
        <f>O204*H204</f>
        <v>0</v>
      </c>
      <c r="Q204" s="188">
        <v>0</v>
      </c>
      <c r="R204" s="188">
        <f>Q204*H204</f>
        <v>0</v>
      </c>
      <c r="S204" s="188">
        <v>0</v>
      </c>
      <c r="T204" s="18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0" t="s">
        <v>152</v>
      </c>
      <c r="AT204" s="190" t="s">
        <v>147</v>
      </c>
      <c r="AU204" s="190" t="s">
        <v>81</v>
      </c>
      <c r="AY204" s="18" t="s">
        <v>145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8" t="s">
        <v>79</v>
      </c>
      <c r="BK204" s="191">
        <f>ROUND(I204*H204,2)</f>
        <v>0</v>
      </c>
      <c r="BL204" s="18" t="s">
        <v>152</v>
      </c>
      <c r="BM204" s="190" t="s">
        <v>653</v>
      </c>
    </row>
    <row r="205" spans="1:65" s="2" customFormat="1" ht="11.25">
      <c r="A205" s="35"/>
      <c r="B205" s="36"/>
      <c r="C205" s="37"/>
      <c r="D205" s="192" t="s">
        <v>154</v>
      </c>
      <c r="E205" s="37"/>
      <c r="F205" s="193" t="s">
        <v>654</v>
      </c>
      <c r="G205" s="37"/>
      <c r="H205" s="37"/>
      <c r="I205" s="194"/>
      <c r="J205" s="37"/>
      <c r="K205" s="37"/>
      <c r="L205" s="40"/>
      <c r="M205" s="195"/>
      <c r="N205" s="196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154</v>
      </c>
      <c r="AU205" s="18" t="s">
        <v>81</v>
      </c>
    </row>
    <row r="206" spans="1:65" s="15" customFormat="1" ht="11.25">
      <c r="B206" s="230"/>
      <c r="C206" s="231"/>
      <c r="D206" s="199" t="s">
        <v>160</v>
      </c>
      <c r="E206" s="232" t="s">
        <v>19</v>
      </c>
      <c r="F206" s="233" t="s">
        <v>595</v>
      </c>
      <c r="G206" s="231"/>
      <c r="H206" s="232" t="s">
        <v>19</v>
      </c>
      <c r="I206" s="234"/>
      <c r="J206" s="231"/>
      <c r="K206" s="231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160</v>
      </c>
      <c r="AU206" s="239" t="s">
        <v>81</v>
      </c>
      <c r="AV206" s="15" t="s">
        <v>79</v>
      </c>
      <c r="AW206" s="15" t="s">
        <v>35</v>
      </c>
      <c r="AX206" s="15" t="s">
        <v>73</v>
      </c>
      <c r="AY206" s="239" t="s">
        <v>145</v>
      </c>
    </row>
    <row r="207" spans="1:65" s="13" customFormat="1" ht="11.25">
      <c r="B207" s="197"/>
      <c r="C207" s="198"/>
      <c r="D207" s="199" t="s">
        <v>160</v>
      </c>
      <c r="E207" s="200" t="s">
        <v>19</v>
      </c>
      <c r="F207" s="201" t="s">
        <v>655</v>
      </c>
      <c r="G207" s="198"/>
      <c r="H207" s="202">
        <v>12.183999999999999</v>
      </c>
      <c r="I207" s="203"/>
      <c r="J207" s="198"/>
      <c r="K207" s="198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160</v>
      </c>
      <c r="AU207" s="208" t="s">
        <v>81</v>
      </c>
      <c r="AV207" s="13" t="s">
        <v>81</v>
      </c>
      <c r="AW207" s="13" t="s">
        <v>35</v>
      </c>
      <c r="AX207" s="13" t="s">
        <v>73</v>
      </c>
      <c r="AY207" s="208" t="s">
        <v>145</v>
      </c>
    </row>
    <row r="208" spans="1:65" s="15" customFormat="1" ht="11.25">
      <c r="B208" s="230"/>
      <c r="C208" s="231"/>
      <c r="D208" s="199" t="s">
        <v>160</v>
      </c>
      <c r="E208" s="232" t="s">
        <v>19</v>
      </c>
      <c r="F208" s="233" t="s">
        <v>597</v>
      </c>
      <c r="G208" s="231"/>
      <c r="H208" s="232" t="s">
        <v>19</v>
      </c>
      <c r="I208" s="234"/>
      <c r="J208" s="231"/>
      <c r="K208" s="231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160</v>
      </c>
      <c r="AU208" s="239" t="s">
        <v>81</v>
      </c>
      <c r="AV208" s="15" t="s">
        <v>79</v>
      </c>
      <c r="AW208" s="15" t="s">
        <v>35</v>
      </c>
      <c r="AX208" s="15" t="s">
        <v>73</v>
      </c>
      <c r="AY208" s="239" t="s">
        <v>145</v>
      </c>
    </row>
    <row r="209" spans="1:65" s="13" customFormat="1" ht="11.25">
      <c r="B209" s="197"/>
      <c r="C209" s="198"/>
      <c r="D209" s="199" t="s">
        <v>160</v>
      </c>
      <c r="E209" s="200" t="s">
        <v>19</v>
      </c>
      <c r="F209" s="201" t="s">
        <v>656</v>
      </c>
      <c r="G209" s="198"/>
      <c r="H209" s="202">
        <v>0.77400000000000002</v>
      </c>
      <c r="I209" s="203"/>
      <c r="J209" s="198"/>
      <c r="K209" s="198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160</v>
      </c>
      <c r="AU209" s="208" t="s">
        <v>81</v>
      </c>
      <c r="AV209" s="13" t="s">
        <v>81</v>
      </c>
      <c r="AW209" s="13" t="s">
        <v>35</v>
      </c>
      <c r="AX209" s="13" t="s">
        <v>73</v>
      </c>
      <c r="AY209" s="208" t="s">
        <v>145</v>
      </c>
    </row>
    <row r="210" spans="1:65" s="15" customFormat="1" ht="11.25">
      <c r="B210" s="230"/>
      <c r="C210" s="231"/>
      <c r="D210" s="199" t="s">
        <v>160</v>
      </c>
      <c r="E210" s="232" t="s">
        <v>19</v>
      </c>
      <c r="F210" s="233" t="s">
        <v>599</v>
      </c>
      <c r="G210" s="231"/>
      <c r="H210" s="232" t="s">
        <v>19</v>
      </c>
      <c r="I210" s="234"/>
      <c r="J210" s="231"/>
      <c r="K210" s="231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160</v>
      </c>
      <c r="AU210" s="239" t="s">
        <v>81</v>
      </c>
      <c r="AV210" s="15" t="s">
        <v>79</v>
      </c>
      <c r="AW210" s="15" t="s">
        <v>35</v>
      </c>
      <c r="AX210" s="15" t="s">
        <v>73</v>
      </c>
      <c r="AY210" s="239" t="s">
        <v>145</v>
      </c>
    </row>
    <row r="211" spans="1:65" s="13" customFormat="1" ht="11.25">
      <c r="B211" s="197"/>
      <c r="C211" s="198"/>
      <c r="D211" s="199" t="s">
        <v>160</v>
      </c>
      <c r="E211" s="200" t="s">
        <v>19</v>
      </c>
      <c r="F211" s="201" t="s">
        <v>657</v>
      </c>
      <c r="G211" s="198"/>
      <c r="H211" s="202">
        <v>0.252</v>
      </c>
      <c r="I211" s="203"/>
      <c r="J211" s="198"/>
      <c r="K211" s="198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160</v>
      </c>
      <c r="AU211" s="208" t="s">
        <v>81</v>
      </c>
      <c r="AV211" s="13" t="s">
        <v>81</v>
      </c>
      <c r="AW211" s="13" t="s">
        <v>35</v>
      </c>
      <c r="AX211" s="13" t="s">
        <v>73</v>
      </c>
      <c r="AY211" s="208" t="s">
        <v>145</v>
      </c>
    </row>
    <row r="212" spans="1:65" s="14" customFormat="1" ht="11.25">
      <c r="B212" s="209"/>
      <c r="C212" s="210"/>
      <c r="D212" s="199" t="s">
        <v>160</v>
      </c>
      <c r="E212" s="211" t="s">
        <v>19</v>
      </c>
      <c r="F212" s="212" t="s">
        <v>169</v>
      </c>
      <c r="G212" s="210"/>
      <c r="H212" s="213">
        <v>13.209999999999999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160</v>
      </c>
      <c r="AU212" s="219" t="s">
        <v>81</v>
      </c>
      <c r="AV212" s="14" t="s">
        <v>152</v>
      </c>
      <c r="AW212" s="14" t="s">
        <v>35</v>
      </c>
      <c r="AX212" s="14" t="s">
        <v>79</v>
      </c>
      <c r="AY212" s="219" t="s">
        <v>145</v>
      </c>
    </row>
    <row r="213" spans="1:65" s="2" customFormat="1" ht="24.2" customHeight="1">
      <c r="A213" s="35"/>
      <c r="B213" s="36"/>
      <c r="C213" s="179" t="s">
        <v>283</v>
      </c>
      <c r="D213" s="179" t="s">
        <v>147</v>
      </c>
      <c r="E213" s="180" t="s">
        <v>658</v>
      </c>
      <c r="F213" s="181" t="s">
        <v>659</v>
      </c>
      <c r="G213" s="182" t="s">
        <v>178</v>
      </c>
      <c r="H213" s="183">
        <v>4.4219999999999997</v>
      </c>
      <c r="I213" s="184"/>
      <c r="J213" s="185">
        <f>ROUND(I213*H213,2)</f>
        <v>0</v>
      </c>
      <c r="K213" s="181" t="s">
        <v>525</v>
      </c>
      <c r="L213" s="40"/>
      <c r="M213" s="186" t="s">
        <v>19</v>
      </c>
      <c r="N213" s="187" t="s">
        <v>44</v>
      </c>
      <c r="O213" s="65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0" t="s">
        <v>152</v>
      </c>
      <c r="AT213" s="190" t="s">
        <v>147</v>
      </c>
      <c r="AU213" s="190" t="s">
        <v>81</v>
      </c>
      <c r="AY213" s="18" t="s">
        <v>145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8" t="s">
        <v>79</v>
      </c>
      <c r="BK213" s="191">
        <f>ROUND(I213*H213,2)</f>
        <v>0</v>
      </c>
      <c r="BL213" s="18" t="s">
        <v>152</v>
      </c>
      <c r="BM213" s="190" t="s">
        <v>660</v>
      </c>
    </row>
    <row r="214" spans="1:65" s="2" customFormat="1" ht="11.25">
      <c r="A214" s="35"/>
      <c r="B214" s="36"/>
      <c r="C214" s="37"/>
      <c r="D214" s="192" t="s">
        <v>154</v>
      </c>
      <c r="E214" s="37"/>
      <c r="F214" s="193" t="s">
        <v>661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154</v>
      </c>
      <c r="AU214" s="18" t="s">
        <v>81</v>
      </c>
    </row>
    <row r="215" spans="1:65" s="15" customFormat="1" ht="11.25">
      <c r="B215" s="230"/>
      <c r="C215" s="231"/>
      <c r="D215" s="199" t="s">
        <v>160</v>
      </c>
      <c r="E215" s="232" t="s">
        <v>19</v>
      </c>
      <c r="F215" s="233" t="s">
        <v>662</v>
      </c>
      <c r="G215" s="231"/>
      <c r="H215" s="232" t="s">
        <v>19</v>
      </c>
      <c r="I215" s="234"/>
      <c r="J215" s="231"/>
      <c r="K215" s="231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160</v>
      </c>
      <c r="AU215" s="239" t="s">
        <v>81</v>
      </c>
      <c r="AV215" s="15" t="s">
        <v>79</v>
      </c>
      <c r="AW215" s="15" t="s">
        <v>35</v>
      </c>
      <c r="AX215" s="15" t="s">
        <v>73</v>
      </c>
      <c r="AY215" s="239" t="s">
        <v>145</v>
      </c>
    </row>
    <row r="216" spans="1:65" s="13" customFormat="1" ht="11.25">
      <c r="B216" s="197"/>
      <c r="C216" s="198"/>
      <c r="D216" s="199" t="s">
        <v>160</v>
      </c>
      <c r="E216" s="200" t="s">
        <v>19</v>
      </c>
      <c r="F216" s="201" t="s">
        <v>663</v>
      </c>
      <c r="G216" s="198"/>
      <c r="H216" s="202">
        <v>0.26300000000000001</v>
      </c>
      <c r="I216" s="203"/>
      <c r="J216" s="198"/>
      <c r="K216" s="198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160</v>
      </c>
      <c r="AU216" s="208" t="s">
        <v>81</v>
      </c>
      <c r="AV216" s="13" t="s">
        <v>81</v>
      </c>
      <c r="AW216" s="13" t="s">
        <v>35</v>
      </c>
      <c r="AX216" s="13" t="s">
        <v>73</v>
      </c>
      <c r="AY216" s="208" t="s">
        <v>145</v>
      </c>
    </row>
    <row r="217" spans="1:65" s="15" customFormat="1" ht="11.25">
      <c r="B217" s="230"/>
      <c r="C217" s="231"/>
      <c r="D217" s="199" t="s">
        <v>160</v>
      </c>
      <c r="E217" s="232" t="s">
        <v>19</v>
      </c>
      <c r="F217" s="233" t="s">
        <v>664</v>
      </c>
      <c r="G217" s="231"/>
      <c r="H217" s="232" t="s">
        <v>19</v>
      </c>
      <c r="I217" s="234"/>
      <c r="J217" s="231"/>
      <c r="K217" s="231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160</v>
      </c>
      <c r="AU217" s="239" t="s">
        <v>81</v>
      </c>
      <c r="AV217" s="15" t="s">
        <v>79</v>
      </c>
      <c r="AW217" s="15" t="s">
        <v>35</v>
      </c>
      <c r="AX217" s="15" t="s">
        <v>73</v>
      </c>
      <c r="AY217" s="239" t="s">
        <v>145</v>
      </c>
    </row>
    <row r="218" spans="1:65" s="13" customFormat="1" ht="11.25">
      <c r="B218" s="197"/>
      <c r="C218" s="198"/>
      <c r="D218" s="199" t="s">
        <v>160</v>
      </c>
      <c r="E218" s="200" t="s">
        <v>19</v>
      </c>
      <c r="F218" s="201" t="s">
        <v>665</v>
      </c>
      <c r="G218" s="198"/>
      <c r="H218" s="202">
        <v>4.1589999999999998</v>
      </c>
      <c r="I218" s="203"/>
      <c r="J218" s="198"/>
      <c r="K218" s="198"/>
      <c r="L218" s="204"/>
      <c r="M218" s="205"/>
      <c r="N218" s="206"/>
      <c r="O218" s="206"/>
      <c r="P218" s="206"/>
      <c r="Q218" s="206"/>
      <c r="R218" s="206"/>
      <c r="S218" s="206"/>
      <c r="T218" s="207"/>
      <c r="AT218" s="208" t="s">
        <v>160</v>
      </c>
      <c r="AU218" s="208" t="s">
        <v>81</v>
      </c>
      <c r="AV218" s="13" t="s">
        <v>81</v>
      </c>
      <c r="AW218" s="13" t="s">
        <v>35</v>
      </c>
      <c r="AX218" s="13" t="s">
        <v>73</v>
      </c>
      <c r="AY218" s="208" t="s">
        <v>145</v>
      </c>
    </row>
    <row r="219" spans="1:65" s="14" customFormat="1" ht="11.25">
      <c r="B219" s="209"/>
      <c r="C219" s="210"/>
      <c r="D219" s="199" t="s">
        <v>160</v>
      </c>
      <c r="E219" s="211" t="s">
        <v>19</v>
      </c>
      <c r="F219" s="212" t="s">
        <v>169</v>
      </c>
      <c r="G219" s="210"/>
      <c r="H219" s="213">
        <v>4.4219999999999997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160</v>
      </c>
      <c r="AU219" s="219" t="s">
        <v>81</v>
      </c>
      <c r="AV219" s="14" t="s">
        <v>152</v>
      </c>
      <c r="AW219" s="14" t="s">
        <v>35</v>
      </c>
      <c r="AX219" s="14" t="s">
        <v>79</v>
      </c>
      <c r="AY219" s="219" t="s">
        <v>145</v>
      </c>
    </row>
    <row r="220" spans="1:65" s="12" customFormat="1" ht="22.9" customHeight="1">
      <c r="B220" s="163"/>
      <c r="C220" s="164"/>
      <c r="D220" s="165" t="s">
        <v>72</v>
      </c>
      <c r="E220" s="177" t="s">
        <v>196</v>
      </c>
      <c r="F220" s="177" t="s">
        <v>321</v>
      </c>
      <c r="G220" s="164"/>
      <c r="H220" s="164"/>
      <c r="I220" s="167"/>
      <c r="J220" s="178">
        <f>BK220</f>
        <v>0</v>
      </c>
      <c r="K220" s="164"/>
      <c r="L220" s="169"/>
      <c r="M220" s="170"/>
      <c r="N220" s="171"/>
      <c r="O220" s="171"/>
      <c r="P220" s="172">
        <f>SUM(P221:P311)</f>
        <v>0</v>
      </c>
      <c r="Q220" s="171"/>
      <c r="R220" s="172">
        <f>SUM(R221:R311)</f>
        <v>5.591917699999998</v>
      </c>
      <c r="S220" s="171"/>
      <c r="T220" s="173">
        <f>SUM(T221:T311)</f>
        <v>6.9687199999999994</v>
      </c>
      <c r="AR220" s="174" t="s">
        <v>79</v>
      </c>
      <c r="AT220" s="175" t="s">
        <v>72</v>
      </c>
      <c r="AU220" s="175" t="s">
        <v>79</v>
      </c>
      <c r="AY220" s="174" t="s">
        <v>145</v>
      </c>
      <c r="BK220" s="176">
        <f>SUM(BK221:BK311)</f>
        <v>0</v>
      </c>
    </row>
    <row r="221" spans="1:65" s="2" customFormat="1" ht="16.5" customHeight="1">
      <c r="A221" s="35"/>
      <c r="B221" s="36"/>
      <c r="C221" s="179" t="s">
        <v>288</v>
      </c>
      <c r="D221" s="179" t="s">
        <v>147</v>
      </c>
      <c r="E221" s="180" t="s">
        <v>666</v>
      </c>
      <c r="F221" s="181" t="s">
        <v>667</v>
      </c>
      <c r="G221" s="182" t="s">
        <v>263</v>
      </c>
      <c r="H221" s="183">
        <v>42</v>
      </c>
      <c r="I221" s="184"/>
      <c r="J221" s="185">
        <f>ROUND(I221*H221,2)</f>
        <v>0</v>
      </c>
      <c r="K221" s="181" t="s">
        <v>19</v>
      </c>
      <c r="L221" s="40"/>
      <c r="M221" s="186" t="s">
        <v>19</v>
      </c>
      <c r="N221" s="187" t="s">
        <v>44</v>
      </c>
      <c r="O221" s="65"/>
      <c r="P221" s="188">
        <f>O221*H221</f>
        <v>0</v>
      </c>
      <c r="Q221" s="188">
        <v>0</v>
      </c>
      <c r="R221" s="188">
        <f>Q221*H221</f>
        <v>0</v>
      </c>
      <c r="S221" s="188">
        <v>0</v>
      </c>
      <c r="T221" s="18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0" t="s">
        <v>152</v>
      </c>
      <c r="AT221" s="190" t="s">
        <v>147</v>
      </c>
      <c r="AU221" s="190" t="s">
        <v>81</v>
      </c>
      <c r="AY221" s="18" t="s">
        <v>145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18" t="s">
        <v>79</v>
      </c>
      <c r="BK221" s="191">
        <f>ROUND(I221*H221,2)</f>
        <v>0</v>
      </c>
      <c r="BL221" s="18" t="s">
        <v>152</v>
      </c>
      <c r="BM221" s="190" t="s">
        <v>668</v>
      </c>
    </row>
    <row r="222" spans="1:65" s="2" customFormat="1" ht="21.75" customHeight="1">
      <c r="A222" s="35"/>
      <c r="B222" s="36"/>
      <c r="C222" s="179" t="s">
        <v>293</v>
      </c>
      <c r="D222" s="179" t="s">
        <v>147</v>
      </c>
      <c r="E222" s="180" t="s">
        <v>669</v>
      </c>
      <c r="F222" s="181" t="s">
        <v>670</v>
      </c>
      <c r="G222" s="182" t="s">
        <v>172</v>
      </c>
      <c r="H222" s="183">
        <v>158.38</v>
      </c>
      <c r="I222" s="184"/>
      <c r="J222" s="185">
        <f>ROUND(I222*H222,2)</f>
        <v>0</v>
      </c>
      <c r="K222" s="181" t="s">
        <v>525</v>
      </c>
      <c r="L222" s="40"/>
      <c r="M222" s="186" t="s">
        <v>19</v>
      </c>
      <c r="N222" s="187" t="s">
        <v>44</v>
      </c>
      <c r="O222" s="65"/>
      <c r="P222" s="188">
        <f>O222*H222</f>
        <v>0</v>
      </c>
      <c r="Q222" s="188">
        <v>0</v>
      </c>
      <c r="R222" s="188">
        <f>Q222*H222</f>
        <v>0</v>
      </c>
      <c r="S222" s="188">
        <v>4.3999999999999997E-2</v>
      </c>
      <c r="T222" s="189">
        <f>S222*H222</f>
        <v>6.9687199999999994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0" t="s">
        <v>152</v>
      </c>
      <c r="AT222" s="190" t="s">
        <v>147</v>
      </c>
      <c r="AU222" s="190" t="s">
        <v>81</v>
      </c>
      <c r="AY222" s="18" t="s">
        <v>145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18" t="s">
        <v>79</v>
      </c>
      <c r="BK222" s="191">
        <f>ROUND(I222*H222,2)</f>
        <v>0</v>
      </c>
      <c r="BL222" s="18" t="s">
        <v>152</v>
      </c>
      <c r="BM222" s="190" t="s">
        <v>671</v>
      </c>
    </row>
    <row r="223" spans="1:65" s="2" customFormat="1" ht="11.25">
      <c r="A223" s="35"/>
      <c r="B223" s="36"/>
      <c r="C223" s="37"/>
      <c r="D223" s="192" t="s">
        <v>154</v>
      </c>
      <c r="E223" s="37"/>
      <c r="F223" s="193" t="s">
        <v>672</v>
      </c>
      <c r="G223" s="37"/>
      <c r="H223" s="37"/>
      <c r="I223" s="194"/>
      <c r="J223" s="37"/>
      <c r="K223" s="37"/>
      <c r="L223" s="40"/>
      <c r="M223" s="195"/>
      <c r="N223" s="196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154</v>
      </c>
      <c r="AU223" s="18" t="s">
        <v>81</v>
      </c>
    </row>
    <row r="224" spans="1:65" s="2" customFormat="1" ht="21.75" customHeight="1">
      <c r="A224" s="35"/>
      <c r="B224" s="36"/>
      <c r="C224" s="179" t="s">
        <v>298</v>
      </c>
      <c r="D224" s="179" t="s">
        <v>147</v>
      </c>
      <c r="E224" s="180" t="s">
        <v>673</v>
      </c>
      <c r="F224" s="181" t="s">
        <v>674</v>
      </c>
      <c r="G224" s="182" t="s">
        <v>172</v>
      </c>
      <c r="H224" s="183">
        <v>5.2</v>
      </c>
      <c r="I224" s="184"/>
      <c r="J224" s="185">
        <f>ROUND(I224*H224,2)</f>
        <v>0</v>
      </c>
      <c r="K224" s="181" t="s">
        <v>525</v>
      </c>
      <c r="L224" s="40"/>
      <c r="M224" s="186" t="s">
        <v>19</v>
      </c>
      <c r="N224" s="187" t="s">
        <v>44</v>
      </c>
      <c r="O224" s="65"/>
      <c r="P224" s="188">
        <f>O224*H224</f>
        <v>0</v>
      </c>
      <c r="Q224" s="188">
        <v>0</v>
      </c>
      <c r="R224" s="188">
        <f>Q224*H224</f>
        <v>0</v>
      </c>
      <c r="S224" s="188">
        <v>0</v>
      </c>
      <c r="T224" s="18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0" t="s">
        <v>152</v>
      </c>
      <c r="AT224" s="190" t="s">
        <v>147</v>
      </c>
      <c r="AU224" s="190" t="s">
        <v>81</v>
      </c>
      <c r="AY224" s="18" t="s">
        <v>145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18" t="s">
        <v>79</v>
      </c>
      <c r="BK224" s="191">
        <f>ROUND(I224*H224,2)</f>
        <v>0</v>
      </c>
      <c r="BL224" s="18" t="s">
        <v>152</v>
      </c>
      <c r="BM224" s="190" t="s">
        <v>675</v>
      </c>
    </row>
    <row r="225" spans="1:65" s="2" customFormat="1" ht="11.25">
      <c r="A225" s="35"/>
      <c r="B225" s="36"/>
      <c r="C225" s="37"/>
      <c r="D225" s="192" t="s">
        <v>154</v>
      </c>
      <c r="E225" s="37"/>
      <c r="F225" s="193" t="s">
        <v>676</v>
      </c>
      <c r="G225" s="37"/>
      <c r="H225" s="37"/>
      <c r="I225" s="194"/>
      <c r="J225" s="37"/>
      <c r="K225" s="37"/>
      <c r="L225" s="40"/>
      <c r="M225" s="195"/>
      <c r="N225" s="196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154</v>
      </c>
      <c r="AU225" s="18" t="s">
        <v>81</v>
      </c>
    </row>
    <row r="226" spans="1:65" s="2" customFormat="1" ht="16.5" customHeight="1">
      <c r="A226" s="35"/>
      <c r="B226" s="36"/>
      <c r="C226" s="220" t="s">
        <v>304</v>
      </c>
      <c r="D226" s="220" t="s">
        <v>234</v>
      </c>
      <c r="E226" s="221" t="s">
        <v>677</v>
      </c>
      <c r="F226" s="222" t="s">
        <v>678</v>
      </c>
      <c r="G226" s="223" t="s">
        <v>172</v>
      </c>
      <c r="H226" s="224">
        <v>5.98</v>
      </c>
      <c r="I226" s="225"/>
      <c r="J226" s="226">
        <f>ROUND(I226*H226,2)</f>
        <v>0</v>
      </c>
      <c r="K226" s="222" t="s">
        <v>525</v>
      </c>
      <c r="L226" s="227"/>
      <c r="M226" s="228" t="s">
        <v>19</v>
      </c>
      <c r="N226" s="229" t="s">
        <v>44</v>
      </c>
      <c r="O226" s="65"/>
      <c r="P226" s="188">
        <f>O226*H226</f>
        <v>0</v>
      </c>
      <c r="Q226" s="188">
        <v>1.4500000000000001E-2</v>
      </c>
      <c r="R226" s="188">
        <f>Q226*H226</f>
        <v>8.6710000000000009E-2</v>
      </c>
      <c r="S226" s="188">
        <v>0</v>
      </c>
      <c r="T226" s="18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0" t="s">
        <v>196</v>
      </c>
      <c r="AT226" s="190" t="s">
        <v>234</v>
      </c>
      <c r="AU226" s="190" t="s">
        <v>81</v>
      </c>
      <c r="AY226" s="18" t="s">
        <v>145</v>
      </c>
      <c r="BE226" s="191">
        <f>IF(N226="základní",J226,0)</f>
        <v>0</v>
      </c>
      <c r="BF226" s="191">
        <f>IF(N226="snížená",J226,0)</f>
        <v>0</v>
      </c>
      <c r="BG226" s="191">
        <f>IF(N226="zákl. přenesená",J226,0)</f>
        <v>0</v>
      </c>
      <c r="BH226" s="191">
        <f>IF(N226="sníž. přenesená",J226,0)</f>
        <v>0</v>
      </c>
      <c r="BI226" s="191">
        <f>IF(N226="nulová",J226,0)</f>
        <v>0</v>
      </c>
      <c r="BJ226" s="18" t="s">
        <v>79</v>
      </c>
      <c r="BK226" s="191">
        <f>ROUND(I226*H226,2)</f>
        <v>0</v>
      </c>
      <c r="BL226" s="18" t="s">
        <v>152</v>
      </c>
      <c r="BM226" s="190" t="s">
        <v>679</v>
      </c>
    </row>
    <row r="227" spans="1:65" s="13" customFormat="1" ht="11.25">
      <c r="B227" s="197"/>
      <c r="C227" s="198"/>
      <c r="D227" s="199" t="s">
        <v>160</v>
      </c>
      <c r="E227" s="200" t="s">
        <v>19</v>
      </c>
      <c r="F227" s="201" t="s">
        <v>680</v>
      </c>
      <c r="G227" s="198"/>
      <c r="H227" s="202">
        <v>5.98</v>
      </c>
      <c r="I227" s="203"/>
      <c r="J227" s="198"/>
      <c r="K227" s="198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160</v>
      </c>
      <c r="AU227" s="208" t="s">
        <v>81</v>
      </c>
      <c r="AV227" s="13" t="s">
        <v>81</v>
      </c>
      <c r="AW227" s="13" t="s">
        <v>35</v>
      </c>
      <c r="AX227" s="13" t="s">
        <v>79</v>
      </c>
      <c r="AY227" s="208" t="s">
        <v>145</v>
      </c>
    </row>
    <row r="228" spans="1:65" s="2" customFormat="1" ht="16.5" customHeight="1">
      <c r="A228" s="35"/>
      <c r="B228" s="36"/>
      <c r="C228" s="220" t="s">
        <v>310</v>
      </c>
      <c r="D228" s="220" t="s">
        <v>234</v>
      </c>
      <c r="E228" s="221" t="s">
        <v>681</v>
      </c>
      <c r="F228" s="222" t="s">
        <v>682</v>
      </c>
      <c r="G228" s="223" t="s">
        <v>263</v>
      </c>
      <c r="H228" s="224">
        <v>4</v>
      </c>
      <c r="I228" s="225"/>
      <c r="J228" s="226">
        <f>ROUND(I228*H228,2)</f>
        <v>0</v>
      </c>
      <c r="K228" s="222" t="s">
        <v>525</v>
      </c>
      <c r="L228" s="227"/>
      <c r="M228" s="228" t="s">
        <v>19</v>
      </c>
      <c r="N228" s="229" t="s">
        <v>44</v>
      </c>
      <c r="O228" s="65"/>
      <c r="P228" s="188">
        <f>O228*H228</f>
        <v>0</v>
      </c>
      <c r="Q228" s="188">
        <v>2.9999999999999997E-4</v>
      </c>
      <c r="R228" s="188">
        <f>Q228*H228</f>
        <v>1.1999999999999999E-3</v>
      </c>
      <c r="S228" s="188">
        <v>0</v>
      </c>
      <c r="T228" s="18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0" t="s">
        <v>196</v>
      </c>
      <c r="AT228" s="190" t="s">
        <v>234</v>
      </c>
      <c r="AU228" s="190" t="s">
        <v>81</v>
      </c>
      <c r="AY228" s="18" t="s">
        <v>145</v>
      </c>
      <c r="BE228" s="191">
        <f>IF(N228="základní",J228,0)</f>
        <v>0</v>
      </c>
      <c r="BF228" s="191">
        <f>IF(N228="snížená",J228,0)</f>
        <v>0</v>
      </c>
      <c r="BG228" s="191">
        <f>IF(N228="zákl. přenesená",J228,0)</f>
        <v>0</v>
      </c>
      <c r="BH228" s="191">
        <f>IF(N228="sníž. přenesená",J228,0)</f>
        <v>0</v>
      </c>
      <c r="BI228" s="191">
        <f>IF(N228="nulová",J228,0)</f>
        <v>0</v>
      </c>
      <c r="BJ228" s="18" t="s">
        <v>79</v>
      </c>
      <c r="BK228" s="191">
        <f>ROUND(I228*H228,2)</f>
        <v>0</v>
      </c>
      <c r="BL228" s="18" t="s">
        <v>152</v>
      </c>
      <c r="BM228" s="190" t="s">
        <v>683</v>
      </c>
    </row>
    <row r="229" spans="1:65" s="2" customFormat="1" ht="21.75" customHeight="1">
      <c r="A229" s="35"/>
      <c r="B229" s="36"/>
      <c r="C229" s="179" t="s">
        <v>316</v>
      </c>
      <c r="D229" s="179" t="s">
        <v>147</v>
      </c>
      <c r="E229" s="180" t="s">
        <v>684</v>
      </c>
      <c r="F229" s="181" t="s">
        <v>685</v>
      </c>
      <c r="G229" s="182" t="s">
        <v>172</v>
      </c>
      <c r="H229" s="183">
        <v>158.38</v>
      </c>
      <c r="I229" s="184"/>
      <c r="J229" s="185">
        <f>ROUND(I229*H229,2)</f>
        <v>0</v>
      </c>
      <c r="K229" s="181" t="s">
        <v>525</v>
      </c>
      <c r="L229" s="40"/>
      <c r="M229" s="186" t="s">
        <v>19</v>
      </c>
      <c r="N229" s="187" t="s">
        <v>44</v>
      </c>
      <c r="O229" s="65"/>
      <c r="P229" s="188">
        <f>O229*H229</f>
        <v>0</v>
      </c>
      <c r="Q229" s="188">
        <v>0</v>
      </c>
      <c r="R229" s="188">
        <f>Q229*H229</f>
        <v>0</v>
      </c>
      <c r="S229" s="188">
        <v>0</v>
      </c>
      <c r="T229" s="18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0" t="s">
        <v>152</v>
      </c>
      <c r="AT229" s="190" t="s">
        <v>147</v>
      </c>
      <c r="AU229" s="190" t="s">
        <v>81</v>
      </c>
      <c r="AY229" s="18" t="s">
        <v>145</v>
      </c>
      <c r="BE229" s="191">
        <f>IF(N229="základní",J229,0)</f>
        <v>0</v>
      </c>
      <c r="BF229" s="191">
        <f>IF(N229="snížená",J229,0)</f>
        <v>0</v>
      </c>
      <c r="BG229" s="191">
        <f>IF(N229="zákl. přenesená",J229,0)</f>
        <v>0</v>
      </c>
      <c r="BH229" s="191">
        <f>IF(N229="sníž. přenesená",J229,0)</f>
        <v>0</v>
      </c>
      <c r="BI229" s="191">
        <f>IF(N229="nulová",J229,0)</f>
        <v>0</v>
      </c>
      <c r="BJ229" s="18" t="s">
        <v>79</v>
      </c>
      <c r="BK229" s="191">
        <f>ROUND(I229*H229,2)</f>
        <v>0</v>
      </c>
      <c r="BL229" s="18" t="s">
        <v>152</v>
      </c>
      <c r="BM229" s="190" t="s">
        <v>686</v>
      </c>
    </row>
    <row r="230" spans="1:65" s="2" customFormat="1" ht="11.25">
      <c r="A230" s="35"/>
      <c r="B230" s="36"/>
      <c r="C230" s="37"/>
      <c r="D230" s="192" t="s">
        <v>154</v>
      </c>
      <c r="E230" s="37"/>
      <c r="F230" s="193" t="s">
        <v>687</v>
      </c>
      <c r="G230" s="37"/>
      <c r="H230" s="37"/>
      <c r="I230" s="194"/>
      <c r="J230" s="37"/>
      <c r="K230" s="37"/>
      <c r="L230" s="40"/>
      <c r="M230" s="195"/>
      <c r="N230" s="196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154</v>
      </c>
      <c r="AU230" s="18" t="s">
        <v>81</v>
      </c>
    </row>
    <row r="231" spans="1:65" s="15" customFormat="1" ht="11.25">
      <c r="B231" s="230"/>
      <c r="C231" s="231"/>
      <c r="D231" s="199" t="s">
        <v>160</v>
      </c>
      <c r="E231" s="232" t="s">
        <v>19</v>
      </c>
      <c r="F231" s="233" t="s">
        <v>595</v>
      </c>
      <c r="G231" s="231"/>
      <c r="H231" s="232" t="s">
        <v>19</v>
      </c>
      <c r="I231" s="234"/>
      <c r="J231" s="231"/>
      <c r="K231" s="231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160</v>
      </c>
      <c r="AU231" s="239" t="s">
        <v>81</v>
      </c>
      <c r="AV231" s="15" t="s">
        <v>79</v>
      </c>
      <c r="AW231" s="15" t="s">
        <v>35</v>
      </c>
      <c r="AX231" s="15" t="s">
        <v>73</v>
      </c>
      <c r="AY231" s="239" t="s">
        <v>145</v>
      </c>
    </row>
    <row r="232" spans="1:65" s="13" customFormat="1" ht="11.25">
      <c r="B232" s="197"/>
      <c r="C232" s="198"/>
      <c r="D232" s="199" t="s">
        <v>160</v>
      </c>
      <c r="E232" s="200" t="s">
        <v>19</v>
      </c>
      <c r="F232" s="201" t="s">
        <v>688</v>
      </c>
      <c r="G232" s="198"/>
      <c r="H232" s="202">
        <v>158.38</v>
      </c>
      <c r="I232" s="203"/>
      <c r="J232" s="198"/>
      <c r="K232" s="198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160</v>
      </c>
      <c r="AU232" s="208" t="s">
        <v>81</v>
      </c>
      <c r="AV232" s="13" t="s">
        <v>81</v>
      </c>
      <c r="AW232" s="13" t="s">
        <v>35</v>
      </c>
      <c r="AX232" s="13" t="s">
        <v>79</v>
      </c>
      <c r="AY232" s="208" t="s">
        <v>145</v>
      </c>
    </row>
    <row r="233" spans="1:65" s="2" customFormat="1" ht="16.5" customHeight="1">
      <c r="A233" s="35"/>
      <c r="B233" s="36"/>
      <c r="C233" s="220" t="s">
        <v>322</v>
      </c>
      <c r="D233" s="220" t="s">
        <v>234</v>
      </c>
      <c r="E233" s="221" t="s">
        <v>689</v>
      </c>
      <c r="F233" s="222" t="s">
        <v>690</v>
      </c>
      <c r="G233" s="223" t="s">
        <v>172</v>
      </c>
      <c r="H233" s="224">
        <v>182.137</v>
      </c>
      <c r="I233" s="225"/>
      <c r="J233" s="226">
        <f>ROUND(I233*H233,2)</f>
        <v>0</v>
      </c>
      <c r="K233" s="222" t="s">
        <v>525</v>
      </c>
      <c r="L233" s="227"/>
      <c r="M233" s="228" t="s">
        <v>19</v>
      </c>
      <c r="N233" s="229" t="s">
        <v>44</v>
      </c>
      <c r="O233" s="65"/>
      <c r="P233" s="188">
        <f>O233*H233</f>
        <v>0</v>
      </c>
      <c r="Q233" s="188">
        <v>1.77E-2</v>
      </c>
      <c r="R233" s="188">
        <f>Q233*H233</f>
        <v>3.2238248999999999</v>
      </c>
      <c r="S233" s="188">
        <v>0</v>
      </c>
      <c r="T233" s="18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0" t="s">
        <v>196</v>
      </c>
      <c r="AT233" s="190" t="s">
        <v>234</v>
      </c>
      <c r="AU233" s="190" t="s">
        <v>81</v>
      </c>
      <c r="AY233" s="18" t="s">
        <v>145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18" t="s">
        <v>79</v>
      </c>
      <c r="BK233" s="191">
        <f>ROUND(I233*H233,2)</f>
        <v>0</v>
      </c>
      <c r="BL233" s="18" t="s">
        <v>152</v>
      </c>
      <c r="BM233" s="190" t="s">
        <v>691</v>
      </c>
    </row>
    <row r="234" spans="1:65" s="13" customFormat="1" ht="11.25">
      <c r="B234" s="197"/>
      <c r="C234" s="198"/>
      <c r="D234" s="199" t="s">
        <v>160</v>
      </c>
      <c r="E234" s="200" t="s">
        <v>19</v>
      </c>
      <c r="F234" s="201" t="s">
        <v>692</v>
      </c>
      <c r="G234" s="198"/>
      <c r="H234" s="202">
        <v>182.137</v>
      </c>
      <c r="I234" s="203"/>
      <c r="J234" s="198"/>
      <c r="K234" s="198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160</v>
      </c>
      <c r="AU234" s="208" t="s">
        <v>81</v>
      </c>
      <c r="AV234" s="13" t="s">
        <v>81</v>
      </c>
      <c r="AW234" s="13" t="s">
        <v>35</v>
      </c>
      <c r="AX234" s="13" t="s">
        <v>79</v>
      </c>
      <c r="AY234" s="208" t="s">
        <v>145</v>
      </c>
    </row>
    <row r="235" spans="1:65" s="2" customFormat="1" ht="16.5" customHeight="1">
      <c r="A235" s="35"/>
      <c r="B235" s="36"/>
      <c r="C235" s="220" t="s">
        <v>327</v>
      </c>
      <c r="D235" s="220" t="s">
        <v>234</v>
      </c>
      <c r="E235" s="221" t="s">
        <v>693</v>
      </c>
      <c r="F235" s="222" t="s">
        <v>694</v>
      </c>
      <c r="G235" s="223" t="s">
        <v>263</v>
      </c>
      <c r="H235" s="224">
        <v>44</v>
      </c>
      <c r="I235" s="225"/>
      <c r="J235" s="226">
        <f>ROUND(I235*H235,2)</f>
        <v>0</v>
      </c>
      <c r="K235" s="222" t="s">
        <v>525</v>
      </c>
      <c r="L235" s="227"/>
      <c r="M235" s="228" t="s">
        <v>19</v>
      </c>
      <c r="N235" s="229" t="s">
        <v>44</v>
      </c>
      <c r="O235" s="65"/>
      <c r="P235" s="188">
        <f>O235*H235</f>
        <v>0</v>
      </c>
      <c r="Q235" s="188">
        <v>4.0000000000000002E-4</v>
      </c>
      <c r="R235" s="188">
        <f>Q235*H235</f>
        <v>1.7600000000000001E-2</v>
      </c>
      <c r="S235" s="188">
        <v>0</v>
      </c>
      <c r="T235" s="18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0" t="s">
        <v>196</v>
      </c>
      <c r="AT235" s="190" t="s">
        <v>234</v>
      </c>
      <c r="AU235" s="190" t="s">
        <v>81</v>
      </c>
      <c r="AY235" s="18" t="s">
        <v>145</v>
      </c>
      <c r="BE235" s="191">
        <f>IF(N235="základní",J235,0)</f>
        <v>0</v>
      </c>
      <c r="BF235" s="191">
        <f>IF(N235="snížená",J235,0)</f>
        <v>0</v>
      </c>
      <c r="BG235" s="191">
        <f>IF(N235="zákl. přenesená",J235,0)</f>
        <v>0</v>
      </c>
      <c r="BH235" s="191">
        <f>IF(N235="sníž. přenesená",J235,0)</f>
        <v>0</v>
      </c>
      <c r="BI235" s="191">
        <f>IF(N235="nulová",J235,0)</f>
        <v>0</v>
      </c>
      <c r="BJ235" s="18" t="s">
        <v>79</v>
      </c>
      <c r="BK235" s="191">
        <f>ROUND(I235*H235,2)</f>
        <v>0</v>
      </c>
      <c r="BL235" s="18" t="s">
        <v>152</v>
      </c>
      <c r="BM235" s="190" t="s">
        <v>695</v>
      </c>
    </row>
    <row r="236" spans="1:65" s="2" customFormat="1" ht="24.2" customHeight="1">
      <c r="A236" s="35"/>
      <c r="B236" s="36"/>
      <c r="C236" s="179" t="s">
        <v>332</v>
      </c>
      <c r="D236" s="179" t="s">
        <v>147</v>
      </c>
      <c r="E236" s="180" t="s">
        <v>696</v>
      </c>
      <c r="F236" s="181" t="s">
        <v>697</v>
      </c>
      <c r="G236" s="182" t="s">
        <v>263</v>
      </c>
      <c r="H236" s="183">
        <v>14</v>
      </c>
      <c r="I236" s="184"/>
      <c r="J236" s="185">
        <f>ROUND(I236*H236,2)</f>
        <v>0</v>
      </c>
      <c r="K236" s="181" t="s">
        <v>525</v>
      </c>
      <c r="L236" s="40"/>
      <c r="M236" s="186" t="s">
        <v>19</v>
      </c>
      <c r="N236" s="187" t="s">
        <v>44</v>
      </c>
      <c r="O236" s="65"/>
      <c r="P236" s="188">
        <f>O236*H236</f>
        <v>0</v>
      </c>
      <c r="Q236" s="188">
        <v>1.67E-3</v>
      </c>
      <c r="R236" s="188">
        <f>Q236*H236</f>
        <v>2.3380000000000001E-2</v>
      </c>
      <c r="S236" s="188">
        <v>0</v>
      </c>
      <c r="T236" s="18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0" t="s">
        <v>152</v>
      </c>
      <c r="AT236" s="190" t="s">
        <v>147</v>
      </c>
      <c r="AU236" s="190" t="s">
        <v>81</v>
      </c>
      <c r="AY236" s="18" t="s">
        <v>145</v>
      </c>
      <c r="BE236" s="191">
        <f>IF(N236="základní",J236,0)</f>
        <v>0</v>
      </c>
      <c r="BF236" s="191">
        <f>IF(N236="snížená",J236,0)</f>
        <v>0</v>
      </c>
      <c r="BG236" s="191">
        <f>IF(N236="zákl. přenesená",J236,0)</f>
        <v>0</v>
      </c>
      <c r="BH236" s="191">
        <f>IF(N236="sníž. přenesená",J236,0)</f>
        <v>0</v>
      </c>
      <c r="BI236" s="191">
        <f>IF(N236="nulová",J236,0)</f>
        <v>0</v>
      </c>
      <c r="BJ236" s="18" t="s">
        <v>79</v>
      </c>
      <c r="BK236" s="191">
        <f>ROUND(I236*H236,2)</f>
        <v>0</v>
      </c>
      <c r="BL236" s="18" t="s">
        <v>152</v>
      </c>
      <c r="BM236" s="190" t="s">
        <v>698</v>
      </c>
    </row>
    <row r="237" spans="1:65" s="2" customFormat="1" ht="11.25">
      <c r="A237" s="35"/>
      <c r="B237" s="36"/>
      <c r="C237" s="37"/>
      <c r="D237" s="192" t="s">
        <v>154</v>
      </c>
      <c r="E237" s="37"/>
      <c r="F237" s="193" t="s">
        <v>699</v>
      </c>
      <c r="G237" s="37"/>
      <c r="H237" s="37"/>
      <c r="I237" s="194"/>
      <c r="J237" s="37"/>
      <c r="K237" s="37"/>
      <c r="L237" s="40"/>
      <c r="M237" s="195"/>
      <c r="N237" s="196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154</v>
      </c>
      <c r="AU237" s="18" t="s">
        <v>81</v>
      </c>
    </row>
    <row r="238" spans="1:65" s="2" customFormat="1" ht="16.5" customHeight="1">
      <c r="A238" s="35"/>
      <c r="B238" s="36"/>
      <c r="C238" s="220" t="s">
        <v>337</v>
      </c>
      <c r="D238" s="220" t="s">
        <v>234</v>
      </c>
      <c r="E238" s="221" t="s">
        <v>700</v>
      </c>
      <c r="F238" s="222" t="s">
        <v>701</v>
      </c>
      <c r="G238" s="223" t="s">
        <v>263</v>
      </c>
      <c r="H238" s="224">
        <v>7</v>
      </c>
      <c r="I238" s="225"/>
      <c r="J238" s="226">
        <f t="shared" ref="J238:J247" si="0">ROUND(I238*H238,2)</f>
        <v>0</v>
      </c>
      <c r="K238" s="222" t="s">
        <v>525</v>
      </c>
      <c r="L238" s="227"/>
      <c r="M238" s="228" t="s">
        <v>19</v>
      </c>
      <c r="N238" s="229" t="s">
        <v>44</v>
      </c>
      <c r="O238" s="65"/>
      <c r="P238" s="188">
        <f t="shared" ref="P238:P247" si="1">O238*H238</f>
        <v>0</v>
      </c>
      <c r="Q238" s="188">
        <v>6.3E-3</v>
      </c>
      <c r="R238" s="188">
        <f t="shared" ref="R238:R247" si="2">Q238*H238</f>
        <v>4.41E-2</v>
      </c>
      <c r="S238" s="188">
        <v>0</v>
      </c>
      <c r="T238" s="189">
        <f t="shared" ref="T238:T247" si="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0" t="s">
        <v>196</v>
      </c>
      <c r="AT238" s="190" t="s">
        <v>234</v>
      </c>
      <c r="AU238" s="190" t="s">
        <v>81</v>
      </c>
      <c r="AY238" s="18" t="s">
        <v>145</v>
      </c>
      <c r="BE238" s="191">
        <f t="shared" ref="BE238:BE247" si="4">IF(N238="základní",J238,0)</f>
        <v>0</v>
      </c>
      <c r="BF238" s="191">
        <f t="shared" ref="BF238:BF247" si="5">IF(N238="snížená",J238,0)</f>
        <v>0</v>
      </c>
      <c r="BG238" s="191">
        <f t="shared" ref="BG238:BG247" si="6">IF(N238="zákl. přenesená",J238,0)</f>
        <v>0</v>
      </c>
      <c r="BH238" s="191">
        <f t="shared" ref="BH238:BH247" si="7">IF(N238="sníž. přenesená",J238,0)</f>
        <v>0</v>
      </c>
      <c r="BI238" s="191">
        <f t="shared" ref="BI238:BI247" si="8">IF(N238="nulová",J238,0)</f>
        <v>0</v>
      </c>
      <c r="BJ238" s="18" t="s">
        <v>79</v>
      </c>
      <c r="BK238" s="191">
        <f t="shared" ref="BK238:BK247" si="9">ROUND(I238*H238,2)</f>
        <v>0</v>
      </c>
      <c r="BL238" s="18" t="s">
        <v>152</v>
      </c>
      <c r="BM238" s="190" t="s">
        <v>702</v>
      </c>
    </row>
    <row r="239" spans="1:65" s="2" customFormat="1" ht="24.2" customHeight="1">
      <c r="A239" s="35"/>
      <c r="B239" s="36"/>
      <c r="C239" s="220" t="s">
        <v>341</v>
      </c>
      <c r="D239" s="220" t="s">
        <v>234</v>
      </c>
      <c r="E239" s="221" t="s">
        <v>703</v>
      </c>
      <c r="F239" s="222" t="s">
        <v>704</v>
      </c>
      <c r="G239" s="223" t="s">
        <v>263</v>
      </c>
      <c r="H239" s="224">
        <v>1</v>
      </c>
      <c r="I239" s="225"/>
      <c r="J239" s="226">
        <f t="shared" si="0"/>
        <v>0</v>
      </c>
      <c r="K239" s="222" t="s">
        <v>19</v>
      </c>
      <c r="L239" s="227"/>
      <c r="M239" s="228" t="s">
        <v>19</v>
      </c>
      <c r="N239" s="229" t="s">
        <v>44</v>
      </c>
      <c r="O239" s="65"/>
      <c r="P239" s="188">
        <f t="shared" si="1"/>
        <v>0</v>
      </c>
      <c r="Q239" s="188">
        <v>0</v>
      </c>
      <c r="R239" s="188">
        <f t="shared" si="2"/>
        <v>0</v>
      </c>
      <c r="S239" s="188">
        <v>0</v>
      </c>
      <c r="T239" s="189">
        <f t="shared" si="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0" t="s">
        <v>196</v>
      </c>
      <c r="AT239" s="190" t="s">
        <v>234</v>
      </c>
      <c r="AU239" s="190" t="s">
        <v>81</v>
      </c>
      <c r="AY239" s="18" t="s">
        <v>145</v>
      </c>
      <c r="BE239" s="191">
        <f t="shared" si="4"/>
        <v>0</v>
      </c>
      <c r="BF239" s="191">
        <f t="shared" si="5"/>
        <v>0</v>
      </c>
      <c r="BG239" s="191">
        <f t="shared" si="6"/>
        <v>0</v>
      </c>
      <c r="BH239" s="191">
        <f t="shared" si="7"/>
        <v>0</v>
      </c>
      <c r="BI239" s="191">
        <f t="shared" si="8"/>
        <v>0</v>
      </c>
      <c r="BJ239" s="18" t="s">
        <v>79</v>
      </c>
      <c r="BK239" s="191">
        <f t="shared" si="9"/>
        <v>0</v>
      </c>
      <c r="BL239" s="18" t="s">
        <v>152</v>
      </c>
      <c r="BM239" s="190" t="s">
        <v>705</v>
      </c>
    </row>
    <row r="240" spans="1:65" s="2" customFormat="1" ht="24.2" customHeight="1">
      <c r="A240" s="35"/>
      <c r="B240" s="36"/>
      <c r="C240" s="220" t="s">
        <v>345</v>
      </c>
      <c r="D240" s="220" t="s">
        <v>234</v>
      </c>
      <c r="E240" s="221" t="s">
        <v>706</v>
      </c>
      <c r="F240" s="222" t="s">
        <v>707</v>
      </c>
      <c r="G240" s="223" t="s">
        <v>263</v>
      </c>
      <c r="H240" s="224">
        <v>1</v>
      </c>
      <c r="I240" s="225"/>
      <c r="J240" s="226">
        <f t="shared" si="0"/>
        <v>0</v>
      </c>
      <c r="K240" s="222" t="s">
        <v>19</v>
      </c>
      <c r="L240" s="227"/>
      <c r="M240" s="228" t="s">
        <v>19</v>
      </c>
      <c r="N240" s="229" t="s">
        <v>44</v>
      </c>
      <c r="O240" s="65"/>
      <c r="P240" s="188">
        <f t="shared" si="1"/>
        <v>0</v>
      </c>
      <c r="Q240" s="188">
        <v>0</v>
      </c>
      <c r="R240" s="188">
        <f t="shared" si="2"/>
        <v>0</v>
      </c>
      <c r="S240" s="188">
        <v>0</v>
      </c>
      <c r="T240" s="189">
        <f t="shared" si="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0" t="s">
        <v>196</v>
      </c>
      <c r="AT240" s="190" t="s">
        <v>234</v>
      </c>
      <c r="AU240" s="190" t="s">
        <v>81</v>
      </c>
      <c r="AY240" s="18" t="s">
        <v>145</v>
      </c>
      <c r="BE240" s="191">
        <f t="shared" si="4"/>
        <v>0</v>
      </c>
      <c r="BF240" s="191">
        <f t="shared" si="5"/>
        <v>0</v>
      </c>
      <c r="BG240" s="191">
        <f t="shared" si="6"/>
        <v>0</v>
      </c>
      <c r="BH240" s="191">
        <f t="shared" si="7"/>
        <v>0</v>
      </c>
      <c r="BI240" s="191">
        <f t="shared" si="8"/>
        <v>0</v>
      </c>
      <c r="BJ240" s="18" t="s">
        <v>79</v>
      </c>
      <c r="BK240" s="191">
        <f t="shared" si="9"/>
        <v>0</v>
      </c>
      <c r="BL240" s="18" t="s">
        <v>152</v>
      </c>
      <c r="BM240" s="190" t="s">
        <v>708</v>
      </c>
    </row>
    <row r="241" spans="1:65" s="2" customFormat="1" ht="21.75" customHeight="1">
      <c r="A241" s="35"/>
      <c r="B241" s="36"/>
      <c r="C241" s="220" t="s">
        <v>350</v>
      </c>
      <c r="D241" s="220" t="s">
        <v>234</v>
      </c>
      <c r="E241" s="221" t="s">
        <v>709</v>
      </c>
      <c r="F241" s="222" t="s">
        <v>710</v>
      </c>
      <c r="G241" s="223" t="s">
        <v>263</v>
      </c>
      <c r="H241" s="224">
        <v>1</v>
      </c>
      <c r="I241" s="225"/>
      <c r="J241" s="226">
        <f t="shared" si="0"/>
        <v>0</v>
      </c>
      <c r="K241" s="222" t="s">
        <v>525</v>
      </c>
      <c r="L241" s="227"/>
      <c r="M241" s="228" t="s">
        <v>19</v>
      </c>
      <c r="N241" s="229" t="s">
        <v>44</v>
      </c>
      <c r="O241" s="65"/>
      <c r="P241" s="188">
        <f t="shared" si="1"/>
        <v>0</v>
      </c>
      <c r="Q241" s="188">
        <v>1.2999999999999999E-2</v>
      </c>
      <c r="R241" s="188">
        <f t="shared" si="2"/>
        <v>1.2999999999999999E-2</v>
      </c>
      <c r="S241" s="188">
        <v>0</v>
      </c>
      <c r="T241" s="189">
        <f t="shared" si="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0" t="s">
        <v>196</v>
      </c>
      <c r="AT241" s="190" t="s">
        <v>234</v>
      </c>
      <c r="AU241" s="190" t="s">
        <v>81</v>
      </c>
      <c r="AY241" s="18" t="s">
        <v>145</v>
      </c>
      <c r="BE241" s="191">
        <f t="shared" si="4"/>
        <v>0</v>
      </c>
      <c r="BF241" s="191">
        <f t="shared" si="5"/>
        <v>0</v>
      </c>
      <c r="BG241" s="191">
        <f t="shared" si="6"/>
        <v>0</v>
      </c>
      <c r="BH241" s="191">
        <f t="shared" si="7"/>
        <v>0</v>
      </c>
      <c r="BI241" s="191">
        <f t="shared" si="8"/>
        <v>0</v>
      </c>
      <c r="BJ241" s="18" t="s">
        <v>79</v>
      </c>
      <c r="BK241" s="191">
        <f t="shared" si="9"/>
        <v>0</v>
      </c>
      <c r="BL241" s="18" t="s">
        <v>152</v>
      </c>
      <c r="BM241" s="190" t="s">
        <v>711</v>
      </c>
    </row>
    <row r="242" spans="1:65" s="2" customFormat="1" ht="16.5" customHeight="1">
      <c r="A242" s="35"/>
      <c r="B242" s="36"/>
      <c r="C242" s="220" t="s">
        <v>356</v>
      </c>
      <c r="D242" s="220" t="s">
        <v>234</v>
      </c>
      <c r="E242" s="221" t="s">
        <v>712</v>
      </c>
      <c r="F242" s="222" t="s">
        <v>713</v>
      </c>
      <c r="G242" s="223" t="s">
        <v>263</v>
      </c>
      <c r="H242" s="224">
        <v>1</v>
      </c>
      <c r="I242" s="225"/>
      <c r="J242" s="226">
        <f t="shared" si="0"/>
        <v>0</v>
      </c>
      <c r="K242" s="222" t="s">
        <v>525</v>
      </c>
      <c r="L242" s="227"/>
      <c r="M242" s="228" t="s">
        <v>19</v>
      </c>
      <c r="N242" s="229" t="s">
        <v>44</v>
      </c>
      <c r="O242" s="65"/>
      <c r="P242" s="188">
        <f t="shared" si="1"/>
        <v>0</v>
      </c>
      <c r="Q242" s="188">
        <v>9.2999999999999992E-3</v>
      </c>
      <c r="R242" s="188">
        <f t="shared" si="2"/>
        <v>9.2999999999999992E-3</v>
      </c>
      <c r="S242" s="188">
        <v>0</v>
      </c>
      <c r="T242" s="189">
        <f t="shared" si="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0" t="s">
        <v>196</v>
      </c>
      <c r="AT242" s="190" t="s">
        <v>234</v>
      </c>
      <c r="AU242" s="190" t="s">
        <v>81</v>
      </c>
      <c r="AY242" s="18" t="s">
        <v>145</v>
      </c>
      <c r="BE242" s="191">
        <f t="shared" si="4"/>
        <v>0</v>
      </c>
      <c r="BF242" s="191">
        <f t="shared" si="5"/>
        <v>0</v>
      </c>
      <c r="BG242" s="191">
        <f t="shared" si="6"/>
        <v>0</v>
      </c>
      <c r="BH242" s="191">
        <f t="shared" si="7"/>
        <v>0</v>
      </c>
      <c r="BI242" s="191">
        <f t="shared" si="8"/>
        <v>0</v>
      </c>
      <c r="BJ242" s="18" t="s">
        <v>79</v>
      </c>
      <c r="BK242" s="191">
        <f t="shared" si="9"/>
        <v>0</v>
      </c>
      <c r="BL242" s="18" t="s">
        <v>152</v>
      </c>
      <c r="BM242" s="190" t="s">
        <v>714</v>
      </c>
    </row>
    <row r="243" spans="1:65" s="2" customFormat="1" ht="16.5" customHeight="1">
      <c r="A243" s="35"/>
      <c r="B243" s="36"/>
      <c r="C243" s="220" t="s">
        <v>361</v>
      </c>
      <c r="D243" s="220" t="s">
        <v>234</v>
      </c>
      <c r="E243" s="221" t="s">
        <v>715</v>
      </c>
      <c r="F243" s="222" t="s">
        <v>716</v>
      </c>
      <c r="G243" s="223" t="s">
        <v>263</v>
      </c>
      <c r="H243" s="224">
        <v>1</v>
      </c>
      <c r="I243" s="225"/>
      <c r="J243" s="226">
        <f t="shared" si="0"/>
        <v>0</v>
      </c>
      <c r="K243" s="222" t="s">
        <v>525</v>
      </c>
      <c r="L243" s="227"/>
      <c r="M243" s="228" t="s">
        <v>19</v>
      </c>
      <c r="N243" s="229" t="s">
        <v>44</v>
      </c>
      <c r="O243" s="65"/>
      <c r="P243" s="188">
        <f t="shared" si="1"/>
        <v>0</v>
      </c>
      <c r="Q243" s="188">
        <v>1.78E-2</v>
      </c>
      <c r="R243" s="188">
        <f t="shared" si="2"/>
        <v>1.78E-2</v>
      </c>
      <c r="S243" s="188">
        <v>0</v>
      </c>
      <c r="T243" s="189">
        <f t="shared" si="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0" t="s">
        <v>196</v>
      </c>
      <c r="AT243" s="190" t="s">
        <v>234</v>
      </c>
      <c r="AU243" s="190" t="s">
        <v>81</v>
      </c>
      <c r="AY243" s="18" t="s">
        <v>145</v>
      </c>
      <c r="BE243" s="191">
        <f t="shared" si="4"/>
        <v>0</v>
      </c>
      <c r="BF243" s="191">
        <f t="shared" si="5"/>
        <v>0</v>
      </c>
      <c r="BG243" s="191">
        <f t="shared" si="6"/>
        <v>0</v>
      </c>
      <c r="BH243" s="191">
        <f t="shared" si="7"/>
        <v>0</v>
      </c>
      <c r="BI243" s="191">
        <f t="shared" si="8"/>
        <v>0</v>
      </c>
      <c r="BJ243" s="18" t="s">
        <v>79</v>
      </c>
      <c r="BK243" s="191">
        <f t="shared" si="9"/>
        <v>0</v>
      </c>
      <c r="BL243" s="18" t="s">
        <v>152</v>
      </c>
      <c r="BM243" s="190" t="s">
        <v>717</v>
      </c>
    </row>
    <row r="244" spans="1:65" s="2" customFormat="1" ht="16.5" customHeight="1">
      <c r="A244" s="35"/>
      <c r="B244" s="36"/>
      <c r="C244" s="220" t="s">
        <v>367</v>
      </c>
      <c r="D244" s="220" t="s">
        <v>234</v>
      </c>
      <c r="E244" s="221" t="s">
        <v>718</v>
      </c>
      <c r="F244" s="222" t="s">
        <v>719</v>
      </c>
      <c r="G244" s="223" t="s">
        <v>263</v>
      </c>
      <c r="H244" s="224">
        <v>1</v>
      </c>
      <c r="I244" s="225"/>
      <c r="J244" s="226">
        <f t="shared" si="0"/>
        <v>0</v>
      </c>
      <c r="K244" s="222" t="s">
        <v>525</v>
      </c>
      <c r="L244" s="227"/>
      <c r="M244" s="228" t="s">
        <v>19</v>
      </c>
      <c r="N244" s="229" t="s">
        <v>44</v>
      </c>
      <c r="O244" s="65"/>
      <c r="P244" s="188">
        <f t="shared" si="1"/>
        <v>0</v>
      </c>
      <c r="Q244" s="188">
        <v>1.9699999999999999E-2</v>
      </c>
      <c r="R244" s="188">
        <f t="shared" si="2"/>
        <v>1.9699999999999999E-2</v>
      </c>
      <c r="S244" s="188">
        <v>0</v>
      </c>
      <c r="T244" s="189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0" t="s">
        <v>196</v>
      </c>
      <c r="AT244" s="190" t="s">
        <v>234</v>
      </c>
      <c r="AU244" s="190" t="s">
        <v>81</v>
      </c>
      <c r="AY244" s="18" t="s">
        <v>145</v>
      </c>
      <c r="BE244" s="191">
        <f t="shared" si="4"/>
        <v>0</v>
      </c>
      <c r="BF244" s="191">
        <f t="shared" si="5"/>
        <v>0</v>
      </c>
      <c r="BG244" s="191">
        <f t="shared" si="6"/>
        <v>0</v>
      </c>
      <c r="BH244" s="191">
        <f t="shared" si="7"/>
        <v>0</v>
      </c>
      <c r="BI244" s="191">
        <f t="shared" si="8"/>
        <v>0</v>
      </c>
      <c r="BJ244" s="18" t="s">
        <v>79</v>
      </c>
      <c r="BK244" s="191">
        <f t="shared" si="9"/>
        <v>0</v>
      </c>
      <c r="BL244" s="18" t="s">
        <v>152</v>
      </c>
      <c r="BM244" s="190" t="s">
        <v>720</v>
      </c>
    </row>
    <row r="245" spans="1:65" s="2" customFormat="1" ht="24.2" customHeight="1">
      <c r="A245" s="35"/>
      <c r="B245" s="36"/>
      <c r="C245" s="220" t="s">
        <v>372</v>
      </c>
      <c r="D245" s="220" t="s">
        <v>234</v>
      </c>
      <c r="E245" s="221" t="s">
        <v>721</v>
      </c>
      <c r="F245" s="222" t="s">
        <v>722</v>
      </c>
      <c r="G245" s="223" t="s">
        <v>263</v>
      </c>
      <c r="H245" s="224">
        <v>1</v>
      </c>
      <c r="I245" s="225"/>
      <c r="J245" s="226">
        <f t="shared" si="0"/>
        <v>0</v>
      </c>
      <c r="K245" s="222" t="s">
        <v>19</v>
      </c>
      <c r="L245" s="227"/>
      <c r="M245" s="228" t="s">
        <v>19</v>
      </c>
      <c r="N245" s="229" t="s">
        <v>44</v>
      </c>
      <c r="O245" s="65"/>
      <c r="P245" s="188">
        <f t="shared" si="1"/>
        <v>0</v>
      </c>
      <c r="Q245" s="188">
        <v>0</v>
      </c>
      <c r="R245" s="188">
        <f t="shared" si="2"/>
        <v>0</v>
      </c>
      <c r="S245" s="188">
        <v>0</v>
      </c>
      <c r="T245" s="189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0" t="s">
        <v>196</v>
      </c>
      <c r="AT245" s="190" t="s">
        <v>234</v>
      </c>
      <c r="AU245" s="190" t="s">
        <v>81</v>
      </c>
      <c r="AY245" s="18" t="s">
        <v>145</v>
      </c>
      <c r="BE245" s="191">
        <f t="shared" si="4"/>
        <v>0</v>
      </c>
      <c r="BF245" s="191">
        <f t="shared" si="5"/>
        <v>0</v>
      </c>
      <c r="BG245" s="191">
        <f t="shared" si="6"/>
        <v>0</v>
      </c>
      <c r="BH245" s="191">
        <f t="shared" si="7"/>
        <v>0</v>
      </c>
      <c r="BI245" s="191">
        <f t="shared" si="8"/>
        <v>0</v>
      </c>
      <c r="BJ245" s="18" t="s">
        <v>79</v>
      </c>
      <c r="BK245" s="191">
        <f t="shared" si="9"/>
        <v>0</v>
      </c>
      <c r="BL245" s="18" t="s">
        <v>152</v>
      </c>
      <c r="BM245" s="190" t="s">
        <v>723</v>
      </c>
    </row>
    <row r="246" spans="1:65" s="2" customFormat="1" ht="16.5" customHeight="1">
      <c r="A246" s="35"/>
      <c r="B246" s="36"/>
      <c r="C246" s="179" t="s">
        <v>377</v>
      </c>
      <c r="D246" s="179" t="s">
        <v>147</v>
      </c>
      <c r="E246" s="180" t="s">
        <v>724</v>
      </c>
      <c r="F246" s="181" t="s">
        <v>725</v>
      </c>
      <c r="G246" s="182" t="s">
        <v>263</v>
      </c>
      <c r="H246" s="183">
        <v>28</v>
      </c>
      <c r="I246" s="184"/>
      <c r="J246" s="185">
        <f t="shared" si="0"/>
        <v>0</v>
      </c>
      <c r="K246" s="181" t="s">
        <v>19</v>
      </c>
      <c r="L246" s="40"/>
      <c r="M246" s="186" t="s">
        <v>19</v>
      </c>
      <c r="N246" s="187" t="s">
        <v>44</v>
      </c>
      <c r="O246" s="65"/>
      <c r="P246" s="188">
        <f t="shared" si="1"/>
        <v>0</v>
      </c>
      <c r="Q246" s="188">
        <v>0</v>
      </c>
      <c r="R246" s="188">
        <f t="shared" si="2"/>
        <v>0</v>
      </c>
      <c r="S246" s="188">
        <v>0</v>
      </c>
      <c r="T246" s="189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0" t="s">
        <v>152</v>
      </c>
      <c r="AT246" s="190" t="s">
        <v>147</v>
      </c>
      <c r="AU246" s="190" t="s">
        <v>81</v>
      </c>
      <c r="AY246" s="18" t="s">
        <v>145</v>
      </c>
      <c r="BE246" s="191">
        <f t="shared" si="4"/>
        <v>0</v>
      </c>
      <c r="BF246" s="191">
        <f t="shared" si="5"/>
        <v>0</v>
      </c>
      <c r="BG246" s="191">
        <f t="shared" si="6"/>
        <v>0</v>
      </c>
      <c r="BH246" s="191">
        <f t="shared" si="7"/>
        <v>0</v>
      </c>
      <c r="BI246" s="191">
        <f t="shared" si="8"/>
        <v>0</v>
      </c>
      <c r="BJ246" s="18" t="s">
        <v>79</v>
      </c>
      <c r="BK246" s="191">
        <f t="shared" si="9"/>
        <v>0</v>
      </c>
      <c r="BL246" s="18" t="s">
        <v>152</v>
      </c>
      <c r="BM246" s="190" t="s">
        <v>726</v>
      </c>
    </row>
    <row r="247" spans="1:65" s="2" customFormat="1" ht="24.2" customHeight="1">
      <c r="A247" s="35"/>
      <c r="B247" s="36"/>
      <c r="C247" s="179" t="s">
        <v>380</v>
      </c>
      <c r="D247" s="179" t="s">
        <v>147</v>
      </c>
      <c r="E247" s="180" t="s">
        <v>727</v>
      </c>
      <c r="F247" s="181" t="s">
        <v>728</v>
      </c>
      <c r="G247" s="182" t="s">
        <v>263</v>
      </c>
      <c r="H247" s="183">
        <v>15</v>
      </c>
      <c r="I247" s="184"/>
      <c r="J247" s="185">
        <f t="shared" si="0"/>
        <v>0</v>
      </c>
      <c r="K247" s="181" t="s">
        <v>525</v>
      </c>
      <c r="L247" s="40"/>
      <c r="M247" s="186" t="s">
        <v>19</v>
      </c>
      <c r="N247" s="187" t="s">
        <v>44</v>
      </c>
      <c r="O247" s="65"/>
      <c r="P247" s="188">
        <f t="shared" si="1"/>
        <v>0</v>
      </c>
      <c r="Q247" s="188">
        <v>0</v>
      </c>
      <c r="R247" s="188">
        <f t="shared" si="2"/>
        <v>0</v>
      </c>
      <c r="S247" s="188">
        <v>0</v>
      </c>
      <c r="T247" s="189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0" t="s">
        <v>152</v>
      </c>
      <c r="AT247" s="190" t="s">
        <v>147</v>
      </c>
      <c r="AU247" s="190" t="s">
        <v>81</v>
      </c>
      <c r="AY247" s="18" t="s">
        <v>145</v>
      </c>
      <c r="BE247" s="191">
        <f t="shared" si="4"/>
        <v>0</v>
      </c>
      <c r="BF247" s="191">
        <f t="shared" si="5"/>
        <v>0</v>
      </c>
      <c r="BG247" s="191">
        <f t="shared" si="6"/>
        <v>0</v>
      </c>
      <c r="BH247" s="191">
        <f t="shared" si="7"/>
        <v>0</v>
      </c>
      <c r="BI247" s="191">
        <f t="shared" si="8"/>
        <v>0</v>
      </c>
      <c r="BJ247" s="18" t="s">
        <v>79</v>
      </c>
      <c r="BK247" s="191">
        <f t="shared" si="9"/>
        <v>0</v>
      </c>
      <c r="BL247" s="18" t="s">
        <v>152</v>
      </c>
      <c r="BM247" s="190" t="s">
        <v>729</v>
      </c>
    </row>
    <row r="248" spans="1:65" s="2" customFormat="1" ht="11.25">
      <c r="A248" s="35"/>
      <c r="B248" s="36"/>
      <c r="C248" s="37"/>
      <c r="D248" s="192" t="s">
        <v>154</v>
      </c>
      <c r="E248" s="37"/>
      <c r="F248" s="193" t="s">
        <v>730</v>
      </c>
      <c r="G248" s="37"/>
      <c r="H248" s="37"/>
      <c r="I248" s="194"/>
      <c r="J248" s="37"/>
      <c r="K248" s="37"/>
      <c r="L248" s="40"/>
      <c r="M248" s="195"/>
      <c r="N248" s="196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154</v>
      </c>
      <c r="AU248" s="18" t="s">
        <v>81</v>
      </c>
    </row>
    <row r="249" spans="1:65" s="2" customFormat="1" ht="21.75" customHeight="1">
      <c r="A249" s="35"/>
      <c r="B249" s="36"/>
      <c r="C249" s="220" t="s">
        <v>385</v>
      </c>
      <c r="D249" s="220" t="s">
        <v>234</v>
      </c>
      <c r="E249" s="221" t="s">
        <v>731</v>
      </c>
      <c r="F249" s="222" t="s">
        <v>732</v>
      </c>
      <c r="G249" s="223" t="s">
        <v>263</v>
      </c>
      <c r="H249" s="224">
        <v>7</v>
      </c>
      <c r="I249" s="225"/>
      <c r="J249" s="226">
        <f>ROUND(I249*H249,2)</f>
        <v>0</v>
      </c>
      <c r="K249" s="222" t="s">
        <v>525</v>
      </c>
      <c r="L249" s="227"/>
      <c r="M249" s="228" t="s">
        <v>19</v>
      </c>
      <c r="N249" s="229" t="s">
        <v>44</v>
      </c>
      <c r="O249" s="65"/>
      <c r="P249" s="188">
        <f>O249*H249</f>
        <v>0</v>
      </c>
      <c r="Q249" s="188">
        <v>8.6999999999999994E-3</v>
      </c>
      <c r="R249" s="188">
        <f>Q249*H249</f>
        <v>6.0899999999999996E-2</v>
      </c>
      <c r="S249" s="188">
        <v>0</v>
      </c>
      <c r="T249" s="18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0" t="s">
        <v>196</v>
      </c>
      <c r="AT249" s="190" t="s">
        <v>234</v>
      </c>
      <c r="AU249" s="190" t="s">
        <v>81</v>
      </c>
      <c r="AY249" s="18" t="s">
        <v>145</v>
      </c>
      <c r="BE249" s="191">
        <f>IF(N249="základní",J249,0)</f>
        <v>0</v>
      </c>
      <c r="BF249" s="191">
        <f>IF(N249="snížená",J249,0)</f>
        <v>0</v>
      </c>
      <c r="BG249" s="191">
        <f>IF(N249="zákl. přenesená",J249,0)</f>
        <v>0</v>
      </c>
      <c r="BH249" s="191">
        <f>IF(N249="sníž. přenesená",J249,0)</f>
        <v>0</v>
      </c>
      <c r="BI249" s="191">
        <f>IF(N249="nulová",J249,0)</f>
        <v>0</v>
      </c>
      <c r="BJ249" s="18" t="s">
        <v>79</v>
      </c>
      <c r="BK249" s="191">
        <f>ROUND(I249*H249,2)</f>
        <v>0</v>
      </c>
      <c r="BL249" s="18" t="s">
        <v>152</v>
      </c>
      <c r="BM249" s="190" t="s">
        <v>733</v>
      </c>
    </row>
    <row r="250" spans="1:65" s="2" customFormat="1" ht="16.5" customHeight="1">
      <c r="A250" s="35"/>
      <c r="B250" s="36"/>
      <c r="C250" s="220" t="s">
        <v>390</v>
      </c>
      <c r="D250" s="220" t="s">
        <v>234</v>
      </c>
      <c r="E250" s="221" t="s">
        <v>734</v>
      </c>
      <c r="F250" s="222" t="s">
        <v>735</v>
      </c>
      <c r="G250" s="223" t="s">
        <v>263</v>
      </c>
      <c r="H250" s="224">
        <v>1</v>
      </c>
      <c r="I250" s="225"/>
      <c r="J250" s="226">
        <f>ROUND(I250*H250,2)</f>
        <v>0</v>
      </c>
      <c r="K250" s="222" t="s">
        <v>525</v>
      </c>
      <c r="L250" s="227"/>
      <c r="M250" s="228" t="s">
        <v>19</v>
      </c>
      <c r="N250" s="229" t="s">
        <v>44</v>
      </c>
      <c r="O250" s="65"/>
      <c r="P250" s="188">
        <f>O250*H250</f>
        <v>0</v>
      </c>
      <c r="Q250" s="188">
        <v>8.8000000000000005E-3</v>
      </c>
      <c r="R250" s="188">
        <f>Q250*H250</f>
        <v>8.8000000000000005E-3</v>
      </c>
      <c r="S250" s="188">
        <v>0</v>
      </c>
      <c r="T250" s="18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0" t="s">
        <v>196</v>
      </c>
      <c r="AT250" s="190" t="s">
        <v>234</v>
      </c>
      <c r="AU250" s="190" t="s">
        <v>81</v>
      </c>
      <c r="AY250" s="18" t="s">
        <v>145</v>
      </c>
      <c r="BE250" s="191">
        <f>IF(N250="základní",J250,0)</f>
        <v>0</v>
      </c>
      <c r="BF250" s="191">
        <f>IF(N250="snížená",J250,0)</f>
        <v>0</v>
      </c>
      <c r="BG250" s="191">
        <f>IF(N250="zákl. přenesená",J250,0)</f>
        <v>0</v>
      </c>
      <c r="BH250" s="191">
        <f>IF(N250="sníž. přenesená",J250,0)</f>
        <v>0</v>
      </c>
      <c r="BI250" s="191">
        <f>IF(N250="nulová",J250,0)</f>
        <v>0</v>
      </c>
      <c r="BJ250" s="18" t="s">
        <v>79</v>
      </c>
      <c r="BK250" s="191">
        <f>ROUND(I250*H250,2)</f>
        <v>0</v>
      </c>
      <c r="BL250" s="18" t="s">
        <v>152</v>
      </c>
      <c r="BM250" s="190" t="s">
        <v>736</v>
      </c>
    </row>
    <row r="251" spans="1:65" s="2" customFormat="1" ht="16.5" customHeight="1">
      <c r="A251" s="35"/>
      <c r="B251" s="36"/>
      <c r="C251" s="220" t="s">
        <v>394</v>
      </c>
      <c r="D251" s="220" t="s">
        <v>234</v>
      </c>
      <c r="E251" s="221" t="s">
        <v>737</v>
      </c>
      <c r="F251" s="222" t="s">
        <v>738</v>
      </c>
      <c r="G251" s="223" t="s">
        <v>263</v>
      </c>
      <c r="H251" s="224">
        <v>1</v>
      </c>
      <c r="I251" s="225"/>
      <c r="J251" s="226">
        <f>ROUND(I251*H251,2)</f>
        <v>0</v>
      </c>
      <c r="K251" s="222" t="s">
        <v>525</v>
      </c>
      <c r="L251" s="227"/>
      <c r="M251" s="228" t="s">
        <v>19</v>
      </c>
      <c r="N251" s="229" t="s">
        <v>44</v>
      </c>
      <c r="O251" s="65"/>
      <c r="P251" s="188">
        <f>O251*H251</f>
        <v>0</v>
      </c>
      <c r="Q251" s="188">
        <v>1.01E-2</v>
      </c>
      <c r="R251" s="188">
        <f>Q251*H251</f>
        <v>1.01E-2</v>
      </c>
      <c r="S251" s="188">
        <v>0</v>
      </c>
      <c r="T251" s="18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0" t="s">
        <v>196</v>
      </c>
      <c r="AT251" s="190" t="s">
        <v>234</v>
      </c>
      <c r="AU251" s="190" t="s">
        <v>81</v>
      </c>
      <c r="AY251" s="18" t="s">
        <v>145</v>
      </c>
      <c r="BE251" s="191">
        <f>IF(N251="základní",J251,0)</f>
        <v>0</v>
      </c>
      <c r="BF251" s="191">
        <f>IF(N251="snížená",J251,0)</f>
        <v>0</v>
      </c>
      <c r="BG251" s="191">
        <f>IF(N251="zákl. přenesená",J251,0)</f>
        <v>0</v>
      </c>
      <c r="BH251" s="191">
        <f>IF(N251="sníž. přenesená",J251,0)</f>
        <v>0</v>
      </c>
      <c r="BI251" s="191">
        <f>IF(N251="nulová",J251,0)</f>
        <v>0</v>
      </c>
      <c r="BJ251" s="18" t="s">
        <v>79</v>
      </c>
      <c r="BK251" s="191">
        <f>ROUND(I251*H251,2)</f>
        <v>0</v>
      </c>
      <c r="BL251" s="18" t="s">
        <v>152</v>
      </c>
      <c r="BM251" s="190" t="s">
        <v>739</v>
      </c>
    </row>
    <row r="252" spans="1:65" s="2" customFormat="1" ht="16.5" customHeight="1">
      <c r="A252" s="35"/>
      <c r="B252" s="36"/>
      <c r="C252" s="220" t="s">
        <v>398</v>
      </c>
      <c r="D252" s="220" t="s">
        <v>234</v>
      </c>
      <c r="E252" s="221" t="s">
        <v>740</v>
      </c>
      <c r="F252" s="222" t="s">
        <v>741</v>
      </c>
      <c r="G252" s="223" t="s">
        <v>263</v>
      </c>
      <c r="H252" s="224">
        <v>4</v>
      </c>
      <c r="I252" s="225"/>
      <c r="J252" s="226">
        <f>ROUND(I252*H252,2)</f>
        <v>0</v>
      </c>
      <c r="K252" s="222" t="s">
        <v>525</v>
      </c>
      <c r="L252" s="227"/>
      <c r="M252" s="228" t="s">
        <v>19</v>
      </c>
      <c r="N252" s="229" t="s">
        <v>44</v>
      </c>
      <c r="O252" s="65"/>
      <c r="P252" s="188">
        <f>O252*H252</f>
        <v>0</v>
      </c>
      <c r="Q252" s="188">
        <v>7.7999999999999996E-3</v>
      </c>
      <c r="R252" s="188">
        <f>Q252*H252</f>
        <v>3.1199999999999999E-2</v>
      </c>
      <c r="S252" s="188">
        <v>0</v>
      </c>
      <c r="T252" s="18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0" t="s">
        <v>196</v>
      </c>
      <c r="AT252" s="190" t="s">
        <v>234</v>
      </c>
      <c r="AU252" s="190" t="s">
        <v>81</v>
      </c>
      <c r="AY252" s="18" t="s">
        <v>145</v>
      </c>
      <c r="BE252" s="191">
        <f>IF(N252="základní",J252,0)</f>
        <v>0</v>
      </c>
      <c r="BF252" s="191">
        <f>IF(N252="snížená",J252,0)</f>
        <v>0</v>
      </c>
      <c r="BG252" s="191">
        <f>IF(N252="zákl. přenesená",J252,0)</f>
        <v>0</v>
      </c>
      <c r="BH252" s="191">
        <f>IF(N252="sníž. přenesená",J252,0)</f>
        <v>0</v>
      </c>
      <c r="BI252" s="191">
        <f>IF(N252="nulová",J252,0)</f>
        <v>0</v>
      </c>
      <c r="BJ252" s="18" t="s">
        <v>79</v>
      </c>
      <c r="BK252" s="191">
        <f>ROUND(I252*H252,2)</f>
        <v>0</v>
      </c>
      <c r="BL252" s="18" t="s">
        <v>152</v>
      </c>
      <c r="BM252" s="190" t="s">
        <v>742</v>
      </c>
    </row>
    <row r="253" spans="1:65" s="2" customFormat="1" ht="24.2" customHeight="1">
      <c r="A253" s="35"/>
      <c r="B253" s="36"/>
      <c r="C253" s="179" t="s">
        <v>403</v>
      </c>
      <c r="D253" s="179" t="s">
        <v>147</v>
      </c>
      <c r="E253" s="180" t="s">
        <v>743</v>
      </c>
      <c r="F253" s="181" t="s">
        <v>744</v>
      </c>
      <c r="G253" s="182" t="s">
        <v>263</v>
      </c>
      <c r="H253" s="183">
        <v>4</v>
      </c>
      <c r="I253" s="184"/>
      <c r="J253" s="185">
        <f>ROUND(I253*H253,2)</f>
        <v>0</v>
      </c>
      <c r="K253" s="181" t="s">
        <v>525</v>
      </c>
      <c r="L253" s="40"/>
      <c r="M253" s="186" t="s">
        <v>19</v>
      </c>
      <c r="N253" s="187" t="s">
        <v>44</v>
      </c>
      <c r="O253" s="65"/>
      <c r="P253" s="188">
        <f>O253*H253</f>
        <v>0</v>
      </c>
      <c r="Q253" s="188">
        <v>1.67E-3</v>
      </c>
      <c r="R253" s="188">
        <f>Q253*H253</f>
        <v>6.6800000000000002E-3</v>
      </c>
      <c r="S253" s="188">
        <v>0</v>
      </c>
      <c r="T253" s="18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0" t="s">
        <v>152</v>
      </c>
      <c r="AT253" s="190" t="s">
        <v>147</v>
      </c>
      <c r="AU253" s="190" t="s">
        <v>81</v>
      </c>
      <c r="AY253" s="18" t="s">
        <v>145</v>
      </c>
      <c r="BE253" s="191">
        <f>IF(N253="základní",J253,0)</f>
        <v>0</v>
      </c>
      <c r="BF253" s="191">
        <f>IF(N253="snížená",J253,0)</f>
        <v>0</v>
      </c>
      <c r="BG253" s="191">
        <f>IF(N253="zákl. přenesená",J253,0)</f>
        <v>0</v>
      </c>
      <c r="BH253" s="191">
        <f>IF(N253="sníž. přenesená",J253,0)</f>
        <v>0</v>
      </c>
      <c r="BI253" s="191">
        <f>IF(N253="nulová",J253,0)</f>
        <v>0</v>
      </c>
      <c r="BJ253" s="18" t="s">
        <v>79</v>
      </c>
      <c r="BK253" s="191">
        <f>ROUND(I253*H253,2)</f>
        <v>0</v>
      </c>
      <c r="BL253" s="18" t="s">
        <v>152</v>
      </c>
      <c r="BM253" s="190" t="s">
        <v>745</v>
      </c>
    </row>
    <row r="254" spans="1:65" s="2" customFormat="1" ht="11.25">
      <c r="A254" s="35"/>
      <c r="B254" s="36"/>
      <c r="C254" s="37"/>
      <c r="D254" s="192" t="s">
        <v>154</v>
      </c>
      <c r="E254" s="37"/>
      <c r="F254" s="193" t="s">
        <v>746</v>
      </c>
      <c r="G254" s="37"/>
      <c r="H254" s="37"/>
      <c r="I254" s="194"/>
      <c r="J254" s="37"/>
      <c r="K254" s="37"/>
      <c r="L254" s="40"/>
      <c r="M254" s="195"/>
      <c r="N254" s="196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154</v>
      </c>
      <c r="AU254" s="18" t="s">
        <v>81</v>
      </c>
    </row>
    <row r="255" spans="1:65" s="2" customFormat="1" ht="16.5" customHeight="1">
      <c r="A255" s="35"/>
      <c r="B255" s="36"/>
      <c r="C255" s="220" t="s">
        <v>407</v>
      </c>
      <c r="D255" s="220" t="s">
        <v>234</v>
      </c>
      <c r="E255" s="221" t="s">
        <v>747</v>
      </c>
      <c r="F255" s="222" t="s">
        <v>748</v>
      </c>
      <c r="G255" s="223" t="s">
        <v>263</v>
      </c>
      <c r="H255" s="224">
        <v>1</v>
      </c>
      <c r="I255" s="225"/>
      <c r="J255" s="226">
        <f>ROUND(I255*H255,2)</f>
        <v>0</v>
      </c>
      <c r="K255" s="222" t="s">
        <v>525</v>
      </c>
      <c r="L255" s="227"/>
      <c r="M255" s="228" t="s">
        <v>19</v>
      </c>
      <c r="N255" s="229" t="s">
        <v>44</v>
      </c>
      <c r="O255" s="65"/>
      <c r="P255" s="188">
        <f>O255*H255</f>
        <v>0</v>
      </c>
      <c r="Q255" s="188">
        <v>1.7100000000000001E-2</v>
      </c>
      <c r="R255" s="188">
        <f>Q255*H255</f>
        <v>1.7100000000000001E-2</v>
      </c>
      <c r="S255" s="188">
        <v>0</v>
      </c>
      <c r="T255" s="18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0" t="s">
        <v>196</v>
      </c>
      <c r="AT255" s="190" t="s">
        <v>234</v>
      </c>
      <c r="AU255" s="190" t="s">
        <v>81</v>
      </c>
      <c r="AY255" s="18" t="s">
        <v>145</v>
      </c>
      <c r="BE255" s="191">
        <f>IF(N255="základní",J255,0)</f>
        <v>0</v>
      </c>
      <c r="BF255" s="191">
        <f>IF(N255="snížená",J255,0)</f>
        <v>0</v>
      </c>
      <c r="BG255" s="191">
        <f>IF(N255="zákl. přenesená",J255,0)</f>
        <v>0</v>
      </c>
      <c r="BH255" s="191">
        <f>IF(N255="sníž. přenesená",J255,0)</f>
        <v>0</v>
      </c>
      <c r="BI255" s="191">
        <f>IF(N255="nulová",J255,0)</f>
        <v>0</v>
      </c>
      <c r="BJ255" s="18" t="s">
        <v>79</v>
      </c>
      <c r="BK255" s="191">
        <f>ROUND(I255*H255,2)</f>
        <v>0</v>
      </c>
      <c r="BL255" s="18" t="s">
        <v>152</v>
      </c>
      <c r="BM255" s="190" t="s">
        <v>749</v>
      </c>
    </row>
    <row r="256" spans="1:65" s="2" customFormat="1" ht="16.5" customHeight="1">
      <c r="A256" s="35"/>
      <c r="B256" s="36"/>
      <c r="C256" s="220" t="s">
        <v>413</v>
      </c>
      <c r="D256" s="220" t="s">
        <v>234</v>
      </c>
      <c r="E256" s="221" t="s">
        <v>750</v>
      </c>
      <c r="F256" s="222" t="s">
        <v>751</v>
      </c>
      <c r="G256" s="223" t="s">
        <v>263</v>
      </c>
      <c r="H256" s="224">
        <v>1</v>
      </c>
      <c r="I256" s="225"/>
      <c r="J256" s="226">
        <f>ROUND(I256*H256,2)</f>
        <v>0</v>
      </c>
      <c r="K256" s="222" t="s">
        <v>525</v>
      </c>
      <c r="L256" s="227"/>
      <c r="M256" s="228" t="s">
        <v>19</v>
      </c>
      <c r="N256" s="229" t="s">
        <v>44</v>
      </c>
      <c r="O256" s="65"/>
      <c r="P256" s="188">
        <f>O256*H256</f>
        <v>0</v>
      </c>
      <c r="Q256" s="188">
        <v>2.3800000000000002E-2</v>
      </c>
      <c r="R256" s="188">
        <f>Q256*H256</f>
        <v>2.3800000000000002E-2</v>
      </c>
      <c r="S256" s="188">
        <v>0</v>
      </c>
      <c r="T256" s="18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0" t="s">
        <v>196</v>
      </c>
      <c r="AT256" s="190" t="s">
        <v>234</v>
      </c>
      <c r="AU256" s="190" t="s">
        <v>81</v>
      </c>
      <c r="AY256" s="18" t="s">
        <v>145</v>
      </c>
      <c r="BE256" s="191">
        <f>IF(N256="základní",J256,0)</f>
        <v>0</v>
      </c>
      <c r="BF256" s="191">
        <f>IF(N256="snížená",J256,0)</f>
        <v>0</v>
      </c>
      <c r="BG256" s="191">
        <f>IF(N256="zákl. přenesená",J256,0)</f>
        <v>0</v>
      </c>
      <c r="BH256" s="191">
        <f>IF(N256="sníž. přenesená",J256,0)</f>
        <v>0</v>
      </c>
      <c r="BI256" s="191">
        <f>IF(N256="nulová",J256,0)</f>
        <v>0</v>
      </c>
      <c r="BJ256" s="18" t="s">
        <v>79</v>
      </c>
      <c r="BK256" s="191">
        <f>ROUND(I256*H256,2)</f>
        <v>0</v>
      </c>
      <c r="BL256" s="18" t="s">
        <v>152</v>
      </c>
      <c r="BM256" s="190" t="s">
        <v>752</v>
      </c>
    </row>
    <row r="257" spans="1:65" s="2" customFormat="1" ht="24.2" customHeight="1">
      <c r="A257" s="35"/>
      <c r="B257" s="36"/>
      <c r="C257" s="220" t="s">
        <v>418</v>
      </c>
      <c r="D257" s="220" t="s">
        <v>234</v>
      </c>
      <c r="E257" s="221" t="s">
        <v>753</v>
      </c>
      <c r="F257" s="222" t="s">
        <v>754</v>
      </c>
      <c r="G257" s="223" t="s">
        <v>263</v>
      </c>
      <c r="H257" s="224">
        <v>1</v>
      </c>
      <c r="I257" s="225"/>
      <c r="J257" s="226">
        <f>ROUND(I257*H257,2)</f>
        <v>0</v>
      </c>
      <c r="K257" s="222" t="s">
        <v>19</v>
      </c>
      <c r="L257" s="227"/>
      <c r="M257" s="228" t="s">
        <v>19</v>
      </c>
      <c r="N257" s="229" t="s">
        <v>44</v>
      </c>
      <c r="O257" s="65"/>
      <c r="P257" s="188">
        <f>O257*H257</f>
        <v>0</v>
      </c>
      <c r="Q257" s="188">
        <v>0</v>
      </c>
      <c r="R257" s="188">
        <f>Q257*H257</f>
        <v>0</v>
      </c>
      <c r="S257" s="188">
        <v>0</v>
      </c>
      <c r="T257" s="18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0" t="s">
        <v>196</v>
      </c>
      <c r="AT257" s="190" t="s">
        <v>234</v>
      </c>
      <c r="AU257" s="190" t="s">
        <v>81</v>
      </c>
      <c r="AY257" s="18" t="s">
        <v>145</v>
      </c>
      <c r="BE257" s="191">
        <f>IF(N257="základní",J257,0)</f>
        <v>0</v>
      </c>
      <c r="BF257" s="191">
        <f>IF(N257="snížená",J257,0)</f>
        <v>0</v>
      </c>
      <c r="BG257" s="191">
        <f>IF(N257="zákl. přenesená",J257,0)</f>
        <v>0</v>
      </c>
      <c r="BH257" s="191">
        <f>IF(N257="sníž. přenesená",J257,0)</f>
        <v>0</v>
      </c>
      <c r="BI257" s="191">
        <f>IF(N257="nulová",J257,0)</f>
        <v>0</v>
      </c>
      <c r="BJ257" s="18" t="s">
        <v>79</v>
      </c>
      <c r="BK257" s="191">
        <f>ROUND(I257*H257,2)</f>
        <v>0</v>
      </c>
      <c r="BL257" s="18" t="s">
        <v>152</v>
      </c>
      <c r="BM257" s="190" t="s">
        <v>755</v>
      </c>
    </row>
    <row r="258" spans="1:65" s="2" customFormat="1" ht="24.2" customHeight="1">
      <c r="A258" s="35"/>
      <c r="B258" s="36"/>
      <c r="C258" s="220" t="s">
        <v>425</v>
      </c>
      <c r="D258" s="220" t="s">
        <v>234</v>
      </c>
      <c r="E258" s="221" t="s">
        <v>756</v>
      </c>
      <c r="F258" s="222" t="s">
        <v>757</v>
      </c>
      <c r="G258" s="223" t="s">
        <v>263</v>
      </c>
      <c r="H258" s="224">
        <v>1</v>
      </c>
      <c r="I258" s="225"/>
      <c r="J258" s="226">
        <f>ROUND(I258*H258,2)</f>
        <v>0</v>
      </c>
      <c r="K258" s="222" t="s">
        <v>19</v>
      </c>
      <c r="L258" s="227"/>
      <c r="M258" s="228" t="s">
        <v>19</v>
      </c>
      <c r="N258" s="229" t="s">
        <v>44</v>
      </c>
      <c r="O258" s="65"/>
      <c r="P258" s="188">
        <f>O258*H258</f>
        <v>0</v>
      </c>
      <c r="Q258" s="188">
        <v>0</v>
      </c>
      <c r="R258" s="188">
        <f>Q258*H258</f>
        <v>0</v>
      </c>
      <c r="S258" s="188">
        <v>0</v>
      </c>
      <c r="T258" s="18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0" t="s">
        <v>196</v>
      </c>
      <c r="AT258" s="190" t="s">
        <v>234</v>
      </c>
      <c r="AU258" s="190" t="s">
        <v>81</v>
      </c>
      <c r="AY258" s="18" t="s">
        <v>145</v>
      </c>
      <c r="BE258" s="191">
        <f>IF(N258="základní",J258,0)</f>
        <v>0</v>
      </c>
      <c r="BF258" s="191">
        <f>IF(N258="snížená",J258,0)</f>
        <v>0</v>
      </c>
      <c r="BG258" s="191">
        <f>IF(N258="zákl. přenesená",J258,0)</f>
        <v>0</v>
      </c>
      <c r="BH258" s="191">
        <f>IF(N258="sníž. přenesená",J258,0)</f>
        <v>0</v>
      </c>
      <c r="BI258" s="191">
        <f>IF(N258="nulová",J258,0)</f>
        <v>0</v>
      </c>
      <c r="BJ258" s="18" t="s">
        <v>79</v>
      </c>
      <c r="BK258" s="191">
        <f>ROUND(I258*H258,2)</f>
        <v>0</v>
      </c>
      <c r="BL258" s="18" t="s">
        <v>152</v>
      </c>
      <c r="BM258" s="190" t="s">
        <v>758</v>
      </c>
    </row>
    <row r="259" spans="1:65" s="2" customFormat="1" ht="24.2" customHeight="1">
      <c r="A259" s="35"/>
      <c r="B259" s="36"/>
      <c r="C259" s="179" t="s">
        <v>430</v>
      </c>
      <c r="D259" s="179" t="s">
        <v>147</v>
      </c>
      <c r="E259" s="180" t="s">
        <v>759</v>
      </c>
      <c r="F259" s="181" t="s">
        <v>760</v>
      </c>
      <c r="G259" s="182" t="s">
        <v>172</v>
      </c>
      <c r="H259" s="183">
        <v>8.6</v>
      </c>
      <c r="I259" s="184"/>
      <c r="J259" s="185">
        <f>ROUND(I259*H259,2)</f>
        <v>0</v>
      </c>
      <c r="K259" s="181" t="s">
        <v>525</v>
      </c>
      <c r="L259" s="40"/>
      <c r="M259" s="186" t="s">
        <v>19</v>
      </c>
      <c r="N259" s="187" t="s">
        <v>44</v>
      </c>
      <c r="O259" s="65"/>
      <c r="P259" s="188">
        <f>O259*H259</f>
        <v>0</v>
      </c>
      <c r="Q259" s="188">
        <v>0</v>
      </c>
      <c r="R259" s="188">
        <f>Q259*H259</f>
        <v>0</v>
      </c>
      <c r="S259" s="188">
        <v>0</v>
      </c>
      <c r="T259" s="18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0" t="s">
        <v>152</v>
      </c>
      <c r="AT259" s="190" t="s">
        <v>147</v>
      </c>
      <c r="AU259" s="190" t="s">
        <v>81</v>
      </c>
      <c r="AY259" s="18" t="s">
        <v>145</v>
      </c>
      <c r="BE259" s="191">
        <f>IF(N259="základní",J259,0)</f>
        <v>0</v>
      </c>
      <c r="BF259" s="191">
        <f>IF(N259="snížená",J259,0)</f>
        <v>0</v>
      </c>
      <c r="BG259" s="191">
        <f>IF(N259="zákl. přenesená",J259,0)</f>
        <v>0</v>
      </c>
      <c r="BH259" s="191">
        <f>IF(N259="sníž. přenesená",J259,0)</f>
        <v>0</v>
      </c>
      <c r="BI259" s="191">
        <f>IF(N259="nulová",J259,0)</f>
        <v>0</v>
      </c>
      <c r="BJ259" s="18" t="s">
        <v>79</v>
      </c>
      <c r="BK259" s="191">
        <f>ROUND(I259*H259,2)</f>
        <v>0</v>
      </c>
      <c r="BL259" s="18" t="s">
        <v>152</v>
      </c>
      <c r="BM259" s="190" t="s">
        <v>761</v>
      </c>
    </row>
    <row r="260" spans="1:65" s="2" customFormat="1" ht="11.25">
      <c r="A260" s="35"/>
      <c r="B260" s="36"/>
      <c r="C260" s="37"/>
      <c r="D260" s="192" t="s">
        <v>154</v>
      </c>
      <c r="E260" s="37"/>
      <c r="F260" s="193" t="s">
        <v>762</v>
      </c>
      <c r="G260" s="37"/>
      <c r="H260" s="37"/>
      <c r="I260" s="194"/>
      <c r="J260" s="37"/>
      <c r="K260" s="37"/>
      <c r="L260" s="40"/>
      <c r="M260" s="195"/>
      <c r="N260" s="196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154</v>
      </c>
      <c r="AU260" s="18" t="s">
        <v>81</v>
      </c>
    </row>
    <row r="261" spans="1:65" s="13" customFormat="1" ht="11.25">
      <c r="B261" s="197"/>
      <c r="C261" s="198"/>
      <c r="D261" s="199" t="s">
        <v>160</v>
      </c>
      <c r="E261" s="200" t="s">
        <v>19</v>
      </c>
      <c r="F261" s="201" t="s">
        <v>763</v>
      </c>
      <c r="G261" s="198"/>
      <c r="H261" s="202">
        <v>8.6</v>
      </c>
      <c r="I261" s="203"/>
      <c r="J261" s="198"/>
      <c r="K261" s="198"/>
      <c r="L261" s="204"/>
      <c r="M261" s="205"/>
      <c r="N261" s="206"/>
      <c r="O261" s="206"/>
      <c r="P261" s="206"/>
      <c r="Q261" s="206"/>
      <c r="R261" s="206"/>
      <c r="S261" s="206"/>
      <c r="T261" s="207"/>
      <c r="AT261" s="208" t="s">
        <v>160</v>
      </c>
      <c r="AU261" s="208" t="s">
        <v>81</v>
      </c>
      <c r="AV261" s="13" t="s">
        <v>81</v>
      </c>
      <c r="AW261" s="13" t="s">
        <v>35</v>
      </c>
      <c r="AX261" s="13" t="s">
        <v>79</v>
      </c>
      <c r="AY261" s="208" t="s">
        <v>145</v>
      </c>
    </row>
    <row r="262" spans="1:65" s="2" customFormat="1" ht="16.5" customHeight="1">
      <c r="A262" s="35"/>
      <c r="B262" s="36"/>
      <c r="C262" s="220" t="s">
        <v>436</v>
      </c>
      <c r="D262" s="220" t="s">
        <v>234</v>
      </c>
      <c r="E262" s="221" t="s">
        <v>764</v>
      </c>
      <c r="F262" s="222" t="s">
        <v>765</v>
      </c>
      <c r="G262" s="223" t="s">
        <v>172</v>
      </c>
      <c r="H262" s="224">
        <v>9.0299999999999994</v>
      </c>
      <c r="I262" s="225"/>
      <c r="J262" s="226">
        <f>ROUND(I262*H262,2)</f>
        <v>0</v>
      </c>
      <c r="K262" s="222" t="s">
        <v>525</v>
      </c>
      <c r="L262" s="227"/>
      <c r="M262" s="228" t="s">
        <v>19</v>
      </c>
      <c r="N262" s="229" t="s">
        <v>44</v>
      </c>
      <c r="O262" s="65"/>
      <c r="P262" s="188">
        <f>O262*H262</f>
        <v>0</v>
      </c>
      <c r="Q262" s="188">
        <v>2.7999999999999998E-4</v>
      </c>
      <c r="R262" s="188">
        <f>Q262*H262</f>
        <v>2.5283999999999997E-3</v>
      </c>
      <c r="S262" s="188">
        <v>0</v>
      </c>
      <c r="T262" s="18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0" t="s">
        <v>196</v>
      </c>
      <c r="AT262" s="190" t="s">
        <v>234</v>
      </c>
      <c r="AU262" s="190" t="s">
        <v>81</v>
      </c>
      <c r="AY262" s="18" t="s">
        <v>145</v>
      </c>
      <c r="BE262" s="191">
        <f>IF(N262="základní",J262,0)</f>
        <v>0</v>
      </c>
      <c r="BF262" s="191">
        <f>IF(N262="snížená",J262,0)</f>
        <v>0</v>
      </c>
      <c r="BG262" s="191">
        <f>IF(N262="zákl. přenesená",J262,0)</f>
        <v>0</v>
      </c>
      <c r="BH262" s="191">
        <f>IF(N262="sníž. přenesená",J262,0)</f>
        <v>0</v>
      </c>
      <c r="BI262" s="191">
        <f>IF(N262="nulová",J262,0)</f>
        <v>0</v>
      </c>
      <c r="BJ262" s="18" t="s">
        <v>79</v>
      </c>
      <c r="BK262" s="191">
        <f>ROUND(I262*H262,2)</f>
        <v>0</v>
      </c>
      <c r="BL262" s="18" t="s">
        <v>152</v>
      </c>
      <c r="BM262" s="190" t="s">
        <v>766</v>
      </c>
    </row>
    <row r="263" spans="1:65" s="13" customFormat="1" ht="11.25">
      <c r="B263" s="197"/>
      <c r="C263" s="198"/>
      <c r="D263" s="199" t="s">
        <v>160</v>
      </c>
      <c r="E263" s="200" t="s">
        <v>19</v>
      </c>
      <c r="F263" s="201" t="s">
        <v>767</v>
      </c>
      <c r="G263" s="198"/>
      <c r="H263" s="202">
        <v>9.0299999999999994</v>
      </c>
      <c r="I263" s="203"/>
      <c r="J263" s="198"/>
      <c r="K263" s="198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160</v>
      </c>
      <c r="AU263" s="208" t="s">
        <v>81</v>
      </c>
      <c r="AV263" s="13" t="s">
        <v>81</v>
      </c>
      <c r="AW263" s="13" t="s">
        <v>35</v>
      </c>
      <c r="AX263" s="13" t="s">
        <v>79</v>
      </c>
      <c r="AY263" s="208" t="s">
        <v>145</v>
      </c>
    </row>
    <row r="264" spans="1:65" s="2" customFormat="1" ht="16.5" customHeight="1">
      <c r="A264" s="35"/>
      <c r="B264" s="36"/>
      <c r="C264" s="179" t="s">
        <v>441</v>
      </c>
      <c r="D264" s="179" t="s">
        <v>147</v>
      </c>
      <c r="E264" s="180" t="s">
        <v>768</v>
      </c>
      <c r="F264" s="181" t="s">
        <v>769</v>
      </c>
      <c r="G264" s="182" t="s">
        <v>263</v>
      </c>
      <c r="H264" s="183">
        <v>7</v>
      </c>
      <c r="I264" s="184"/>
      <c r="J264" s="185">
        <f>ROUND(I264*H264,2)</f>
        <v>0</v>
      </c>
      <c r="K264" s="181" t="s">
        <v>525</v>
      </c>
      <c r="L264" s="40"/>
      <c r="M264" s="186" t="s">
        <v>19</v>
      </c>
      <c r="N264" s="187" t="s">
        <v>44</v>
      </c>
      <c r="O264" s="65"/>
      <c r="P264" s="188">
        <f>O264*H264</f>
        <v>0</v>
      </c>
      <c r="Q264" s="188">
        <v>3.8000000000000002E-4</v>
      </c>
      <c r="R264" s="188">
        <f>Q264*H264</f>
        <v>2.66E-3</v>
      </c>
      <c r="S264" s="188">
        <v>0</v>
      </c>
      <c r="T264" s="18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0" t="s">
        <v>152</v>
      </c>
      <c r="AT264" s="190" t="s">
        <v>147</v>
      </c>
      <c r="AU264" s="190" t="s">
        <v>81</v>
      </c>
      <c r="AY264" s="18" t="s">
        <v>145</v>
      </c>
      <c r="BE264" s="191">
        <f>IF(N264="základní",J264,0)</f>
        <v>0</v>
      </c>
      <c r="BF264" s="191">
        <f>IF(N264="snížená",J264,0)</f>
        <v>0</v>
      </c>
      <c r="BG264" s="191">
        <f>IF(N264="zákl. přenesená",J264,0)</f>
        <v>0</v>
      </c>
      <c r="BH264" s="191">
        <f>IF(N264="sníž. přenesená",J264,0)</f>
        <v>0</v>
      </c>
      <c r="BI264" s="191">
        <f>IF(N264="nulová",J264,0)</f>
        <v>0</v>
      </c>
      <c r="BJ264" s="18" t="s">
        <v>79</v>
      </c>
      <c r="BK264" s="191">
        <f>ROUND(I264*H264,2)</f>
        <v>0</v>
      </c>
      <c r="BL264" s="18" t="s">
        <v>152</v>
      </c>
      <c r="BM264" s="190" t="s">
        <v>770</v>
      </c>
    </row>
    <row r="265" spans="1:65" s="2" customFormat="1" ht="11.25">
      <c r="A265" s="35"/>
      <c r="B265" s="36"/>
      <c r="C265" s="37"/>
      <c r="D265" s="192" t="s">
        <v>154</v>
      </c>
      <c r="E265" s="37"/>
      <c r="F265" s="193" t="s">
        <v>771</v>
      </c>
      <c r="G265" s="37"/>
      <c r="H265" s="37"/>
      <c r="I265" s="194"/>
      <c r="J265" s="37"/>
      <c r="K265" s="37"/>
      <c r="L265" s="40"/>
      <c r="M265" s="195"/>
      <c r="N265" s="196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154</v>
      </c>
      <c r="AU265" s="18" t="s">
        <v>81</v>
      </c>
    </row>
    <row r="266" spans="1:65" s="2" customFormat="1" ht="21.75" customHeight="1">
      <c r="A266" s="35"/>
      <c r="B266" s="36"/>
      <c r="C266" s="179" t="s">
        <v>448</v>
      </c>
      <c r="D266" s="179" t="s">
        <v>147</v>
      </c>
      <c r="E266" s="180" t="s">
        <v>772</v>
      </c>
      <c r="F266" s="181" t="s">
        <v>773</v>
      </c>
      <c r="G266" s="182" t="s">
        <v>263</v>
      </c>
      <c r="H266" s="183">
        <v>7</v>
      </c>
      <c r="I266" s="184"/>
      <c r="J266" s="185">
        <f>ROUND(I266*H266,2)</f>
        <v>0</v>
      </c>
      <c r="K266" s="181" t="s">
        <v>525</v>
      </c>
      <c r="L266" s="40"/>
      <c r="M266" s="186" t="s">
        <v>19</v>
      </c>
      <c r="N266" s="187" t="s">
        <v>44</v>
      </c>
      <c r="O266" s="65"/>
      <c r="P266" s="188">
        <f>O266*H266</f>
        <v>0</v>
      </c>
      <c r="Q266" s="188">
        <v>0</v>
      </c>
      <c r="R266" s="188">
        <f>Q266*H266</f>
        <v>0</v>
      </c>
      <c r="S266" s="188">
        <v>0</v>
      </c>
      <c r="T266" s="189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0" t="s">
        <v>152</v>
      </c>
      <c r="AT266" s="190" t="s">
        <v>147</v>
      </c>
      <c r="AU266" s="190" t="s">
        <v>81</v>
      </c>
      <c r="AY266" s="18" t="s">
        <v>145</v>
      </c>
      <c r="BE266" s="191">
        <f>IF(N266="základní",J266,0)</f>
        <v>0</v>
      </c>
      <c r="BF266" s="191">
        <f>IF(N266="snížená",J266,0)</f>
        <v>0</v>
      </c>
      <c r="BG266" s="191">
        <f>IF(N266="zákl. přenesená",J266,0)</f>
        <v>0</v>
      </c>
      <c r="BH266" s="191">
        <f>IF(N266="sníž. přenesená",J266,0)</f>
        <v>0</v>
      </c>
      <c r="BI266" s="191">
        <f>IF(N266="nulová",J266,0)</f>
        <v>0</v>
      </c>
      <c r="BJ266" s="18" t="s">
        <v>79</v>
      </c>
      <c r="BK266" s="191">
        <f>ROUND(I266*H266,2)</f>
        <v>0</v>
      </c>
      <c r="BL266" s="18" t="s">
        <v>152</v>
      </c>
      <c r="BM266" s="190" t="s">
        <v>774</v>
      </c>
    </row>
    <row r="267" spans="1:65" s="2" customFormat="1" ht="11.25">
      <c r="A267" s="35"/>
      <c r="B267" s="36"/>
      <c r="C267" s="37"/>
      <c r="D267" s="192" t="s">
        <v>154</v>
      </c>
      <c r="E267" s="37"/>
      <c r="F267" s="193" t="s">
        <v>775</v>
      </c>
      <c r="G267" s="37"/>
      <c r="H267" s="37"/>
      <c r="I267" s="194"/>
      <c r="J267" s="37"/>
      <c r="K267" s="37"/>
      <c r="L267" s="40"/>
      <c r="M267" s="195"/>
      <c r="N267" s="196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154</v>
      </c>
      <c r="AU267" s="18" t="s">
        <v>81</v>
      </c>
    </row>
    <row r="268" spans="1:65" s="2" customFormat="1" ht="24.2" customHeight="1">
      <c r="A268" s="35"/>
      <c r="B268" s="36"/>
      <c r="C268" s="220" t="s">
        <v>457</v>
      </c>
      <c r="D268" s="220" t="s">
        <v>234</v>
      </c>
      <c r="E268" s="221" t="s">
        <v>776</v>
      </c>
      <c r="F268" s="222" t="s">
        <v>777</v>
      </c>
      <c r="G268" s="223" t="s">
        <v>263</v>
      </c>
      <c r="H268" s="224">
        <v>7</v>
      </c>
      <c r="I268" s="225"/>
      <c r="J268" s="226">
        <f>ROUND(I268*H268,2)</f>
        <v>0</v>
      </c>
      <c r="K268" s="222" t="s">
        <v>19</v>
      </c>
      <c r="L268" s="227"/>
      <c r="M268" s="228" t="s">
        <v>19</v>
      </c>
      <c r="N268" s="229" t="s">
        <v>44</v>
      </c>
      <c r="O268" s="65"/>
      <c r="P268" s="188">
        <f>O268*H268</f>
        <v>0</v>
      </c>
      <c r="Q268" s="188">
        <v>0</v>
      </c>
      <c r="R268" s="188">
        <f>Q268*H268</f>
        <v>0</v>
      </c>
      <c r="S268" s="188">
        <v>0</v>
      </c>
      <c r="T268" s="18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0" t="s">
        <v>196</v>
      </c>
      <c r="AT268" s="190" t="s">
        <v>234</v>
      </c>
      <c r="AU268" s="190" t="s">
        <v>81</v>
      </c>
      <c r="AY268" s="18" t="s">
        <v>145</v>
      </c>
      <c r="BE268" s="191">
        <f>IF(N268="základní",J268,0)</f>
        <v>0</v>
      </c>
      <c r="BF268" s="191">
        <f>IF(N268="snížená",J268,0)</f>
        <v>0</v>
      </c>
      <c r="BG268" s="191">
        <f>IF(N268="zákl. přenesená",J268,0)</f>
        <v>0</v>
      </c>
      <c r="BH268" s="191">
        <f>IF(N268="sníž. přenesená",J268,0)</f>
        <v>0</v>
      </c>
      <c r="BI268" s="191">
        <f>IF(N268="nulová",J268,0)</f>
        <v>0</v>
      </c>
      <c r="BJ268" s="18" t="s">
        <v>79</v>
      </c>
      <c r="BK268" s="191">
        <f>ROUND(I268*H268,2)</f>
        <v>0</v>
      </c>
      <c r="BL268" s="18" t="s">
        <v>152</v>
      </c>
      <c r="BM268" s="190" t="s">
        <v>778</v>
      </c>
    </row>
    <row r="269" spans="1:65" s="2" customFormat="1" ht="24.2" customHeight="1">
      <c r="A269" s="35"/>
      <c r="B269" s="36"/>
      <c r="C269" s="220" t="s">
        <v>465</v>
      </c>
      <c r="D269" s="220" t="s">
        <v>234</v>
      </c>
      <c r="E269" s="221" t="s">
        <v>779</v>
      </c>
      <c r="F269" s="222" t="s">
        <v>780</v>
      </c>
      <c r="G269" s="223" t="s">
        <v>263</v>
      </c>
      <c r="H269" s="224">
        <v>7</v>
      </c>
      <c r="I269" s="225"/>
      <c r="J269" s="226">
        <f>ROUND(I269*H269,2)</f>
        <v>0</v>
      </c>
      <c r="K269" s="222" t="s">
        <v>19</v>
      </c>
      <c r="L269" s="227"/>
      <c r="M269" s="228" t="s">
        <v>19</v>
      </c>
      <c r="N269" s="229" t="s">
        <v>44</v>
      </c>
      <c r="O269" s="65"/>
      <c r="P269" s="188">
        <f>O269*H269</f>
        <v>0</v>
      </c>
      <c r="Q269" s="188">
        <v>0</v>
      </c>
      <c r="R269" s="188">
        <f>Q269*H269</f>
        <v>0</v>
      </c>
      <c r="S269" s="188">
        <v>0</v>
      </c>
      <c r="T269" s="18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0" t="s">
        <v>196</v>
      </c>
      <c r="AT269" s="190" t="s">
        <v>234</v>
      </c>
      <c r="AU269" s="190" t="s">
        <v>81</v>
      </c>
      <c r="AY269" s="18" t="s">
        <v>145</v>
      </c>
      <c r="BE269" s="191">
        <f>IF(N269="základní",J269,0)</f>
        <v>0</v>
      </c>
      <c r="BF269" s="191">
        <f>IF(N269="snížená",J269,0)</f>
        <v>0</v>
      </c>
      <c r="BG269" s="191">
        <f>IF(N269="zákl. přenesená",J269,0)</f>
        <v>0</v>
      </c>
      <c r="BH269" s="191">
        <f>IF(N269="sníž. přenesená",J269,0)</f>
        <v>0</v>
      </c>
      <c r="BI269" s="191">
        <f>IF(N269="nulová",J269,0)</f>
        <v>0</v>
      </c>
      <c r="BJ269" s="18" t="s">
        <v>79</v>
      </c>
      <c r="BK269" s="191">
        <f>ROUND(I269*H269,2)</f>
        <v>0</v>
      </c>
      <c r="BL269" s="18" t="s">
        <v>152</v>
      </c>
      <c r="BM269" s="190" t="s">
        <v>781</v>
      </c>
    </row>
    <row r="270" spans="1:65" s="2" customFormat="1" ht="24.2" customHeight="1">
      <c r="A270" s="35"/>
      <c r="B270" s="36"/>
      <c r="C270" s="220" t="s">
        <v>472</v>
      </c>
      <c r="D270" s="220" t="s">
        <v>234</v>
      </c>
      <c r="E270" s="221" t="s">
        <v>782</v>
      </c>
      <c r="F270" s="222" t="s">
        <v>783</v>
      </c>
      <c r="G270" s="223" t="s">
        <v>263</v>
      </c>
      <c r="H270" s="224">
        <v>7</v>
      </c>
      <c r="I270" s="225"/>
      <c r="J270" s="226">
        <f>ROUND(I270*H270,2)</f>
        <v>0</v>
      </c>
      <c r="K270" s="222" t="s">
        <v>19</v>
      </c>
      <c r="L270" s="227"/>
      <c r="M270" s="228" t="s">
        <v>19</v>
      </c>
      <c r="N270" s="229" t="s">
        <v>44</v>
      </c>
      <c r="O270" s="65"/>
      <c r="P270" s="188">
        <f>O270*H270</f>
        <v>0</v>
      </c>
      <c r="Q270" s="188">
        <v>0</v>
      </c>
      <c r="R270" s="188">
        <f>Q270*H270</f>
        <v>0</v>
      </c>
      <c r="S270" s="188">
        <v>0</v>
      </c>
      <c r="T270" s="189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0" t="s">
        <v>196</v>
      </c>
      <c r="AT270" s="190" t="s">
        <v>234</v>
      </c>
      <c r="AU270" s="190" t="s">
        <v>81</v>
      </c>
      <c r="AY270" s="18" t="s">
        <v>145</v>
      </c>
      <c r="BE270" s="191">
        <f>IF(N270="základní",J270,0)</f>
        <v>0</v>
      </c>
      <c r="BF270" s="191">
        <f>IF(N270="snížená",J270,0)</f>
        <v>0</v>
      </c>
      <c r="BG270" s="191">
        <f>IF(N270="zákl. přenesená",J270,0)</f>
        <v>0</v>
      </c>
      <c r="BH270" s="191">
        <f>IF(N270="sníž. přenesená",J270,0)</f>
        <v>0</v>
      </c>
      <c r="BI270" s="191">
        <f>IF(N270="nulová",J270,0)</f>
        <v>0</v>
      </c>
      <c r="BJ270" s="18" t="s">
        <v>79</v>
      </c>
      <c r="BK270" s="191">
        <f>ROUND(I270*H270,2)</f>
        <v>0</v>
      </c>
      <c r="BL270" s="18" t="s">
        <v>152</v>
      </c>
      <c r="BM270" s="190" t="s">
        <v>784</v>
      </c>
    </row>
    <row r="271" spans="1:65" s="2" customFormat="1" ht="16.5" customHeight="1">
      <c r="A271" s="35"/>
      <c r="B271" s="36"/>
      <c r="C271" s="220" t="s">
        <v>480</v>
      </c>
      <c r="D271" s="220" t="s">
        <v>234</v>
      </c>
      <c r="E271" s="221" t="s">
        <v>785</v>
      </c>
      <c r="F271" s="222" t="s">
        <v>786</v>
      </c>
      <c r="G271" s="223" t="s">
        <v>263</v>
      </c>
      <c r="H271" s="224">
        <v>7</v>
      </c>
      <c r="I271" s="225"/>
      <c r="J271" s="226">
        <f>ROUND(I271*H271,2)</f>
        <v>0</v>
      </c>
      <c r="K271" s="222" t="s">
        <v>19</v>
      </c>
      <c r="L271" s="227"/>
      <c r="M271" s="228" t="s">
        <v>19</v>
      </c>
      <c r="N271" s="229" t="s">
        <v>44</v>
      </c>
      <c r="O271" s="65"/>
      <c r="P271" s="188">
        <f>O271*H271</f>
        <v>0</v>
      </c>
      <c r="Q271" s="188">
        <v>0</v>
      </c>
      <c r="R271" s="188">
        <f>Q271*H271</f>
        <v>0</v>
      </c>
      <c r="S271" s="188">
        <v>0</v>
      </c>
      <c r="T271" s="18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0" t="s">
        <v>196</v>
      </c>
      <c r="AT271" s="190" t="s">
        <v>234</v>
      </c>
      <c r="AU271" s="190" t="s">
        <v>81</v>
      </c>
      <c r="AY271" s="18" t="s">
        <v>145</v>
      </c>
      <c r="BE271" s="191">
        <f>IF(N271="základní",J271,0)</f>
        <v>0</v>
      </c>
      <c r="BF271" s="191">
        <f>IF(N271="snížená",J271,0)</f>
        <v>0</v>
      </c>
      <c r="BG271" s="191">
        <f>IF(N271="zákl. přenesená",J271,0)</f>
        <v>0</v>
      </c>
      <c r="BH271" s="191">
        <f>IF(N271="sníž. přenesená",J271,0)</f>
        <v>0</v>
      </c>
      <c r="BI271" s="191">
        <f>IF(N271="nulová",J271,0)</f>
        <v>0</v>
      </c>
      <c r="BJ271" s="18" t="s">
        <v>79</v>
      </c>
      <c r="BK271" s="191">
        <f>ROUND(I271*H271,2)</f>
        <v>0</v>
      </c>
      <c r="BL271" s="18" t="s">
        <v>152</v>
      </c>
      <c r="BM271" s="190" t="s">
        <v>787</v>
      </c>
    </row>
    <row r="272" spans="1:65" s="2" customFormat="1" ht="24.2" customHeight="1">
      <c r="A272" s="35"/>
      <c r="B272" s="36"/>
      <c r="C272" s="179" t="s">
        <v>489</v>
      </c>
      <c r="D272" s="179" t="s">
        <v>147</v>
      </c>
      <c r="E272" s="180" t="s">
        <v>788</v>
      </c>
      <c r="F272" s="181" t="s">
        <v>789</v>
      </c>
      <c r="G272" s="182" t="s">
        <v>263</v>
      </c>
      <c r="H272" s="183">
        <v>3</v>
      </c>
      <c r="I272" s="184"/>
      <c r="J272" s="185">
        <f>ROUND(I272*H272,2)</f>
        <v>0</v>
      </c>
      <c r="K272" s="181" t="s">
        <v>525</v>
      </c>
      <c r="L272" s="40"/>
      <c r="M272" s="186" t="s">
        <v>19</v>
      </c>
      <c r="N272" s="187" t="s">
        <v>44</v>
      </c>
      <c r="O272" s="65"/>
      <c r="P272" s="188">
        <f>O272*H272</f>
        <v>0</v>
      </c>
      <c r="Q272" s="188">
        <v>1.6199999999999999E-3</v>
      </c>
      <c r="R272" s="188">
        <f>Q272*H272</f>
        <v>4.8599999999999997E-3</v>
      </c>
      <c r="S272" s="188">
        <v>0</v>
      </c>
      <c r="T272" s="18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0" t="s">
        <v>152</v>
      </c>
      <c r="AT272" s="190" t="s">
        <v>147</v>
      </c>
      <c r="AU272" s="190" t="s">
        <v>81</v>
      </c>
      <c r="AY272" s="18" t="s">
        <v>145</v>
      </c>
      <c r="BE272" s="191">
        <f>IF(N272="základní",J272,0)</f>
        <v>0</v>
      </c>
      <c r="BF272" s="191">
        <f>IF(N272="snížená",J272,0)</f>
        <v>0</v>
      </c>
      <c r="BG272" s="191">
        <f>IF(N272="zákl. přenesená",J272,0)</f>
        <v>0</v>
      </c>
      <c r="BH272" s="191">
        <f>IF(N272="sníž. přenesená",J272,0)</f>
        <v>0</v>
      </c>
      <c r="BI272" s="191">
        <f>IF(N272="nulová",J272,0)</f>
        <v>0</v>
      </c>
      <c r="BJ272" s="18" t="s">
        <v>79</v>
      </c>
      <c r="BK272" s="191">
        <f>ROUND(I272*H272,2)</f>
        <v>0</v>
      </c>
      <c r="BL272" s="18" t="s">
        <v>152</v>
      </c>
      <c r="BM272" s="190" t="s">
        <v>790</v>
      </c>
    </row>
    <row r="273" spans="1:65" s="2" customFormat="1" ht="11.25">
      <c r="A273" s="35"/>
      <c r="B273" s="36"/>
      <c r="C273" s="37"/>
      <c r="D273" s="192" t="s">
        <v>154</v>
      </c>
      <c r="E273" s="37"/>
      <c r="F273" s="193" t="s">
        <v>791</v>
      </c>
      <c r="G273" s="37"/>
      <c r="H273" s="37"/>
      <c r="I273" s="194"/>
      <c r="J273" s="37"/>
      <c r="K273" s="37"/>
      <c r="L273" s="40"/>
      <c r="M273" s="195"/>
      <c r="N273" s="196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154</v>
      </c>
      <c r="AU273" s="18" t="s">
        <v>81</v>
      </c>
    </row>
    <row r="274" spans="1:65" s="2" customFormat="1" ht="16.5" customHeight="1">
      <c r="A274" s="35"/>
      <c r="B274" s="36"/>
      <c r="C274" s="220" t="s">
        <v>493</v>
      </c>
      <c r="D274" s="220" t="s">
        <v>234</v>
      </c>
      <c r="E274" s="221" t="s">
        <v>792</v>
      </c>
      <c r="F274" s="222" t="s">
        <v>793</v>
      </c>
      <c r="G274" s="223" t="s">
        <v>263</v>
      </c>
      <c r="H274" s="224">
        <v>3</v>
      </c>
      <c r="I274" s="225"/>
      <c r="J274" s="226">
        <f>ROUND(I274*H274,2)</f>
        <v>0</v>
      </c>
      <c r="K274" s="222" t="s">
        <v>525</v>
      </c>
      <c r="L274" s="227"/>
      <c r="M274" s="228" t="s">
        <v>19</v>
      </c>
      <c r="N274" s="229" t="s">
        <v>44</v>
      </c>
      <c r="O274" s="65"/>
      <c r="P274" s="188">
        <f>O274*H274</f>
        <v>0</v>
      </c>
      <c r="Q274" s="188">
        <v>1.555E-2</v>
      </c>
      <c r="R274" s="188">
        <f>Q274*H274</f>
        <v>4.6649999999999997E-2</v>
      </c>
      <c r="S274" s="188">
        <v>0</v>
      </c>
      <c r="T274" s="18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0" t="s">
        <v>196</v>
      </c>
      <c r="AT274" s="190" t="s">
        <v>234</v>
      </c>
      <c r="AU274" s="190" t="s">
        <v>81</v>
      </c>
      <c r="AY274" s="18" t="s">
        <v>145</v>
      </c>
      <c r="BE274" s="191">
        <f>IF(N274="základní",J274,0)</f>
        <v>0</v>
      </c>
      <c r="BF274" s="191">
        <f>IF(N274="snížená",J274,0)</f>
        <v>0</v>
      </c>
      <c r="BG274" s="191">
        <f>IF(N274="zákl. přenesená",J274,0)</f>
        <v>0</v>
      </c>
      <c r="BH274" s="191">
        <f>IF(N274="sníž. přenesená",J274,0)</f>
        <v>0</v>
      </c>
      <c r="BI274" s="191">
        <f>IF(N274="nulová",J274,0)</f>
        <v>0</v>
      </c>
      <c r="BJ274" s="18" t="s">
        <v>79</v>
      </c>
      <c r="BK274" s="191">
        <f>ROUND(I274*H274,2)</f>
        <v>0</v>
      </c>
      <c r="BL274" s="18" t="s">
        <v>152</v>
      </c>
      <c r="BM274" s="190" t="s">
        <v>794</v>
      </c>
    </row>
    <row r="275" spans="1:65" s="2" customFormat="1" ht="16.5" customHeight="1">
      <c r="A275" s="35"/>
      <c r="B275" s="36"/>
      <c r="C275" s="179" t="s">
        <v>504</v>
      </c>
      <c r="D275" s="179" t="s">
        <v>147</v>
      </c>
      <c r="E275" s="180" t="s">
        <v>795</v>
      </c>
      <c r="F275" s="181" t="s">
        <v>796</v>
      </c>
      <c r="G275" s="182" t="s">
        <v>263</v>
      </c>
      <c r="H275" s="183">
        <v>1</v>
      </c>
      <c r="I275" s="184"/>
      <c r="J275" s="185">
        <f>ROUND(I275*H275,2)</f>
        <v>0</v>
      </c>
      <c r="K275" s="181" t="s">
        <v>525</v>
      </c>
      <c r="L275" s="40"/>
      <c r="M275" s="186" t="s">
        <v>19</v>
      </c>
      <c r="N275" s="187" t="s">
        <v>44</v>
      </c>
      <c r="O275" s="65"/>
      <c r="P275" s="188">
        <f>O275*H275</f>
        <v>0</v>
      </c>
      <c r="Q275" s="188">
        <v>1.3600000000000001E-3</v>
      </c>
      <c r="R275" s="188">
        <f>Q275*H275</f>
        <v>1.3600000000000001E-3</v>
      </c>
      <c r="S275" s="188">
        <v>0</v>
      </c>
      <c r="T275" s="189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0" t="s">
        <v>152</v>
      </c>
      <c r="AT275" s="190" t="s">
        <v>147</v>
      </c>
      <c r="AU275" s="190" t="s">
        <v>81</v>
      </c>
      <c r="AY275" s="18" t="s">
        <v>145</v>
      </c>
      <c r="BE275" s="191">
        <f>IF(N275="základní",J275,0)</f>
        <v>0</v>
      </c>
      <c r="BF275" s="191">
        <f>IF(N275="snížená",J275,0)</f>
        <v>0</v>
      </c>
      <c r="BG275" s="191">
        <f>IF(N275="zákl. přenesená",J275,0)</f>
        <v>0</v>
      </c>
      <c r="BH275" s="191">
        <f>IF(N275="sníž. přenesená",J275,0)</f>
        <v>0</v>
      </c>
      <c r="BI275" s="191">
        <f>IF(N275="nulová",J275,0)</f>
        <v>0</v>
      </c>
      <c r="BJ275" s="18" t="s">
        <v>79</v>
      </c>
      <c r="BK275" s="191">
        <f>ROUND(I275*H275,2)</f>
        <v>0</v>
      </c>
      <c r="BL275" s="18" t="s">
        <v>152</v>
      </c>
      <c r="BM275" s="190" t="s">
        <v>797</v>
      </c>
    </row>
    <row r="276" spans="1:65" s="2" customFormat="1" ht="11.25">
      <c r="A276" s="35"/>
      <c r="B276" s="36"/>
      <c r="C276" s="37"/>
      <c r="D276" s="192" t="s">
        <v>154</v>
      </c>
      <c r="E276" s="37"/>
      <c r="F276" s="193" t="s">
        <v>798</v>
      </c>
      <c r="G276" s="37"/>
      <c r="H276" s="37"/>
      <c r="I276" s="194"/>
      <c r="J276" s="37"/>
      <c r="K276" s="37"/>
      <c r="L276" s="40"/>
      <c r="M276" s="195"/>
      <c r="N276" s="196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154</v>
      </c>
      <c r="AU276" s="18" t="s">
        <v>81</v>
      </c>
    </row>
    <row r="277" spans="1:65" s="2" customFormat="1" ht="16.5" customHeight="1">
      <c r="A277" s="35"/>
      <c r="B277" s="36"/>
      <c r="C277" s="220" t="s">
        <v>507</v>
      </c>
      <c r="D277" s="220" t="s">
        <v>234</v>
      </c>
      <c r="E277" s="221" t="s">
        <v>799</v>
      </c>
      <c r="F277" s="222" t="s">
        <v>800</v>
      </c>
      <c r="G277" s="223" t="s">
        <v>263</v>
      </c>
      <c r="H277" s="224">
        <v>1</v>
      </c>
      <c r="I277" s="225"/>
      <c r="J277" s="226">
        <f>ROUND(I277*H277,2)</f>
        <v>0</v>
      </c>
      <c r="K277" s="222" t="s">
        <v>525</v>
      </c>
      <c r="L277" s="227"/>
      <c r="M277" s="228" t="s">
        <v>19</v>
      </c>
      <c r="N277" s="229" t="s">
        <v>44</v>
      </c>
      <c r="O277" s="65"/>
      <c r="P277" s="188">
        <f>O277*H277</f>
        <v>0</v>
      </c>
      <c r="Q277" s="188">
        <v>4.2500000000000003E-2</v>
      </c>
      <c r="R277" s="188">
        <f>Q277*H277</f>
        <v>4.2500000000000003E-2</v>
      </c>
      <c r="S277" s="188">
        <v>0</v>
      </c>
      <c r="T277" s="18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0" t="s">
        <v>196</v>
      </c>
      <c r="AT277" s="190" t="s">
        <v>234</v>
      </c>
      <c r="AU277" s="190" t="s">
        <v>81</v>
      </c>
      <c r="AY277" s="18" t="s">
        <v>145</v>
      </c>
      <c r="BE277" s="191">
        <f>IF(N277="základní",J277,0)</f>
        <v>0</v>
      </c>
      <c r="BF277" s="191">
        <f>IF(N277="snížená",J277,0)</f>
        <v>0</v>
      </c>
      <c r="BG277" s="191">
        <f>IF(N277="zákl. přenesená",J277,0)</f>
        <v>0</v>
      </c>
      <c r="BH277" s="191">
        <f>IF(N277="sníž. přenesená",J277,0)</f>
        <v>0</v>
      </c>
      <c r="BI277" s="191">
        <f>IF(N277="nulová",J277,0)</f>
        <v>0</v>
      </c>
      <c r="BJ277" s="18" t="s">
        <v>79</v>
      </c>
      <c r="BK277" s="191">
        <f>ROUND(I277*H277,2)</f>
        <v>0</v>
      </c>
      <c r="BL277" s="18" t="s">
        <v>152</v>
      </c>
      <c r="BM277" s="190" t="s">
        <v>801</v>
      </c>
    </row>
    <row r="278" spans="1:65" s="2" customFormat="1" ht="24.2" customHeight="1">
      <c r="A278" s="35"/>
      <c r="B278" s="36"/>
      <c r="C278" s="179" t="s">
        <v>513</v>
      </c>
      <c r="D278" s="179" t="s">
        <v>147</v>
      </c>
      <c r="E278" s="180" t="s">
        <v>802</v>
      </c>
      <c r="F278" s="181" t="s">
        <v>803</v>
      </c>
      <c r="G278" s="182" t="s">
        <v>263</v>
      </c>
      <c r="H278" s="183">
        <v>2</v>
      </c>
      <c r="I278" s="184"/>
      <c r="J278" s="185">
        <f>ROUND(I278*H278,2)</f>
        <v>0</v>
      </c>
      <c r="K278" s="181" t="s">
        <v>525</v>
      </c>
      <c r="L278" s="40"/>
      <c r="M278" s="186" t="s">
        <v>19</v>
      </c>
      <c r="N278" s="187" t="s">
        <v>44</v>
      </c>
      <c r="O278" s="65"/>
      <c r="P278" s="188">
        <f>O278*H278</f>
        <v>0</v>
      </c>
      <c r="Q278" s="188">
        <v>1.65E-3</v>
      </c>
      <c r="R278" s="188">
        <f>Q278*H278</f>
        <v>3.3E-3</v>
      </c>
      <c r="S278" s="188">
        <v>0</v>
      </c>
      <c r="T278" s="18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0" t="s">
        <v>152</v>
      </c>
      <c r="AT278" s="190" t="s">
        <v>147</v>
      </c>
      <c r="AU278" s="190" t="s">
        <v>81</v>
      </c>
      <c r="AY278" s="18" t="s">
        <v>145</v>
      </c>
      <c r="BE278" s="191">
        <f>IF(N278="základní",J278,0)</f>
        <v>0</v>
      </c>
      <c r="BF278" s="191">
        <f>IF(N278="snížená",J278,0)</f>
        <v>0</v>
      </c>
      <c r="BG278" s="191">
        <f>IF(N278="zákl. přenesená",J278,0)</f>
        <v>0</v>
      </c>
      <c r="BH278" s="191">
        <f>IF(N278="sníž. přenesená",J278,0)</f>
        <v>0</v>
      </c>
      <c r="BI278" s="191">
        <f>IF(N278="nulová",J278,0)</f>
        <v>0</v>
      </c>
      <c r="BJ278" s="18" t="s">
        <v>79</v>
      </c>
      <c r="BK278" s="191">
        <f>ROUND(I278*H278,2)</f>
        <v>0</v>
      </c>
      <c r="BL278" s="18" t="s">
        <v>152</v>
      </c>
      <c r="BM278" s="190" t="s">
        <v>804</v>
      </c>
    </row>
    <row r="279" spans="1:65" s="2" customFormat="1" ht="11.25">
      <c r="A279" s="35"/>
      <c r="B279" s="36"/>
      <c r="C279" s="37"/>
      <c r="D279" s="192" t="s">
        <v>154</v>
      </c>
      <c r="E279" s="37"/>
      <c r="F279" s="193" t="s">
        <v>805</v>
      </c>
      <c r="G279" s="37"/>
      <c r="H279" s="37"/>
      <c r="I279" s="194"/>
      <c r="J279" s="37"/>
      <c r="K279" s="37"/>
      <c r="L279" s="40"/>
      <c r="M279" s="195"/>
      <c r="N279" s="196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154</v>
      </c>
      <c r="AU279" s="18" t="s">
        <v>81</v>
      </c>
    </row>
    <row r="280" spans="1:65" s="2" customFormat="1" ht="16.5" customHeight="1">
      <c r="A280" s="35"/>
      <c r="B280" s="36"/>
      <c r="C280" s="220" t="s">
        <v>806</v>
      </c>
      <c r="D280" s="220" t="s">
        <v>234</v>
      </c>
      <c r="E280" s="221" t="s">
        <v>807</v>
      </c>
      <c r="F280" s="222" t="s">
        <v>808</v>
      </c>
      <c r="G280" s="223" t="s">
        <v>263</v>
      </c>
      <c r="H280" s="224">
        <v>2</v>
      </c>
      <c r="I280" s="225"/>
      <c r="J280" s="226">
        <f>ROUND(I280*H280,2)</f>
        <v>0</v>
      </c>
      <c r="K280" s="222" t="s">
        <v>525</v>
      </c>
      <c r="L280" s="227"/>
      <c r="M280" s="228" t="s">
        <v>19</v>
      </c>
      <c r="N280" s="229" t="s">
        <v>44</v>
      </c>
      <c r="O280" s="65"/>
      <c r="P280" s="188">
        <f>O280*H280</f>
        <v>0</v>
      </c>
      <c r="Q280" s="188">
        <v>1.9E-2</v>
      </c>
      <c r="R280" s="188">
        <f>Q280*H280</f>
        <v>3.7999999999999999E-2</v>
      </c>
      <c r="S280" s="188">
        <v>0</v>
      </c>
      <c r="T280" s="189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0" t="s">
        <v>196</v>
      </c>
      <c r="AT280" s="190" t="s">
        <v>234</v>
      </c>
      <c r="AU280" s="190" t="s">
        <v>81</v>
      </c>
      <c r="AY280" s="18" t="s">
        <v>145</v>
      </c>
      <c r="BE280" s="191">
        <f>IF(N280="základní",J280,0)</f>
        <v>0</v>
      </c>
      <c r="BF280" s="191">
        <f>IF(N280="snížená",J280,0)</f>
        <v>0</v>
      </c>
      <c r="BG280" s="191">
        <f>IF(N280="zákl. přenesená",J280,0)</f>
        <v>0</v>
      </c>
      <c r="BH280" s="191">
        <f>IF(N280="sníž. přenesená",J280,0)</f>
        <v>0</v>
      </c>
      <c r="BI280" s="191">
        <f>IF(N280="nulová",J280,0)</f>
        <v>0</v>
      </c>
      <c r="BJ280" s="18" t="s">
        <v>79</v>
      </c>
      <c r="BK280" s="191">
        <f>ROUND(I280*H280,2)</f>
        <v>0</v>
      </c>
      <c r="BL280" s="18" t="s">
        <v>152</v>
      </c>
      <c r="BM280" s="190" t="s">
        <v>809</v>
      </c>
    </row>
    <row r="281" spans="1:65" s="2" customFormat="1" ht="24.2" customHeight="1">
      <c r="A281" s="35"/>
      <c r="B281" s="36"/>
      <c r="C281" s="179" t="s">
        <v>810</v>
      </c>
      <c r="D281" s="179" t="s">
        <v>147</v>
      </c>
      <c r="E281" s="180" t="s">
        <v>811</v>
      </c>
      <c r="F281" s="181" t="s">
        <v>812</v>
      </c>
      <c r="G281" s="182" t="s">
        <v>263</v>
      </c>
      <c r="H281" s="183">
        <v>7</v>
      </c>
      <c r="I281" s="184"/>
      <c r="J281" s="185">
        <f>ROUND(I281*H281,2)</f>
        <v>0</v>
      </c>
      <c r="K281" s="181" t="s">
        <v>525</v>
      </c>
      <c r="L281" s="40"/>
      <c r="M281" s="186" t="s">
        <v>19</v>
      </c>
      <c r="N281" s="187" t="s">
        <v>44</v>
      </c>
      <c r="O281" s="65"/>
      <c r="P281" s="188">
        <f>O281*H281</f>
        <v>0</v>
      </c>
      <c r="Q281" s="188">
        <v>0</v>
      </c>
      <c r="R281" s="188">
        <f>Q281*H281</f>
        <v>0</v>
      </c>
      <c r="S281" s="188">
        <v>0</v>
      </c>
      <c r="T281" s="189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0" t="s">
        <v>152</v>
      </c>
      <c r="AT281" s="190" t="s">
        <v>147</v>
      </c>
      <c r="AU281" s="190" t="s">
        <v>81</v>
      </c>
      <c r="AY281" s="18" t="s">
        <v>145</v>
      </c>
      <c r="BE281" s="191">
        <f>IF(N281="základní",J281,0)</f>
        <v>0</v>
      </c>
      <c r="BF281" s="191">
        <f>IF(N281="snížená",J281,0)</f>
        <v>0</v>
      </c>
      <c r="BG281" s="191">
        <f>IF(N281="zákl. přenesená",J281,0)</f>
        <v>0</v>
      </c>
      <c r="BH281" s="191">
        <f>IF(N281="sníž. přenesená",J281,0)</f>
        <v>0</v>
      </c>
      <c r="BI281" s="191">
        <f>IF(N281="nulová",J281,0)</f>
        <v>0</v>
      </c>
      <c r="BJ281" s="18" t="s">
        <v>79</v>
      </c>
      <c r="BK281" s="191">
        <f>ROUND(I281*H281,2)</f>
        <v>0</v>
      </c>
      <c r="BL281" s="18" t="s">
        <v>152</v>
      </c>
      <c r="BM281" s="190" t="s">
        <v>813</v>
      </c>
    </row>
    <row r="282" spans="1:65" s="2" customFormat="1" ht="11.25">
      <c r="A282" s="35"/>
      <c r="B282" s="36"/>
      <c r="C282" s="37"/>
      <c r="D282" s="192" t="s">
        <v>154</v>
      </c>
      <c r="E282" s="37"/>
      <c r="F282" s="193" t="s">
        <v>814</v>
      </c>
      <c r="G282" s="37"/>
      <c r="H282" s="37"/>
      <c r="I282" s="194"/>
      <c r="J282" s="37"/>
      <c r="K282" s="37"/>
      <c r="L282" s="40"/>
      <c r="M282" s="195"/>
      <c r="N282" s="196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154</v>
      </c>
      <c r="AU282" s="18" t="s">
        <v>81</v>
      </c>
    </row>
    <row r="283" spans="1:65" s="2" customFormat="1" ht="24.2" customHeight="1">
      <c r="A283" s="35"/>
      <c r="B283" s="36"/>
      <c r="C283" s="220" t="s">
        <v>815</v>
      </c>
      <c r="D283" s="220" t="s">
        <v>234</v>
      </c>
      <c r="E283" s="221" t="s">
        <v>816</v>
      </c>
      <c r="F283" s="222" t="s">
        <v>817</v>
      </c>
      <c r="G283" s="223" t="s">
        <v>263</v>
      </c>
      <c r="H283" s="224">
        <v>7</v>
      </c>
      <c r="I283" s="225"/>
      <c r="J283" s="226">
        <f>ROUND(I283*H283,2)</f>
        <v>0</v>
      </c>
      <c r="K283" s="222" t="s">
        <v>19</v>
      </c>
      <c r="L283" s="227"/>
      <c r="M283" s="228" t="s">
        <v>19</v>
      </c>
      <c r="N283" s="229" t="s">
        <v>44</v>
      </c>
      <c r="O283" s="65"/>
      <c r="P283" s="188">
        <f>O283*H283</f>
        <v>0</v>
      </c>
      <c r="Q283" s="188">
        <v>0</v>
      </c>
      <c r="R283" s="188">
        <f>Q283*H283</f>
        <v>0</v>
      </c>
      <c r="S283" s="188">
        <v>0</v>
      </c>
      <c r="T283" s="18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0" t="s">
        <v>196</v>
      </c>
      <c r="AT283" s="190" t="s">
        <v>234</v>
      </c>
      <c r="AU283" s="190" t="s">
        <v>81</v>
      </c>
      <c r="AY283" s="18" t="s">
        <v>145</v>
      </c>
      <c r="BE283" s="191">
        <f>IF(N283="základní",J283,0)</f>
        <v>0</v>
      </c>
      <c r="BF283" s="191">
        <f>IF(N283="snížená",J283,0)</f>
        <v>0</v>
      </c>
      <c r="BG283" s="191">
        <f>IF(N283="zákl. přenesená",J283,0)</f>
        <v>0</v>
      </c>
      <c r="BH283" s="191">
        <f>IF(N283="sníž. přenesená",J283,0)</f>
        <v>0</v>
      </c>
      <c r="BI283" s="191">
        <f>IF(N283="nulová",J283,0)</f>
        <v>0</v>
      </c>
      <c r="BJ283" s="18" t="s">
        <v>79</v>
      </c>
      <c r="BK283" s="191">
        <f>ROUND(I283*H283,2)</f>
        <v>0</v>
      </c>
      <c r="BL283" s="18" t="s">
        <v>152</v>
      </c>
      <c r="BM283" s="190" t="s">
        <v>818</v>
      </c>
    </row>
    <row r="284" spans="1:65" s="2" customFormat="1" ht="16.5" customHeight="1">
      <c r="A284" s="35"/>
      <c r="B284" s="36"/>
      <c r="C284" s="179" t="s">
        <v>819</v>
      </c>
      <c r="D284" s="179" t="s">
        <v>147</v>
      </c>
      <c r="E284" s="180" t="s">
        <v>820</v>
      </c>
      <c r="F284" s="181" t="s">
        <v>821</v>
      </c>
      <c r="G284" s="182" t="s">
        <v>172</v>
      </c>
      <c r="H284" s="183">
        <v>8.6</v>
      </c>
      <c r="I284" s="184"/>
      <c r="J284" s="185">
        <f>ROUND(I284*H284,2)</f>
        <v>0</v>
      </c>
      <c r="K284" s="181" t="s">
        <v>525</v>
      </c>
      <c r="L284" s="40"/>
      <c r="M284" s="186" t="s">
        <v>19</v>
      </c>
      <c r="N284" s="187" t="s">
        <v>44</v>
      </c>
      <c r="O284" s="65"/>
      <c r="P284" s="188">
        <f>O284*H284</f>
        <v>0</v>
      </c>
      <c r="Q284" s="188">
        <v>0</v>
      </c>
      <c r="R284" s="188">
        <f>Q284*H284</f>
        <v>0</v>
      </c>
      <c r="S284" s="188">
        <v>0</v>
      </c>
      <c r="T284" s="189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0" t="s">
        <v>152</v>
      </c>
      <c r="AT284" s="190" t="s">
        <v>147</v>
      </c>
      <c r="AU284" s="190" t="s">
        <v>81</v>
      </c>
      <c r="AY284" s="18" t="s">
        <v>145</v>
      </c>
      <c r="BE284" s="191">
        <f>IF(N284="základní",J284,0)</f>
        <v>0</v>
      </c>
      <c r="BF284" s="191">
        <f>IF(N284="snížená",J284,0)</f>
        <v>0</v>
      </c>
      <c r="BG284" s="191">
        <f>IF(N284="zákl. přenesená",J284,0)</f>
        <v>0</v>
      </c>
      <c r="BH284" s="191">
        <f>IF(N284="sníž. přenesená",J284,0)</f>
        <v>0</v>
      </c>
      <c r="BI284" s="191">
        <f>IF(N284="nulová",J284,0)</f>
        <v>0</v>
      </c>
      <c r="BJ284" s="18" t="s">
        <v>79</v>
      </c>
      <c r="BK284" s="191">
        <f>ROUND(I284*H284,2)</f>
        <v>0</v>
      </c>
      <c r="BL284" s="18" t="s">
        <v>152</v>
      </c>
      <c r="BM284" s="190" t="s">
        <v>822</v>
      </c>
    </row>
    <row r="285" spans="1:65" s="2" customFormat="1" ht="11.25">
      <c r="A285" s="35"/>
      <c r="B285" s="36"/>
      <c r="C285" s="37"/>
      <c r="D285" s="192" t="s">
        <v>154</v>
      </c>
      <c r="E285" s="37"/>
      <c r="F285" s="193" t="s">
        <v>823</v>
      </c>
      <c r="G285" s="37"/>
      <c r="H285" s="37"/>
      <c r="I285" s="194"/>
      <c r="J285" s="37"/>
      <c r="K285" s="37"/>
      <c r="L285" s="40"/>
      <c r="M285" s="195"/>
      <c r="N285" s="196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154</v>
      </c>
      <c r="AU285" s="18" t="s">
        <v>81</v>
      </c>
    </row>
    <row r="286" spans="1:65" s="13" customFormat="1" ht="11.25">
      <c r="B286" s="197"/>
      <c r="C286" s="198"/>
      <c r="D286" s="199" t="s">
        <v>160</v>
      </c>
      <c r="E286" s="200" t="s">
        <v>19</v>
      </c>
      <c r="F286" s="201" t="s">
        <v>824</v>
      </c>
      <c r="G286" s="198"/>
      <c r="H286" s="202">
        <v>8.6</v>
      </c>
      <c r="I286" s="203"/>
      <c r="J286" s="198"/>
      <c r="K286" s="198"/>
      <c r="L286" s="204"/>
      <c r="M286" s="205"/>
      <c r="N286" s="206"/>
      <c r="O286" s="206"/>
      <c r="P286" s="206"/>
      <c r="Q286" s="206"/>
      <c r="R286" s="206"/>
      <c r="S286" s="206"/>
      <c r="T286" s="207"/>
      <c r="AT286" s="208" t="s">
        <v>160</v>
      </c>
      <c r="AU286" s="208" t="s">
        <v>81</v>
      </c>
      <c r="AV286" s="13" t="s">
        <v>81</v>
      </c>
      <c r="AW286" s="13" t="s">
        <v>35</v>
      </c>
      <c r="AX286" s="13" t="s">
        <v>79</v>
      </c>
      <c r="AY286" s="208" t="s">
        <v>145</v>
      </c>
    </row>
    <row r="287" spans="1:65" s="2" customFormat="1" ht="16.5" customHeight="1">
      <c r="A287" s="35"/>
      <c r="B287" s="36"/>
      <c r="C287" s="179" t="s">
        <v>825</v>
      </c>
      <c r="D287" s="179" t="s">
        <v>147</v>
      </c>
      <c r="E287" s="180" t="s">
        <v>826</v>
      </c>
      <c r="F287" s="181" t="s">
        <v>827</v>
      </c>
      <c r="G287" s="182" t="s">
        <v>172</v>
      </c>
      <c r="H287" s="183">
        <v>158.38</v>
      </c>
      <c r="I287" s="184"/>
      <c r="J287" s="185">
        <f>ROUND(I287*H287,2)</f>
        <v>0</v>
      </c>
      <c r="K287" s="181" t="s">
        <v>525</v>
      </c>
      <c r="L287" s="40"/>
      <c r="M287" s="186" t="s">
        <v>19</v>
      </c>
      <c r="N287" s="187" t="s">
        <v>44</v>
      </c>
      <c r="O287" s="65"/>
      <c r="P287" s="188">
        <f>O287*H287</f>
        <v>0</v>
      </c>
      <c r="Q287" s="188">
        <v>0</v>
      </c>
      <c r="R287" s="188">
        <f>Q287*H287</f>
        <v>0</v>
      </c>
      <c r="S287" s="188">
        <v>0</v>
      </c>
      <c r="T287" s="189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0" t="s">
        <v>152</v>
      </c>
      <c r="AT287" s="190" t="s">
        <v>147</v>
      </c>
      <c r="AU287" s="190" t="s">
        <v>81</v>
      </c>
      <c r="AY287" s="18" t="s">
        <v>145</v>
      </c>
      <c r="BE287" s="191">
        <f>IF(N287="základní",J287,0)</f>
        <v>0</v>
      </c>
      <c r="BF287" s="191">
        <f>IF(N287="snížená",J287,0)</f>
        <v>0</v>
      </c>
      <c r="BG287" s="191">
        <f>IF(N287="zákl. přenesená",J287,0)</f>
        <v>0</v>
      </c>
      <c r="BH287" s="191">
        <f>IF(N287="sníž. přenesená",J287,0)</f>
        <v>0</v>
      </c>
      <c r="BI287" s="191">
        <f>IF(N287="nulová",J287,0)</f>
        <v>0</v>
      </c>
      <c r="BJ287" s="18" t="s">
        <v>79</v>
      </c>
      <c r="BK287" s="191">
        <f>ROUND(I287*H287,2)</f>
        <v>0</v>
      </c>
      <c r="BL287" s="18" t="s">
        <v>152</v>
      </c>
      <c r="BM287" s="190" t="s">
        <v>828</v>
      </c>
    </row>
    <row r="288" spans="1:65" s="2" customFormat="1" ht="11.25">
      <c r="A288" s="35"/>
      <c r="B288" s="36"/>
      <c r="C288" s="37"/>
      <c r="D288" s="192" t="s">
        <v>154</v>
      </c>
      <c r="E288" s="37"/>
      <c r="F288" s="193" t="s">
        <v>829</v>
      </c>
      <c r="G288" s="37"/>
      <c r="H288" s="37"/>
      <c r="I288" s="194"/>
      <c r="J288" s="37"/>
      <c r="K288" s="37"/>
      <c r="L288" s="40"/>
      <c r="M288" s="195"/>
      <c r="N288" s="196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154</v>
      </c>
      <c r="AU288" s="18" t="s">
        <v>81</v>
      </c>
    </row>
    <row r="289" spans="1:65" s="2" customFormat="1" ht="16.5" customHeight="1">
      <c r="A289" s="35"/>
      <c r="B289" s="36"/>
      <c r="C289" s="179" t="s">
        <v>830</v>
      </c>
      <c r="D289" s="179" t="s">
        <v>147</v>
      </c>
      <c r="E289" s="180" t="s">
        <v>831</v>
      </c>
      <c r="F289" s="181" t="s">
        <v>832</v>
      </c>
      <c r="G289" s="182" t="s">
        <v>172</v>
      </c>
      <c r="H289" s="183">
        <v>166.98</v>
      </c>
      <c r="I289" s="184"/>
      <c r="J289" s="185">
        <f>ROUND(I289*H289,2)</f>
        <v>0</v>
      </c>
      <c r="K289" s="181" t="s">
        <v>525</v>
      </c>
      <c r="L289" s="40"/>
      <c r="M289" s="186" t="s">
        <v>19</v>
      </c>
      <c r="N289" s="187" t="s">
        <v>44</v>
      </c>
      <c r="O289" s="65"/>
      <c r="P289" s="188">
        <f>O289*H289</f>
        <v>0</v>
      </c>
      <c r="Q289" s="188">
        <v>0</v>
      </c>
      <c r="R289" s="188">
        <f>Q289*H289</f>
        <v>0</v>
      </c>
      <c r="S289" s="188">
        <v>0</v>
      </c>
      <c r="T289" s="18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0" t="s">
        <v>152</v>
      </c>
      <c r="AT289" s="190" t="s">
        <v>147</v>
      </c>
      <c r="AU289" s="190" t="s">
        <v>81</v>
      </c>
      <c r="AY289" s="18" t="s">
        <v>145</v>
      </c>
      <c r="BE289" s="191">
        <f>IF(N289="základní",J289,0)</f>
        <v>0</v>
      </c>
      <c r="BF289" s="191">
        <f>IF(N289="snížená",J289,0)</f>
        <v>0</v>
      </c>
      <c r="BG289" s="191">
        <f>IF(N289="zákl. přenesená",J289,0)</f>
        <v>0</v>
      </c>
      <c r="BH289" s="191">
        <f>IF(N289="sníž. přenesená",J289,0)</f>
        <v>0</v>
      </c>
      <c r="BI289" s="191">
        <f>IF(N289="nulová",J289,0)</f>
        <v>0</v>
      </c>
      <c r="BJ289" s="18" t="s">
        <v>79</v>
      </c>
      <c r="BK289" s="191">
        <f>ROUND(I289*H289,2)</f>
        <v>0</v>
      </c>
      <c r="BL289" s="18" t="s">
        <v>152</v>
      </c>
      <c r="BM289" s="190" t="s">
        <v>833</v>
      </c>
    </row>
    <row r="290" spans="1:65" s="2" customFormat="1" ht="11.25">
      <c r="A290" s="35"/>
      <c r="B290" s="36"/>
      <c r="C290" s="37"/>
      <c r="D290" s="192" t="s">
        <v>154</v>
      </c>
      <c r="E290" s="37"/>
      <c r="F290" s="193" t="s">
        <v>834</v>
      </c>
      <c r="G290" s="37"/>
      <c r="H290" s="37"/>
      <c r="I290" s="194"/>
      <c r="J290" s="37"/>
      <c r="K290" s="37"/>
      <c r="L290" s="40"/>
      <c r="M290" s="195"/>
      <c r="N290" s="196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154</v>
      </c>
      <c r="AU290" s="18" t="s">
        <v>81</v>
      </c>
    </row>
    <row r="291" spans="1:65" s="13" customFormat="1" ht="11.25">
      <c r="B291" s="197"/>
      <c r="C291" s="198"/>
      <c r="D291" s="199" t="s">
        <v>160</v>
      </c>
      <c r="E291" s="200" t="s">
        <v>19</v>
      </c>
      <c r="F291" s="201" t="s">
        <v>835</v>
      </c>
      <c r="G291" s="198"/>
      <c r="H291" s="202">
        <v>166.98</v>
      </c>
      <c r="I291" s="203"/>
      <c r="J291" s="198"/>
      <c r="K291" s="198"/>
      <c r="L291" s="204"/>
      <c r="M291" s="205"/>
      <c r="N291" s="206"/>
      <c r="O291" s="206"/>
      <c r="P291" s="206"/>
      <c r="Q291" s="206"/>
      <c r="R291" s="206"/>
      <c r="S291" s="206"/>
      <c r="T291" s="207"/>
      <c r="AT291" s="208" t="s">
        <v>160</v>
      </c>
      <c r="AU291" s="208" t="s">
        <v>81</v>
      </c>
      <c r="AV291" s="13" t="s">
        <v>81</v>
      </c>
      <c r="AW291" s="13" t="s">
        <v>35</v>
      </c>
      <c r="AX291" s="13" t="s">
        <v>79</v>
      </c>
      <c r="AY291" s="208" t="s">
        <v>145</v>
      </c>
    </row>
    <row r="292" spans="1:65" s="2" customFormat="1" ht="16.5" customHeight="1">
      <c r="A292" s="35"/>
      <c r="B292" s="36"/>
      <c r="C292" s="179" t="s">
        <v>836</v>
      </c>
      <c r="D292" s="179" t="s">
        <v>147</v>
      </c>
      <c r="E292" s="180" t="s">
        <v>837</v>
      </c>
      <c r="F292" s="181" t="s">
        <v>838</v>
      </c>
      <c r="G292" s="182" t="s">
        <v>263</v>
      </c>
      <c r="H292" s="183">
        <v>3</v>
      </c>
      <c r="I292" s="184"/>
      <c r="J292" s="185">
        <f>ROUND(I292*H292,2)</f>
        <v>0</v>
      </c>
      <c r="K292" s="181" t="s">
        <v>525</v>
      </c>
      <c r="L292" s="40"/>
      <c r="M292" s="186" t="s">
        <v>19</v>
      </c>
      <c r="N292" s="187" t="s">
        <v>44</v>
      </c>
      <c r="O292" s="65"/>
      <c r="P292" s="188">
        <f>O292*H292</f>
        <v>0</v>
      </c>
      <c r="Q292" s="188">
        <v>0.45937</v>
      </c>
      <c r="R292" s="188">
        <f>Q292*H292</f>
        <v>1.3781099999999999</v>
      </c>
      <c r="S292" s="188">
        <v>0</v>
      </c>
      <c r="T292" s="189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0" t="s">
        <v>152</v>
      </c>
      <c r="AT292" s="190" t="s">
        <v>147</v>
      </c>
      <c r="AU292" s="190" t="s">
        <v>81</v>
      </c>
      <c r="AY292" s="18" t="s">
        <v>145</v>
      </c>
      <c r="BE292" s="191">
        <f>IF(N292="základní",J292,0)</f>
        <v>0</v>
      </c>
      <c r="BF292" s="191">
        <f>IF(N292="snížená",J292,0)</f>
        <v>0</v>
      </c>
      <c r="BG292" s="191">
        <f>IF(N292="zákl. přenesená",J292,0)</f>
        <v>0</v>
      </c>
      <c r="BH292" s="191">
        <f>IF(N292="sníž. přenesená",J292,0)</f>
        <v>0</v>
      </c>
      <c r="BI292" s="191">
        <f>IF(N292="nulová",J292,0)</f>
        <v>0</v>
      </c>
      <c r="BJ292" s="18" t="s">
        <v>79</v>
      </c>
      <c r="BK292" s="191">
        <f>ROUND(I292*H292,2)</f>
        <v>0</v>
      </c>
      <c r="BL292" s="18" t="s">
        <v>152</v>
      </c>
      <c r="BM292" s="190" t="s">
        <v>839</v>
      </c>
    </row>
    <row r="293" spans="1:65" s="2" customFormat="1" ht="11.25">
      <c r="A293" s="35"/>
      <c r="B293" s="36"/>
      <c r="C293" s="37"/>
      <c r="D293" s="192" t="s">
        <v>154</v>
      </c>
      <c r="E293" s="37"/>
      <c r="F293" s="193" t="s">
        <v>840</v>
      </c>
      <c r="G293" s="37"/>
      <c r="H293" s="37"/>
      <c r="I293" s="194"/>
      <c r="J293" s="37"/>
      <c r="K293" s="37"/>
      <c r="L293" s="40"/>
      <c r="M293" s="195"/>
      <c r="N293" s="196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154</v>
      </c>
      <c r="AU293" s="18" t="s">
        <v>81</v>
      </c>
    </row>
    <row r="294" spans="1:65" s="2" customFormat="1" ht="16.5" customHeight="1">
      <c r="A294" s="35"/>
      <c r="B294" s="36"/>
      <c r="C294" s="179" t="s">
        <v>841</v>
      </c>
      <c r="D294" s="179" t="s">
        <v>147</v>
      </c>
      <c r="E294" s="180" t="s">
        <v>842</v>
      </c>
      <c r="F294" s="181" t="s">
        <v>843</v>
      </c>
      <c r="G294" s="182" t="s">
        <v>460</v>
      </c>
      <c r="H294" s="183">
        <v>1</v>
      </c>
      <c r="I294" s="184"/>
      <c r="J294" s="185">
        <f t="shared" ref="J294:J299" si="10">ROUND(I294*H294,2)</f>
        <v>0</v>
      </c>
      <c r="K294" s="181" t="s">
        <v>19</v>
      </c>
      <c r="L294" s="40"/>
      <c r="M294" s="186" t="s">
        <v>19</v>
      </c>
      <c r="N294" s="187" t="s">
        <v>44</v>
      </c>
      <c r="O294" s="65"/>
      <c r="P294" s="188">
        <f t="shared" ref="P294:P299" si="11">O294*H294</f>
        <v>0</v>
      </c>
      <c r="Q294" s="188">
        <v>0</v>
      </c>
      <c r="R294" s="188">
        <f t="shared" ref="R294:R299" si="12">Q294*H294</f>
        <v>0</v>
      </c>
      <c r="S294" s="188">
        <v>0</v>
      </c>
      <c r="T294" s="189">
        <f t="shared" ref="T294:T299" si="13"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0" t="s">
        <v>152</v>
      </c>
      <c r="AT294" s="190" t="s">
        <v>147</v>
      </c>
      <c r="AU294" s="190" t="s">
        <v>81</v>
      </c>
      <c r="AY294" s="18" t="s">
        <v>145</v>
      </c>
      <c r="BE294" s="191">
        <f t="shared" ref="BE294:BE299" si="14">IF(N294="základní",J294,0)</f>
        <v>0</v>
      </c>
      <c r="BF294" s="191">
        <f t="shared" ref="BF294:BF299" si="15">IF(N294="snížená",J294,0)</f>
        <v>0</v>
      </c>
      <c r="BG294" s="191">
        <f t="shared" ref="BG294:BG299" si="16">IF(N294="zákl. přenesená",J294,0)</f>
        <v>0</v>
      </c>
      <c r="BH294" s="191">
        <f t="shared" ref="BH294:BH299" si="17">IF(N294="sníž. přenesená",J294,0)</f>
        <v>0</v>
      </c>
      <c r="BI294" s="191">
        <f t="shared" ref="BI294:BI299" si="18">IF(N294="nulová",J294,0)</f>
        <v>0</v>
      </c>
      <c r="BJ294" s="18" t="s">
        <v>79</v>
      </c>
      <c r="BK294" s="191">
        <f t="shared" ref="BK294:BK299" si="19">ROUND(I294*H294,2)</f>
        <v>0</v>
      </c>
      <c r="BL294" s="18" t="s">
        <v>152</v>
      </c>
      <c r="BM294" s="190" t="s">
        <v>844</v>
      </c>
    </row>
    <row r="295" spans="1:65" s="2" customFormat="1" ht="16.5" customHeight="1">
      <c r="A295" s="35"/>
      <c r="B295" s="36"/>
      <c r="C295" s="179" t="s">
        <v>845</v>
      </c>
      <c r="D295" s="179" t="s">
        <v>147</v>
      </c>
      <c r="E295" s="180" t="s">
        <v>846</v>
      </c>
      <c r="F295" s="181" t="s">
        <v>847</v>
      </c>
      <c r="G295" s="182" t="s">
        <v>460</v>
      </c>
      <c r="H295" s="183">
        <v>2</v>
      </c>
      <c r="I295" s="184"/>
      <c r="J295" s="185">
        <f t="shared" si="10"/>
        <v>0</v>
      </c>
      <c r="K295" s="181" t="s">
        <v>19</v>
      </c>
      <c r="L295" s="40"/>
      <c r="M295" s="186" t="s">
        <v>19</v>
      </c>
      <c r="N295" s="187" t="s">
        <v>44</v>
      </c>
      <c r="O295" s="65"/>
      <c r="P295" s="188">
        <f t="shared" si="11"/>
        <v>0</v>
      </c>
      <c r="Q295" s="188">
        <v>0</v>
      </c>
      <c r="R295" s="188">
        <f t="shared" si="12"/>
        <v>0</v>
      </c>
      <c r="S295" s="188">
        <v>0</v>
      </c>
      <c r="T295" s="189">
        <f t="shared" si="1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0" t="s">
        <v>152</v>
      </c>
      <c r="AT295" s="190" t="s">
        <v>147</v>
      </c>
      <c r="AU295" s="190" t="s">
        <v>81</v>
      </c>
      <c r="AY295" s="18" t="s">
        <v>145</v>
      </c>
      <c r="BE295" s="191">
        <f t="shared" si="14"/>
        <v>0</v>
      </c>
      <c r="BF295" s="191">
        <f t="shared" si="15"/>
        <v>0</v>
      </c>
      <c r="BG295" s="191">
        <f t="shared" si="16"/>
        <v>0</v>
      </c>
      <c r="BH295" s="191">
        <f t="shared" si="17"/>
        <v>0</v>
      </c>
      <c r="BI295" s="191">
        <f t="shared" si="18"/>
        <v>0</v>
      </c>
      <c r="BJ295" s="18" t="s">
        <v>79</v>
      </c>
      <c r="BK295" s="191">
        <f t="shared" si="19"/>
        <v>0</v>
      </c>
      <c r="BL295" s="18" t="s">
        <v>152</v>
      </c>
      <c r="BM295" s="190" t="s">
        <v>848</v>
      </c>
    </row>
    <row r="296" spans="1:65" s="2" customFormat="1" ht="16.5" customHeight="1">
      <c r="A296" s="35"/>
      <c r="B296" s="36"/>
      <c r="C296" s="179" t="s">
        <v>849</v>
      </c>
      <c r="D296" s="179" t="s">
        <v>147</v>
      </c>
      <c r="E296" s="180" t="s">
        <v>850</v>
      </c>
      <c r="F296" s="181" t="s">
        <v>851</v>
      </c>
      <c r="G296" s="182" t="s">
        <v>460</v>
      </c>
      <c r="H296" s="183">
        <v>1</v>
      </c>
      <c r="I296" s="184"/>
      <c r="J296" s="185">
        <f t="shared" si="10"/>
        <v>0</v>
      </c>
      <c r="K296" s="181" t="s">
        <v>19</v>
      </c>
      <c r="L296" s="40"/>
      <c r="M296" s="186" t="s">
        <v>19</v>
      </c>
      <c r="N296" s="187" t="s">
        <v>44</v>
      </c>
      <c r="O296" s="65"/>
      <c r="P296" s="188">
        <f t="shared" si="11"/>
        <v>0</v>
      </c>
      <c r="Q296" s="188">
        <v>0</v>
      </c>
      <c r="R296" s="188">
        <f t="shared" si="12"/>
        <v>0</v>
      </c>
      <c r="S296" s="188">
        <v>0</v>
      </c>
      <c r="T296" s="189">
        <f t="shared" si="1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0" t="s">
        <v>152</v>
      </c>
      <c r="AT296" s="190" t="s">
        <v>147</v>
      </c>
      <c r="AU296" s="190" t="s">
        <v>81</v>
      </c>
      <c r="AY296" s="18" t="s">
        <v>145</v>
      </c>
      <c r="BE296" s="191">
        <f t="shared" si="14"/>
        <v>0</v>
      </c>
      <c r="BF296" s="191">
        <f t="shared" si="15"/>
        <v>0</v>
      </c>
      <c r="BG296" s="191">
        <f t="shared" si="16"/>
        <v>0</v>
      </c>
      <c r="BH296" s="191">
        <f t="shared" si="17"/>
        <v>0</v>
      </c>
      <c r="BI296" s="191">
        <f t="shared" si="18"/>
        <v>0</v>
      </c>
      <c r="BJ296" s="18" t="s">
        <v>79</v>
      </c>
      <c r="BK296" s="191">
        <f t="shared" si="19"/>
        <v>0</v>
      </c>
      <c r="BL296" s="18" t="s">
        <v>152</v>
      </c>
      <c r="BM296" s="190" t="s">
        <v>852</v>
      </c>
    </row>
    <row r="297" spans="1:65" s="2" customFormat="1" ht="37.9" customHeight="1">
      <c r="A297" s="35"/>
      <c r="B297" s="36"/>
      <c r="C297" s="179" t="s">
        <v>853</v>
      </c>
      <c r="D297" s="179" t="s">
        <v>147</v>
      </c>
      <c r="E297" s="180" t="s">
        <v>854</v>
      </c>
      <c r="F297" s="181" t="s">
        <v>855</v>
      </c>
      <c r="G297" s="182" t="s">
        <v>460</v>
      </c>
      <c r="H297" s="183">
        <v>1</v>
      </c>
      <c r="I297" s="184"/>
      <c r="J297" s="185">
        <f t="shared" si="10"/>
        <v>0</v>
      </c>
      <c r="K297" s="181" t="s">
        <v>19</v>
      </c>
      <c r="L297" s="40"/>
      <c r="M297" s="186" t="s">
        <v>19</v>
      </c>
      <c r="N297" s="187" t="s">
        <v>44</v>
      </c>
      <c r="O297" s="65"/>
      <c r="P297" s="188">
        <f t="shared" si="11"/>
        <v>0</v>
      </c>
      <c r="Q297" s="188">
        <v>0</v>
      </c>
      <c r="R297" s="188">
        <f t="shared" si="12"/>
        <v>0</v>
      </c>
      <c r="S297" s="188">
        <v>0</v>
      </c>
      <c r="T297" s="189">
        <f t="shared" si="1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0" t="s">
        <v>152</v>
      </c>
      <c r="AT297" s="190" t="s">
        <v>147</v>
      </c>
      <c r="AU297" s="190" t="s">
        <v>81</v>
      </c>
      <c r="AY297" s="18" t="s">
        <v>145</v>
      </c>
      <c r="BE297" s="191">
        <f t="shared" si="14"/>
        <v>0</v>
      </c>
      <c r="BF297" s="191">
        <f t="shared" si="15"/>
        <v>0</v>
      </c>
      <c r="BG297" s="191">
        <f t="shared" si="16"/>
        <v>0</v>
      </c>
      <c r="BH297" s="191">
        <f t="shared" si="17"/>
        <v>0</v>
      </c>
      <c r="BI297" s="191">
        <f t="shared" si="18"/>
        <v>0</v>
      </c>
      <c r="BJ297" s="18" t="s">
        <v>79</v>
      </c>
      <c r="BK297" s="191">
        <f t="shared" si="19"/>
        <v>0</v>
      </c>
      <c r="BL297" s="18" t="s">
        <v>152</v>
      </c>
      <c r="BM297" s="190" t="s">
        <v>856</v>
      </c>
    </row>
    <row r="298" spans="1:65" s="2" customFormat="1" ht="16.5" customHeight="1">
      <c r="A298" s="35"/>
      <c r="B298" s="36"/>
      <c r="C298" s="179" t="s">
        <v>857</v>
      </c>
      <c r="D298" s="179" t="s">
        <v>147</v>
      </c>
      <c r="E298" s="180" t="s">
        <v>858</v>
      </c>
      <c r="F298" s="181" t="s">
        <v>859</v>
      </c>
      <c r="G298" s="182" t="s">
        <v>460</v>
      </c>
      <c r="H298" s="183">
        <v>1</v>
      </c>
      <c r="I298" s="184"/>
      <c r="J298" s="185">
        <f t="shared" si="10"/>
        <v>0</v>
      </c>
      <c r="K298" s="181" t="s">
        <v>19</v>
      </c>
      <c r="L298" s="40"/>
      <c r="M298" s="186" t="s">
        <v>19</v>
      </c>
      <c r="N298" s="187" t="s">
        <v>44</v>
      </c>
      <c r="O298" s="65"/>
      <c r="P298" s="188">
        <f t="shared" si="11"/>
        <v>0</v>
      </c>
      <c r="Q298" s="188">
        <v>0</v>
      </c>
      <c r="R298" s="188">
        <f t="shared" si="12"/>
        <v>0</v>
      </c>
      <c r="S298" s="188">
        <v>0</v>
      </c>
      <c r="T298" s="189">
        <f t="shared" si="1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0" t="s">
        <v>152</v>
      </c>
      <c r="AT298" s="190" t="s">
        <v>147</v>
      </c>
      <c r="AU298" s="190" t="s">
        <v>81</v>
      </c>
      <c r="AY298" s="18" t="s">
        <v>145</v>
      </c>
      <c r="BE298" s="191">
        <f t="shared" si="14"/>
        <v>0</v>
      </c>
      <c r="BF298" s="191">
        <f t="shared" si="15"/>
        <v>0</v>
      </c>
      <c r="BG298" s="191">
        <f t="shared" si="16"/>
        <v>0</v>
      </c>
      <c r="BH298" s="191">
        <f t="shared" si="17"/>
        <v>0</v>
      </c>
      <c r="BI298" s="191">
        <f t="shared" si="18"/>
        <v>0</v>
      </c>
      <c r="BJ298" s="18" t="s">
        <v>79</v>
      </c>
      <c r="BK298" s="191">
        <f t="shared" si="19"/>
        <v>0</v>
      </c>
      <c r="BL298" s="18" t="s">
        <v>152</v>
      </c>
      <c r="BM298" s="190" t="s">
        <v>860</v>
      </c>
    </row>
    <row r="299" spans="1:65" s="2" customFormat="1" ht="16.5" customHeight="1">
      <c r="A299" s="35"/>
      <c r="B299" s="36"/>
      <c r="C299" s="179" t="s">
        <v>861</v>
      </c>
      <c r="D299" s="179" t="s">
        <v>147</v>
      </c>
      <c r="E299" s="180" t="s">
        <v>862</v>
      </c>
      <c r="F299" s="181" t="s">
        <v>863</v>
      </c>
      <c r="G299" s="182" t="s">
        <v>263</v>
      </c>
      <c r="H299" s="183">
        <v>1</v>
      </c>
      <c r="I299" s="184"/>
      <c r="J299" s="185">
        <f t="shared" si="10"/>
        <v>0</v>
      </c>
      <c r="K299" s="181" t="s">
        <v>525</v>
      </c>
      <c r="L299" s="40"/>
      <c r="M299" s="186" t="s">
        <v>19</v>
      </c>
      <c r="N299" s="187" t="s">
        <v>44</v>
      </c>
      <c r="O299" s="65"/>
      <c r="P299" s="188">
        <f t="shared" si="11"/>
        <v>0</v>
      </c>
      <c r="Q299" s="188">
        <v>0.04</v>
      </c>
      <c r="R299" s="188">
        <f t="shared" si="12"/>
        <v>0.04</v>
      </c>
      <c r="S299" s="188">
        <v>0</v>
      </c>
      <c r="T299" s="189">
        <f t="shared" si="1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0" t="s">
        <v>152</v>
      </c>
      <c r="AT299" s="190" t="s">
        <v>147</v>
      </c>
      <c r="AU299" s="190" t="s">
        <v>81</v>
      </c>
      <c r="AY299" s="18" t="s">
        <v>145</v>
      </c>
      <c r="BE299" s="191">
        <f t="shared" si="14"/>
        <v>0</v>
      </c>
      <c r="BF299" s="191">
        <f t="shared" si="15"/>
        <v>0</v>
      </c>
      <c r="BG299" s="191">
        <f t="shared" si="16"/>
        <v>0</v>
      </c>
      <c r="BH299" s="191">
        <f t="shared" si="17"/>
        <v>0</v>
      </c>
      <c r="BI299" s="191">
        <f t="shared" si="18"/>
        <v>0</v>
      </c>
      <c r="BJ299" s="18" t="s">
        <v>79</v>
      </c>
      <c r="BK299" s="191">
        <f t="shared" si="19"/>
        <v>0</v>
      </c>
      <c r="BL299" s="18" t="s">
        <v>152</v>
      </c>
      <c r="BM299" s="190" t="s">
        <v>864</v>
      </c>
    </row>
    <row r="300" spans="1:65" s="2" customFormat="1" ht="11.25">
      <c r="A300" s="35"/>
      <c r="B300" s="36"/>
      <c r="C300" s="37"/>
      <c r="D300" s="192" t="s">
        <v>154</v>
      </c>
      <c r="E300" s="37"/>
      <c r="F300" s="193" t="s">
        <v>865</v>
      </c>
      <c r="G300" s="37"/>
      <c r="H300" s="37"/>
      <c r="I300" s="194"/>
      <c r="J300" s="37"/>
      <c r="K300" s="37"/>
      <c r="L300" s="40"/>
      <c r="M300" s="195"/>
      <c r="N300" s="196"/>
      <c r="O300" s="65"/>
      <c r="P300" s="65"/>
      <c r="Q300" s="65"/>
      <c r="R300" s="65"/>
      <c r="S300" s="65"/>
      <c r="T300" s="66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154</v>
      </c>
      <c r="AU300" s="18" t="s">
        <v>81</v>
      </c>
    </row>
    <row r="301" spans="1:65" s="2" customFormat="1" ht="24.2" customHeight="1">
      <c r="A301" s="35"/>
      <c r="B301" s="36"/>
      <c r="C301" s="220" t="s">
        <v>866</v>
      </c>
      <c r="D301" s="220" t="s">
        <v>234</v>
      </c>
      <c r="E301" s="221" t="s">
        <v>867</v>
      </c>
      <c r="F301" s="222" t="s">
        <v>868</v>
      </c>
      <c r="G301" s="223" t="s">
        <v>263</v>
      </c>
      <c r="H301" s="224">
        <v>1</v>
      </c>
      <c r="I301" s="225"/>
      <c r="J301" s="226">
        <f>ROUND(I301*H301,2)</f>
        <v>0</v>
      </c>
      <c r="K301" s="222" t="s">
        <v>19</v>
      </c>
      <c r="L301" s="227"/>
      <c r="M301" s="228" t="s">
        <v>19</v>
      </c>
      <c r="N301" s="229" t="s">
        <v>44</v>
      </c>
      <c r="O301" s="65"/>
      <c r="P301" s="188">
        <f>O301*H301</f>
        <v>0</v>
      </c>
      <c r="Q301" s="188">
        <v>0</v>
      </c>
      <c r="R301" s="188">
        <f>Q301*H301</f>
        <v>0</v>
      </c>
      <c r="S301" s="188">
        <v>0</v>
      </c>
      <c r="T301" s="189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0" t="s">
        <v>196</v>
      </c>
      <c r="AT301" s="190" t="s">
        <v>234</v>
      </c>
      <c r="AU301" s="190" t="s">
        <v>81</v>
      </c>
      <c r="AY301" s="18" t="s">
        <v>145</v>
      </c>
      <c r="BE301" s="191">
        <f>IF(N301="základní",J301,0)</f>
        <v>0</v>
      </c>
      <c r="BF301" s="191">
        <f>IF(N301="snížená",J301,0)</f>
        <v>0</v>
      </c>
      <c r="BG301" s="191">
        <f>IF(N301="zákl. přenesená",J301,0)</f>
        <v>0</v>
      </c>
      <c r="BH301" s="191">
        <f>IF(N301="sníž. přenesená",J301,0)</f>
        <v>0</v>
      </c>
      <c r="BI301" s="191">
        <f>IF(N301="nulová",J301,0)</f>
        <v>0</v>
      </c>
      <c r="BJ301" s="18" t="s">
        <v>79</v>
      </c>
      <c r="BK301" s="191">
        <f>ROUND(I301*H301,2)</f>
        <v>0</v>
      </c>
      <c r="BL301" s="18" t="s">
        <v>152</v>
      </c>
      <c r="BM301" s="190" t="s">
        <v>869</v>
      </c>
    </row>
    <row r="302" spans="1:65" s="2" customFormat="1" ht="16.5" customHeight="1">
      <c r="A302" s="35"/>
      <c r="B302" s="36"/>
      <c r="C302" s="179" t="s">
        <v>870</v>
      </c>
      <c r="D302" s="179" t="s">
        <v>147</v>
      </c>
      <c r="E302" s="180" t="s">
        <v>871</v>
      </c>
      <c r="F302" s="181" t="s">
        <v>872</v>
      </c>
      <c r="G302" s="182" t="s">
        <v>263</v>
      </c>
      <c r="H302" s="183">
        <v>8</v>
      </c>
      <c r="I302" s="184"/>
      <c r="J302" s="185">
        <f>ROUND(I302*H302,2)</f>
        <v>0</v>
      </c>
      <c r="K302" s="181" t="s">
        <v>525</v>
      </c>
      <c r="L302" s="40"/>
      <c r="M302" s="186" t="s">
        <v>19</v>
      </c>
      <c r="N302" s="187" t="s">
        <v>44</v>
      </c>
      <c r="O302" s="65"/>
      <c r="P302" s="188">
        <f>O302*H302</f>
        <v>0</v>
      </c>
      <c r="Q302" s="188">
        <v>0.04</v>
      </c>
      <c r="R302" s="188">
        <f>Q302*H302</f>
        <v>0.32</v>
      </c>
      <c r="S302" s="188">
        <v>0</v>
      </c>
      <c r="T302" s="18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0" t="s">
        <v>152</v>
      </c>
      <c r="AT302" s="190" t="s">
        <v>147</v>
      </c>
      <c r="AU302" s="190" t="s">
        <v>81</v>
      </c>
      <c r="AY302" s="18" t="s">
        <v>145</v>
      </c>
      <c r="BE302" s="191">
        <f>IF(N302="základní",J302,0)</f>
        <v>0</v>
      </c>
      <c r="BF302" s="191">
        <f>IF(N302="snížená",J302,0)</f>
        <v>0</v>
      </c>
      <c r="BG302" s="191">
        <f>IF(N302="zákl. přenesená",J302,0)</f>
        <v>0</v>
      </c>
      <c r="BH302" s="191">
        <f>IF(N302="sníž. přenesená",J302,0)</f>
        <v>0</v>
      </c>
      <c r="BI302" s="191">
        <f>IF(N302="nulová",J302,0)</f>
        <v>0</v>
      </c>
      <c r="BJ302" s="18" t="s">
        <v>79</v>
      </c>
      <c r="BK302" s="191">
        <f>ROUND(I302*H302,2)</f>
        <v>0</v>
      </c>
      <c r="BL302" s="18" t="s">
        <v>152</v>
      </c>
      <c r="BM302" s="190" t="s">
        <v>873</v>
      </c>
    </row>
    <row r="303" spans="1:65" s="2" customFormat="1" ht="11.25">
      <c r="A303" s="35"/>
      <c r="B303" s="36"/>
      <c r="C303" s="37"/>
      <c r="D303" s="192" t="s">
        <v>154</v>
      </c>
      <c r="E303" s="37"/>
      <c r="F303" s="193" t="s">
        <v>874</v>
      </c>
      <c r="G303" s="37"/>
      <c r="H303" s="37"/>
      <c r="I303" s="194"/>
      <c r="J303" s="37"/>
      <c r="K303" s="37"/>
      <c r="L303" s="40"/>
      <c r="M303" s="195"/>
      <c r="N303" s="196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154</v>
      </c>
      <c r="AU303" s="18" t="s">
        <v>81</v>
      </c>
    </row>
    <row r="304" spans="1:65" s="2" customFormat="1" ht="24.2" customHeight="1">
      <c r="A304" s="35"/>
      <c r="B304" s="36"/>
      <c r="C304" s="220" t="s">
        <v>875</v>
      </c>
      <c r="D304" s="220" t="s">
        <v>234</v>
      </c>
      <c r="E304" s="221" t="s">
        <v>876</v>
      </c>
      <c r="F304" s="222" t="s">
        <v>877</v>
      </c>
      <c r="G304" s="223" t="s">
        <v>263</v>
      </c>
      <c r="H304" s="224">
        <v>8</v>
      </c>
      <c r="I304" s="225"/>
      <c r="J304" s="226">
        <f>ROUND(I304*H304,2)</f>
        <v>0</v>
      </c>
      <c r="K304" s="222" t="s">
        <v>19</v>
      </c>
      <c r="L304" s="227"/>
      <c r="M304" s="228" t="s">
        <v>19</v>
      </c>
      <c r="N304" s="229" t="s">
        <v>44</v>
      </c>
      <c r="O304" s="65"/>
      <c r="P304" s="188">
        <f>O304*H304</f>
        <v>0</v>
      </c>
      <c r="Q304" s="188">
        <v>0</v>
      </c>
      <c r="R304" s="188">
        <f>Q304*H304</f>
        <v>0</v>
      </c>
      <c r="S304" s="188">
        <v>0</v>
      </c>
      <c r="T304" s="18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0" t="s">
        <v>196</v>
      </c>
      <c r="AT304" s="190" t="s">
        <v>234</v>
      </c>
      <c r="AU304" s="190" t="s">
        <v>81</v>
      </c>
      <c r="AY304" s="18" t="s">
        <v>145</v>
      </c>
      <c r="BE304" s="191">
        <f>IF(N304="základní",J304,0)</f>
        <v>0</v>
      </c>
      <c r="BF304" s="191">
        <f>IF(N304="snížená",J304,0)</f>
        <v>0</v>
      </c>
      <c r="BG304" s="191">
        <f>IF(N304="zákl. přenesená",J304,0)</f>
        <v>0</v>
      </c>
      <c r="BH304" s="191">
        <f>IF(N304="sníž. přenesená",J304,0)</f>
        <v>0</v>
      </c>
      <c r="BI304" s="191">
        <f>IF(N304="nulová",J304,0)</f>
        <v>0</v>
      </c>
      <c r="BJ304" s="18" t="s">
        <v>79</v>
      </c>
      <c r="BK304" s="191">
        <f>ROUND(I304*H304,2)</f>
        <v>0</v>
      </c>
      <c r="BL304" s="18" t="s">
        <v>152</v>
      </c>
      <c r="BM304" s="190" t="s">
        <v>878</v>
      </c>
    </row>
    <row r="305" spans="1:65" s="2" customFormat="1" ht="16.5" customHeight="1">
      <c r="A305" s="35"/>
      <c r="B305" s="36"/>
      <c r="C305" s="179" t="s">
        <v>879</v>
      </c>
      <c r="D305" s="179" t="s">
        <v>147</v>
      </c>
      <c r="E305" s="180" t="s">
        <v>880</v>
      </c>
      <c r="F305" s="181" t="s">
        <v>881</v>
      </c>
      <c r="G305" s="182" t="s">
        <v>263</v>
      </c>
      <c r="H305" s="183">
        <v>1</v>
      </c>
      <c r="I305" s="184"/>
      <c r="J305" s="185">
        <f>ROUND(I305*H305,2)</f>
        <v>0</v>
      </c>
      <c r="K305" s="181" t="s">
        <v>525</v>
      </c>
      <c r="L305" s="40"/>
      <c r="M305" s="186" t="s">
        <v>19</v>
      </c>
      <c r="N305" s="187" t="s">
        <v>44</v>
      </c>
      <c r="O305" s="65"/>
      <c r="P305" s="188">
        <f>O305*H305</f>
        <v>0</v>
      </c>
      <c r="Q305" s="188">
        <v>0.05</v>
      </c>
      <c r="R305" s="188">
        <f>Q305*H305</f>
        <v>0.05</v>
      </c>
      <c r="S305" s="188">
        <v>0</v>
      </c>
      <c r="T305" s="189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0" t="s">
        <v>152</v>
      </c>
      <c r="AT305" s="190" t="s">
        <v>147</v>
      </c>
      <c r="AU305" s="190" t="s">
        <v>81</v>
      </c>
      <c r="AY305" s="18" t="s">
        <v>145</v>
      </c>
      <c r="BE305" s="191">
        <f>IF(N305="základní",J305,0)</f>
        <v>0</v>
      </c>
      <c r="BF305" s="191">
        <f>IF(N305="snížená",J305,0)</f>
        <v>0</v>
      </c>
      <c r="BG305" s="191">
        <f>IF(N305="zákl. přenesená",J305,0)</f>
        <v>0</v>
      </c>
      <c r="BH305" s="191">
        <f>IF(N305="sníž. přenesená",J305,0)</f>
        <v>0</v>
      </c>
      <c r="BI305" s="191">
        <f>IF(N305="nulová",J305,0)</f>
        <v>0</v>
      </c>
      <c r="BJ305" s="18" t="s">
        <v>79</v>
      </c>
      <c r="BK305" s="191">
        <f>ROUND(I305*H305,2)</f>
        <v>0</v>
      </c>
      <c r="BL305" s="18" t="s">
        <v>152</v>
      </c>
      <c r="BM305" s="190" t="s">
        <v>882</v>
      </c>
    </row>
    <row r="306" spans="1:65" s="2" customFormat="1" ht="11.25">
      <c r="A306" s="35"/>
      <c r="B306" s="36"/>
      <c r="C306" s="37"/>
      <c r="D306" s="192" t="s">
        <v>154</v>
      </c>
      <c r="E306" s="37"/>
      <c r="F306" s="193" t="s">
        <v>883</v>
      </c>
      <c r="G306" s="37"/>
      <c r="H306" s="37"/>
      <c r="I306" s="194"/>
      <c r="J306" s="37"/>
      <c r="K306" s="37"/>
      <c r="L306" s="40"/>
      <c r="M306" s="195"/>
      <c r="N306" s="196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154</v>
      </c>
      <c r="AU306" s="18" t="s">
        <v>81</v>
      </c>
    </row>
    <row r="307" spans="1:65" s="2" customFormat="1" ht="24.2" customHeight="1">
      <c r="A307" s="35"/>
      <c r="B307" s="36"/>
      <c r="C307" s="220" t="s">
        <v>884</v>
      </c>
      <c r="D307" s="220" t="s">
        <v>234</v>
      </c>
      <c r="E307" s="221" t="s">
        <v>885</v>
      </c>
      <c r="F307" s="222" t="s">
        <v>886</v>
      </c>
      <c r="G307" s="223" t="s">
        <v>263</v>
      </c>
      <c r="H307" s="224">
        <v>1</v>
      </c>
      <c r="I307" s="225"/>
      <c r="J307" s="226">
        <f>ROUND(I307*H307,2)</f>
        <v>0</v>
      </c>
      <c r="K307" s="222" t="s">
        <v>19</v>
      </c>
      <c r="L307" s="227"/>
      <c r="M307" s="228" t="s">
        <v>19</v>
      </c>
      <c r="N307" s="229" t="s">
        <v>44</v>
      </c>
      <c r="O307" s="65"/>
      <c r="P307" s="188">
        <f>O307*H307</f>
        <v>0</v>
      </c>
      <c r="Q307" s="188">
        <v>0</v>
      </c>
      <c r="R307" s="188">
        <f>Q307*H307</f>
        <v>0</v>
      </c>
      <c r="S307" s="188">
        <v>0</v>
      </c>
      <c r="T307" s="189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0" t="s">
        <v>196</v>
      </c>
      <c r="AT307" s="190" t="s">
        <v>234</v>
      </c>
      <c r="AU307" s="190" t="s">
        <v>81</v>
      </c>
      <c r="AY307" s="18" t="s">
        <v>145</v>
      </c>
      <c r="BE307" s="191">
        <f>IF(N307="základní",J307,0)</f>
        <v>0</v>
      </c>
      <c r="BF307" s="191">
        <f>IF(N307="snížená",J307,0)</f>
        <v>0</v>
      </c>
      <c r="BG307" s="191">
        <f>IF(N307="zákl. přenesená",J307,0)</f>
        <v>0</v>
      </c>
      <c r="BH307" s="191">
        <f>IF(N307="sníž. přenesená",J307,0)</f>
        <v>0</v>
      </c>
      <c r="BI307" s="191">
        <f>IF(N307="nulová",J307,0)</f>
        <v>0</v>
      </c>
      <c r="BJ307" s="18" t="s">
        <v>79</v>
      </c>
      <c r="BK307" s="191">
        <f>ROUND(I307*H307,2)</f>
        <v>0</v>
      </c>
      <c r="BL307" s="18" t="s">
        <v>152</v>
      </c>
      <c r="BM307" s="190" t="s">
        <v>887</v>
      </c>
    </row>
    <row r="308" spans="1:65" s="2" customFormat="1" ht="16.5" customHeight="1">
      <c r="A308" s="35"/>
      <c r="B308" s="36"/>
      <c r="C308" s="179" t="s">
        <v>888</v>
      </c>
      <c r="D308" s="179" t="s">
        <v>147</v>
      </c>
      <c r="E308" s="180" t="s">
        <v>889</v>
      </c>
      <c r="F308" s="181" t="s">
        <v>890</v>
      </c>
      <c r="G308" s="182" t="s">
        <v>172</v>
      </c>
      <c r="H308" s="183">
        <v>166.98</v>
      </c>
      <c r="I308" s="184"/>
      <c r="J308" s="185">
        <f>ROUND(I308*H308,2)</f>
        <v>0</v>
      </c>
      <c r="K308" s="181" t="s">
        <v>525</v>
      </c>
      <c r="L308" s="40"/>
      <c r="M308" s="186" t="s">
        <v>19</v>
      </c>
      <c r="N308" s="187" t="s">
        <v>44</v>
      </c>
      <c r="O308" s="65"/>
      <c r="P308" s="188">
        <f>O308*H308</f>
        <v>0</v>
      </c>
      <c r="Q308" s="188">
        <v>1.9000000000000001E-4</v>
      </c>
      <c r="R308" s="188">
        <f>Q308*H308</f>
        <v>3.1726200000000003E-2</v>
      </c>
      <c r="S308" s="188">
        <v>0</v>
      </c>
      <c r="T308" s="18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0" t="s">
        <v>152</v>
      </c>
      <c r="AT308" s="190" t="s">
        <v>147</v>
      </c>
      <c r="AU308" s="190" t="s">
        <v>81</v>
      </c>
      <c r="AY308" s="18" t="s">
        <v>145</v>
      </c>
      <c r="BE308" s="191">
        <f>IF(N308="základní",J308,0)</f>
        <v>0</v>
      </c>
      <c r="BF308" s="191">
        <f>IF(N308="snížená",J308,0)</f>
        <v>0</v>
      </c>
      <c r="BG308" s="191">
        <f>IF(N308="zákl. přenesená",J308,0)</f>
        <v>0</v>
      </c>
      <c r="BH308" s="191">
        <f>IF(N308="sníž. přenesená",J308,0)</f>
        <v>0</v>
      </c>
      <c r="BI308" s="191">
        <f>IF(N308="nulová",J308,0)</f>
        <v>0</v>
      </c>
      <c r="BJ308" s="18" t="s">
        <v>79</v>
      </c>
      <c r="BK308" s="191">
        <f>ROUND(I308*H308,2)</f>
        <v>0</v>
      </c>
      <c r="BL308" s="18" t="s">
        <v>152</v>
      </c>
      <c r="BM308" s="190" t="s">
        <v>891</v>
      </c>
    </row>
    <row r="309" spans="1:65" s="2" customFormat="1" ht="11.25">
      <c r="A309" s="35"/>
      <c r="B309" s="36"/>
      <c r="C309" s="37"/>
      <c r="D309" s="192" t="s">
        <v>154</v>
      </c>
      <c r="E309" s="37"/>
      <c r="F309" s="193" t="s">
        <v>892</v>
      </c>
      <c r="G309" s="37"/>
      <c r="H309" s="37"/>
      <c r="I309" s="194"/>
      <c r="J309" s="37"/>
      <c r="K309" s="37"/>
      <c r="L309" s="40"/>
      <c r="M309" s="195"/>
      <c r="N309" s="196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154</v>
      </c>
      <c r="AU309" s="18" t="s">
        <v>81</v>
      </c>
    </row>
    <row r="310" spans="1:65" s="2" customFormat="1" ht="16.5" customHeight="1">
      <c r="A310" s="35"/>
      <c r="B310" s="36"/>
      <c r="C310" s="179" t="s">
        <v>893</v>
      </c>
      <c r="D310" s="179" t="s">
        <v>147</v>
      </c>
      <c r="E310" s="180" t="s">
        <v>894</v>
      </c>
      <c r="F310" s="181" t="s">
        <v>895</v>
      </c>
      <c r="G310" s="182" t="s">
        <v>172</v>
      </c>
      <c r="H310" s="183">
        <v>166.98</v>
      </c>
      <c r="I310" s="184"/>
      <c r="J310" s="185">
        <f>ROUND(I310*H310,2)</f>
        <v>0</v>
      </c>
      <c r="K310" s="181" t="s">
        <v>525</v>
      </c>
      <c r="L310" s="40"/>
      <c r="M310" s="186" t="s">
        <v>19</v>
      </c>
      <c r="N310" s="187" t="s">
        <v>44</v>
      </c>
      <c r="O310" s="65"/>
      <c r="P310" s="188">
        <f>O310*H310</f>
        <v>0</v>
      </c>
      <c r="Q310" s="188">
        <v>9.0000000000000006E-5</v>
      </c>
      <c r="R310" s="188">
        <f>Q310*H310</f>
        <v>1.50282E-2</v>
      </c>
      <c r="S310" s="188">
        <v>0</v>
      </c>
      <c r="T310" s="189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0" t="s">
        <v>152</v>
      </c>
      <c r="AT310" s="190" t="s">
        <v>147</v>
      </c>
      <c r="AU310" s="190" t="s">
        <v>81</v>
      </c>
      <c r="AY310" s="18" t="s">
        <v>145</v>
      </c>
      <c r="BE310" s="191">
        <f>IF(N310="základní",J310,0)</f>
        <v>0</v>
      </c>
      <c r="BF310" s="191">
        <f>IF(N310="snížená",J310,0)</f>
        <v>0</v>
      </c>
      <c r="BG310" s="191">
        <f>IF(N310="zákl. přenesená",J310,0)</f>
        <v>0</v>
      </c>
      <c r="BH310" s="191">
        <f>IF(N310="sníž. přenesená",J310,0)</f>
        <v>0</v>
      </c>
      <c r="BI310" s="191">
        <f>IF(N310="nulová",J310,0)</f>
        <v>0</v>
      </c>
      <c r="BJ310" s="18" t="s">
        <v>79</v>
      </c>
      <c r="BK310" s="191">
        <f>ROUND(I310*H310,2)</f>
        <v>0</v>
      </c>
      <c r="BL310" s="18" t="s">
        <v>152</v>
      </c>
      <c r="BM310" s="190" t="s">
        <v>896</v>
      </c>
    </row>
    <row r="311" spans="1:65" s="2" customFormat="1" ht="11.25">
      <c r="A311" s="35"/>
      <c r="B311" s="36"/>
      <c r="C311" s="37"/>
      <c r="D311" s="192" t="s">
        <v>154</v>
      </c>
      <c r="E311" s="37"/>
      <c r="F311" s="193" t="s">
        <v>897</v>
      </c>
      <c r="G311" s="37"/>
      <c r="H311" s="37"/>
      <c r="I311" s="194"/>
      <c r="J311" s="37"/>
      <c r="K311" s="37"/>
      <c r="L311" s="40"/>
      <c r="M311" s="195"/>
      <c r="N311" s="196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154</v>
      </c>
      <c r="AU311" s="18" t="s">
        <v>81</v>
      </c>
    </row>
    <row r="312" spans="1:65" s="12" customFormat="1" ht="22.9" customHeight="1">
      <c r="B312" s="163"/>
      <c r="C312" s="164"/>
      <c r="D312" s="165" t="s">
        <v>72</v>
      </c>
      <c r="E312" s="177" t="s">
        <v>423</v>
      </c>
      <c r="F312" s="177" t="s">
        <v>424</v>
      </c>
      <c r="G312" s="164"/>
      <c r="H312" s="164"/>
      <c r="I312" s="167"/>
      <c r="J312" s="178">
        <f>BK312</f>
        <v>0</v>
      </c>
      <c r="K312" s="164"/>
      <c r="L312" s="169"/>
      <c r="M312" s="170"/>
      <c r="N312" s="171"/>
      <c r="O312" s="171"/>
      <c r="P312" s="172">
        <f>SUM(P313:P321)</f>
        <v>0</v>
      </c>
      <c r="Q312" s="171"/>
      <c r="R312" s="172">
        <f>SUM(R313:R321)</f>
        <v>0</v>
      </c>
      <c r="S312" s="171"/>
      <c r="T312" s="173">
        <f>SUM(T313:T321)</f>
        <v>0</v>
      </c>
      <c r="AR312" s="174" t="s">
        <v>79</v>
      </c>
      <c r="AT312" s="175" t="s">
        <v>72</v>
      </c>
      <c r="AU312" s="175" t="s">
        <v>79</v>
      </c>
      <c r="AY312" s="174" t="s">
        <v>145</v>
      </c>
      <c r="BK312" s="176">
        <f>SUM(BK313:BK321)</f>
        <v>0</v>
      </c>
    </row>
    <row r="313" spans="1:65" s="2" customFormat="1" ht="24.2" customHeight="1">
      <c r="A313" s="35"/>
      <c r="B313" s="36"/>
      <c r="C313" s="179" t="s">
        <v>898</v>
      </c>
      <c r="D313" s="179" t="s">
        <v>147</v>
      </c>
      <c r="E313" s="180" t="s">
        <v>899</v>
      </c>
      <c r="F313" s="181" t="s">
        <v>900</v>
      </c>
      <c r="G313" s="182" t="s">
        <v>216</v>
      </c>
      <c r="H313" s="183">
        <v>6.9690000000000003</v>
      </c>
      <c r="I313" s="184"/>
      <c r="J313" s="185">
        <f>ROUND(I313*H313,2)</f>
        <v>0</v>
      </c>
      <c r="K313" s="181" t="s">
        <v>525</v>
      </c>
      <c r="L313" s="40"/>
      <c r="M313" s="186" t="s">
        <v>19</v>
      </c>
      <c r="N313" s="187" t="s">
        <v>44</v>
      </c>
      <c r="O313" s="65"/>
      <c r="P313" s="188">
        <f>O313*H313</f>
        <v>0</v>
      </c>
      <c r="Q313" s="188">
        <v>0</v>
      </c>
      <c r="R313" s="188">
        <f>Q313*H313</f>
        <v>0</v>
      </c>
      <c r="S313" s="188">
        <v>0</v>
      </c>
      <c r="T313" s="189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0" t="s">
        <v>152</v>
      </c>
      <c r="AT313" s="190" t="s">
        <v>147</v>
      </c>
      <c r="AU313" s="190" t="s">
        <v>81</v>
      </c>
      <c r="AY313" s="18" t="s">
        <v>145</v>
      </c>
      <c r="BE313" s="191">
        <f>IF(N313="základní",J313,0)</f>
        <v>0</v>
      </c>
      <c r="BF313" s="191">
        <f>IF(N313="snížená",J313,0)</f>
        <v>0</v>
      </c>
      <c r="BG313" s="191">
        <f>IF(N313="zákl. přenesená",J313,0)</f>
        <v>0</v>
      </c>
      <c r="BH313" s="191">
        <f>IF(N313="sníž. přenesená",J313,0)</f>
        <v>0</v>
      </c>
      <c r="BI313" s="191">
        <f>IF(N313="nulová",J313,0)</f>
        <v>0</v>
      </c>
      <c r="BJ313" s="18" t="s">
        <v>79</v>
      </c>
      <c r="BK313" s="191">
        <f>ROUND(I313*H313,2)</f>
        <v>0</v>
      </c>
      <c r="BL313" s="18" t="s">
        <v>152</v>
      </c>
      <c r="BM313" s="190" t="s">
        <v>901</v>
      </c>
    </row>
    <row r="314" spans="1:65" s="2" customFormat="1" ht="11.25">
      <c r="A314" s="35"/>
      <c r="B314" s="36"/>
      <c r="C314" s="37"/>
      <c r="D314" s="192" t="s">
        <v>154</v>
      </c>
      <c r="E314" s="37"/>
      <c r="F314" s="193" t="s">
        <v>902</v>
      </c>
      <c r="G314" s="37"/>
      <c r="H314" s="37"/>
      <c r="I314" s="194"/>
      <c r="J314" s="37"/>
      <c r="K314" s="37"/>
      <c r="L314" s="40"/>
      <c r="M314" s="195"/>
      <c r="N314" s="196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154</v>
      </c>
      <c r="AU314" s="18" t="s">
        <v>81</v>
      </c>
    </row>
    <row r="315" spans="1:65" s="2" customFormat="1" ht="24.2" customHeight="1">
      <c r="A315" s="35"/>
      <c r="B315" s="36"/>
      <c r="C315" s="179" t="s">
        <v>903</v>
      </c>
      <c r="D315" s="179" t="s">
        <v>147</v>
      </c>
      <c r="E315" s="180" t="s">
        <v>904</v>
      </c>
      <c r="F315" s="181" t="s">
        <v>905</v>
      </c>
      <c r="G315" s="182" t="s">
        <v>216</v>
      </c>
      <c r="H315" s="183">
        <v>6.9690000000000003</v>
      </c>
      <c r="I315" s="184"/>
      <c r="J315" s="185">
        <f>ROUND(I315*H315,2)</f>
        <v>0</v>
      </c>
      <c r="K315" s="181" t="s">
        <v>525</v>
      </c>
      <c r="L315" s="40"/>
      <c r="M315" s="186" t="s">
        <v>19</v>
      </c>
      <c r="N315" s="187" t="s">
        <v>44</v>
      </c>
      <c r="O315" s="65"/>
      <c r="P315" s="188">
        <f>O315*H315</f>
        <v>0</v>
      </c>
      <c r="Q315" s="188">
        <v>0</v>
      </c>
      <c r="R315" s="188">
        <f>Q315*H315</f>
        <v>0</v>
      </c>
      <c r="S315" s="188">
        <v>0</v>
      </c>
      <c r="T315" s="189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0" t="s">
        <v>152</v>
      </c>
      <c r="AT315" s="190" t="s">
        <v>147</v>
      </c>
      <c r="AU315" s="190" t="s">
        <v>81</v>
      </c>
      <c r="AY315" s="18" t="s">
        <v>145</v>
      </c>
      <c r="BE315" s="191">
        <f>IF(N315="základní",J315,0)</f>
        <v>0</v>
      </c>
      <c r="BF315" s="191">
        <f>IF(N315="snížená",J315,0)</f>
        <v>0</v>
      </c>
      <c r="BG315" s="191">
        <f>IF(N315="zákl. přenesená",J315,0)</f>
        <v>0</v>
      </c>
      <c r="BH315" s="191">
        <f>IF(N315="sníž. přenesená",J315,0)</f>
        <v>0</v>
      </c>
      <c r="BI315" s="191">
        <f>IF(N315="nulová",J315,0)</f>
        <v>0</v>
      </c>
      <c r="BJ315" s="18" t="s">
        <v>79</v>
      </c>
      <c r="BK315" s="191">
        <f>ROUND(I315*H315,2)</f>
        <v>0</v>
      </c>
      <c r="BL315" s="18" t="s">
        <v>152</v>
      </c>
      <c r="BM315" s="190" t="s">
        <v>906</v>
      </c>
    </row>
    <row r="316" spans="1:65" s="2" customFormat="1" ht="11.25">
      <c r="A316" s="35"/>
      <c r="B316" s="36"/>
      <c r="C316" s="37"/>
      <c r="D316" s="192" t="s">
        <v>154</v>
      </c>
      <c r="E316" s="37"/>
      <c r="F316" s="193" t="s">
        <v>907</v>
      </c>
      <c r="G316" s="37"/>
      <c r="H316" s="37"/>
      <c r="I316" s="194"/>
      <c r="J316" s="37"/>
      <c r="K316" s="37"/>
      <c r="L316" s="40"/>
      <c r="M316" s="195"/>
      <c r="N316" s="196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154</v>
      </c>
      <c r="AU316" s="18" t="s">
        <v>81</v>
      </c>
    </row>
    <row r="317" spans="1:65" s="2" customFormat="1" ht="24.2" customHeight="1">
      <c r="A317" s="35"/>
      <c r="B317" s="36"/>
      <c r="C317" s="179" t="s">
        <v>908</v>
      </c>
      <c r="D317" s="179" t="s">
        <v>147</v>
      </c>
      <c r="E317" s="180" t="s">
        <v>909</v>
      </c>
      <c r="F317" s="181" t="s">
        <v>432</v>
      </c>
      <c r="G317" s="182" t="s">
        <v>216</v>
      </c>
      <c r="H317" s="183">
        <v>20.907</v>
      </c>
      <c r="I317" s="184"/>
      <c r="J317" s="185">
        <f>ROUND(I317*H317,2)</f>
        <v>0</v>
      </c>
      <c r="K317" s="181" t="s">
        <v>525</v>
      </c>
      <c r="L317" s="40"/>
      <c r="M317" s="186" t="s">
        <v>19</v>
      </c>
      <c r="N317" s="187" t="s">
        <v>44</v>
      </c>
      <c r="O317" s="65"/>
      <c r="P317" s="188">
        <f>O317*H317</f>
        <v>0</v>
      </c>
      <c r="Q317" s="188">
        <v>0</v>
      </c>
      <c r="R317" s="188">
        <f>Q317*H317</f>
        <v>0</v>
      </c>
      <c r="S317" s="188">
        <v>0</v>
      </c>
      <c r="T317" s="18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0" t="s">
        <v>152</v>
      </c>
      <c r="AT317" s="190" t="s">
        <v>147</v>
      </c>
      <c r="AU317" s="190" t="s">
        <v>81</v>
      </c>
      <c r="AY317" s="18" t="s">
        <v>145</v>
      </c>
      <c r="BE317" s="191">
        <f>IF(N317="základní",J317,0)</f>
        <v>0</v>
      </c>
      <c r="BF317" s="191">
        <f>IF(N317="snížená",J317,0)</f>
        <v>0</v>
      </c>
      <c r="BG317" s="191">
        <f>IF(N317="zákl. přenesená",J317,0)</f>
        <v>0</v>
      </c>
      <c r="BH317" s="191">
        <f>IF(N317="sníž. přenesená",J317,0)</f>
        <v>0</v>
      </c>
      <c r="BI317" s="191">
        <f>IF(N317="nulová",J317,0)</f>
        <v>0</v>
      </c>
      <c r="BJ317" s="18" t="s">
        <v>79</v>
      </c>
      <c r="BK317" s="191">
        <f>ROUND(I317*H317,2)</f>
        <v>0</v>
      </c>
      <c r="BL317" s="18" t="s">
        <v>152</v>
      </c>
      <c r="BM317" s="190" t="s">
        <v>910</v>
      </c>
    </row>
    <row r="318" spans="1:65" s="2" customFormat="1" ht="11.25">
      <c r="A318" s="35"/>
      <c r="B318" s="36"/>
      <c r="C318" s="37"/>
      <c r="D318" s="192" t="s">
        <v>154</v>
      </c>
      <c r="E318" s="37"/>
      <c r="F318" s="193" t="s">
        <v>911</v>
      </c>
      <c r="G318" s="37"/>
      <c r="H318" s="37"/>
      <c r="I318" s="194"/>
      <c r="J318" s="37"/>
      <c r="K318" s="37"/>
      <c r="L318" s="40"/>
      <c r="M318" s="195"/>
      <c r="N318" s="196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154</v>
      </c>
      <c r="AU318" s="18" t="s">
        <v>81</v>
      </c>
    </row>
    <row r="319" spans="1:65" s="13" customFormat="1" ht="11.25">
      <c r="B319" s="197"/>
      <c r="C319" s="198"/>
      <c r="D319" s="199" t="s">
        <v>160</v>
      </c>
      <c r="E319" s="198"/>
      <c r="F319" s="201" t="s">
        <v>912</v>
      </c>
      <c r="G319" s="198"/>
      <c r="H319" s="202">
        <v>20.907</v>
      </c>
      <c r="I319" s="203"/>
      <c r="J319" s="198"/>
      <c r="K319" s="198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160</v>
      </c>
      <c r="AU319" s="208" t="s">
        <v>81</v>
      </c>
      <c r="AV319" s="13" t="s">
        <v>81</v>
      </c>
      <c r="AW319" s="13" t="s">
        <v>4</v>
      </c>
      <c r="AX319" s="13" t="s">
        <v>79</v>
      </c>
      <c r="AY319" s="208" t="s">
        <v>145</v>
      </c>
    </row>
    <row r="320" spans="1:65" s="2" customFormat="1" ht="16.5" customHeight="1">
      <c r="A320" s="35"/>
      <c r="B320" s="36"/>
      <c r="C320" s="179" t="s">
        <v>913</v>
      </c>
      <c r="D320" s="179" t="s">
        <v>147</v>
      </c>
      <c r="E320" s="180" t="s">
        <v>914</v>
      </c>
      <c r="F320" s="181" t="s">
        <v>915</v>
      </c>
      <c r="G320" s="182" t="s">
        <v>216</v>
      </c>
      <c r="H320" s="183">
        <v>6.9690000000000003</v>
      </c>
      <c r="I320" s="184"/>
      <c r="J320" s="185">
        <f>ROUND(I320*H320,2)</f>
        <v>0</v>
      </c>
      <c r="K320" s="181" t="s">
        <v>525</v>
      </c>
      <c r="L320" s="40"/>
      <c r="M320" s="186" t="s">
        <v>19</v>
      </c>
      <c r="N320" s="187" t="s">
        <v>44</v>
      </c>
      <c r="O320" s="65"/>
      <c r="P320" s="188">
        <f>O320*H320</f>
        <v>0</v>
      </c>
      <c r="Q320" s="188">
        <v>0</v>
      </c>
      <c r="R320" s="188">
        <f>Q320*H320</f>
        <v>0</v>
      </c>
      <c r="S320" s="188">
        <v>0</v>
      </c>
      <c r="T320" s="18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0" t="s">
        <v>152</v>
      </c>
      <c r="AT320" s="190" t="s">
        <v>147</v>
      </c>
      <c r="AU320" s="190" t="s">
        <v>81</v>
      </c>
      <c r="AY320" s="18" t="s">
        <v>145</v>
      </c>
      <c r="BE320" s="191">
        <f>IF(N320="základní",J320,0)</f>
        <v>0</v>
      </c>
      <c r="BF320" s="191">
        <f>IF(N320="snížená",J320,0)</f>
        <v>0</v>
      </c>
      <c r="BG320" s="191">
        <f>IF(N320="zákl. přenesená",J320,0)</f>
        <v>0</v>
      </c>
      <c r="BH320" s="191">
        <f>IF(N320="sníž. přenesená",J320,0)</f>
        <v>0</v>
      </c>
      <c r="BI320" s="191">
        <f>IF(N320="nulová",J320,0)</f>
        <v>0</v>
      </c>
      <c r="BJ320" s="18" t="s">
        <v>79</v>
      </c>
      <c r="BK320" s="191">
        <f>ROUND(I320*H320,2)</f>
        <v>0</v>
      </c>
      <c r="BL320" s="18" t="s">
        <v>152</v>
      </c>
      <c r="BM320" s="190" t="s">
        <v>916</v>
      </c>
    </row>
    <row r="321" spans="1:65" s="2" customFormat="1" ht="11.25">
      <c r="A321" s="35"/>
      <c r="B321" s="36"/>
      <c r="C321" s="37"/>
      <c r="D321" s="192" t="s">
        <v>154</v>
      </c>
      <c r="E321" s="37"/>
      <c r="F321" s="193" t="s">
        <v>917</v>
      </c>
      <c r="G321" s="37"/>
      <c r="H321" s="37"/>
      <c r="I321" s="194"/>
      <c r="J321" s="37"/>
      <c r="K321" s="37"/>
      <c r="L321" s="40"/>
      <c r="M321" s="195"/>
      <c r="N321" s="196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154</v>
      </c>
      <c r="AU321" s="18" t="s">
        <v>81</v>
      </c>
    </row>
    <row r="322" spans="1:65" s="12" customFormat="1" ht="22.9" customHeight="1">
      <c r="B322" s="163"/>
      <c r="C322" s="164"/>
      <c r="D322" s="165" t="s">
        <v>72</v>
      </c>
      <c r="E322" s="177" t="s">
        <v>446</v>
      </c>
      <c r="F322" s="177" t="s">
        <v>447</v>
      </c>
      <c r="G322" s="164"/>
      <c r="H322" s="164"/>
      <c r="I322" s="167"/>
      <c r="J322" s="178">
        <f>BK322</f>
        <v>0</v>
      </c>
      <c r="K322" s="164"/>
      <c r="L322" s="169"/>
      <c r="M322" s="170"/>
      <c r="N322" s="171"/>
      <c r="O322" s="171"/>
      <c r="P322" s="172">
        <f>SUM(P323:P324)</f>
        <v>0</v>
      </c>
      <c r="Q322" s="171"/>
      <c r="R322" s="172">
        <f>SUM(R323:R324)</f>
        <v>0</v>
      </c>
      <c r="S322" s="171"/>
      <c r="T322" s="173">
        <f>SUM(T323:T324)</f>
        <v>0</v>
      </c>
      <c r="AR322" s="174" t="s">
        <v>79</v>
      </c>
      <c r="AT322" s="175" t="s">
        <v>72</v>
      </c>
      <c r="AU322" s="175" t="s">
        <v>79</v>
      </c>
      <c r="AY322" s="174" t="s">
        <v>145</v>
      </c>
      <c r="BK322" s="176">
        <f>SUM(BK323:BK324)</f>
        <v>0</v>
      </c>
    </row>
    <row r="323" spans="1:65" s="2" customFormat="1" ht="24.2" customHeight="1">
      <c r="A323" s="35"/>
      <c r="B323" s="36"/>
      <c r="C323" s="179" t="s">
        <v>918</v>
      </c>
      <c r="D323" s="179" t="s">
        <v>147</v>
      </c>
      <c r="E323" s="180" t="s">
        <v>919</v>
      </c>
      <c r="F323" s="181" t="s">
        <v>920</v>
      </c>
      <c r="G323" s="182" t="s">
        <v>216</v>
      </c>
      <c r="H323" s="183">
        <v>126.051</v>
      </c>
      <c r="I323" s="184"/>
      <c r="J323" s="185">
        <f>ROUND(I323*H323,2)</f>
        <v>0</v>
      </c>
      <c r="K323" s="181" t="s">
        <v>525</v>
      </c>
      <c r="L323" s="40"/>
      <c r="M323" s="186" t="s">
        <v>19</v>
      </c>
      <c r="N323" s="187" t="s">
        <v>44</v>
      </c>
      <c r="O323" s="65"/>
      <c r="P323" s="188">
        <f>O323*H323</f>
        <v>0</v>
      </c>
      <c r="Q323" s="188">
        <v>0</v>
      </c>
      <c r="R323" s="188">
        <f>Q323*H323</f>
        <v>0</v>
      </c>
      <c r="S323" s="188">
        <v>0</v>
      </c>
      <c r="T323" s="189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0" t="s">
        <v>152</v>
      </c>
      <c r="AT323" s="190" t="s">
        <v>147</v>
      </c>
      <c r="AU323" s="190" t="s">
        <v>81</v>
      </c>
      <c r="AY323" s="18" t="s">
        <v>145</v>
      </c>
      <c r="BE323" s="191">
        <f>IF(N323="základní",J323,0)</f>
        <v>0</v>
      </c>
      <c r="BF323" s="191">
        <f>IF(N323="snížená",J323,0)</f>
        <v>0</v>
      </c>
      <c r="BG323" s="191">
        <f>IF(N323="zákl. přenesená",J323,0)</f>
        <v>0</v>
      </c>
      <c r="BH323" s="191">
        <f>IF(N323="sníž. přenesená",J323,0)</f>
        <v>0</v>
      </c>
      <c r="BI323" s="191">
        <f>IF(N323="nulová",J323,0)</f>
        <v>0</v>
      </c>
      <c r="BJ323" s="18" t="s">
        <v>79</v>
      </c>
      <c r="BK323" s="191">
        <f>ROUND(I323*H323,2)</f>
        <v>0</v>
      </c>
      <c r="BL323" s="18" t="s">
        <v>152</v>
      </c>
      <c r="BM323" s="190" t="s">
        <v>921</v>
      </c>
    </row>
    <row r="324" spans="1:65" s="2" customFormat="1" ht="11.25">
      <c r="A324" s="35"/>
      <c r="B324" s="36"/>
      <c r="C324" s="37"/>
      <c r="D324" s="192" t="s">
        <v>154</v>
      </c>
      <c r="E324" s="37"/>
      <c r="F324" s="193" t="s">
        <v>922</v>
      </c>
      <c r="G324" s="37"/>
      <c r="H324" s="37"/>
      <c r="I324" s="194"/>
      <c r="J324" s="37"/>
      <c r="K324" s="37"/>
      <c r="L324" s="40"/>
      <c r="M324" s="195"/>
      <c r="N324" s="196"/>
      <c r="O324" s="65"/>
      <c r="P324" s="65"/>
      <c r="Q324" s="65"/>
      <c r="R324" s="65"/>
      <c r="S324" s="65"/>
      <c r="T324" s="66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154</v>
      </c>
      <c r="AU324" s="18" t="s">
        <v>81</v>
      </c>
    </row>
    <row r="325" spans="1:65" s="12" customFormat="1" ht="25.9" customHeight="1">
      <c r="B325" s="163"/>
      <c r="C325" s="164"/>
      <c r="D325" s="165" t="s">
        <v>72</v>
      </c>
      <c r="E325" s="166" t="s">
        <v>453</v>
      </c>
      <c r="F325" s="166" t="s">
        <v>454</v>
      </c>
      <c r="G325" s="164"/>
      <c r="H325" s="164"/>
      <c r="I325" s="167"/>
      <c r="J325" s="168">
        <f>BK325</f>
        <v>0</v>
      </c>
      <c r="K325" s="164"/>
      <c r="L325" s="169"/>
      <c r="M325" s="170"/>
      <c r="N325" s="171"/>
      <c r="O325" s="171"/>
      <c r="P325" s="172">
        <f>P326+P330+P332+P335</f>
        <v>0</v>
      </c>
      <c r="Q325" s="171"/>
      <c r="R325" s="172">
        <f>R326+R330+R332+R335</f>
        <v>0</v>
      </c>
      <c r="S325" s="171"/>
      <c r="T325" s="173">
        <f>T326+T330+T332+T335</f>
        <v>0</v>
      </c>
      <c r="AR325" s="174" t="s">
        <v>175</v>
      </c>
      <c r="AT325" s="175" t="s">
        <v>72</v>
      </c>
      <c r="AU325" s="175" t="s">
        <v>73</v>
      </c>
      <c r="AY325" s="174" t="s">
        <v>145</v>
      </c>
      <c r="BK325" s="176">
        <f>BK326+BK330+BK332+BK335</f>
        <v>0</v>
      </c>
    </row>
    <row r="326" spans="1:65" s="12" customFormat="1" ht="22.9" customHeight="1">
      <c r="B326" s="163"/>
      <c r="C326" s="164"/>
      <c r="D326" s="165" t="s">
        <v>72</v>
      </c>
      <c r="E326" s="177" t="s">
        <v>455</v>
      </c>
      <c r="F326" s="177" t="s">
        <v>456</v>
      </c>
      <c r="G326" s="164"/>
      <c r="H326" s="164"/>
      <c r="I326" s="167"/>
      <c r="J326" s="178">
        <f>BK326</f>
        <v>0</v>
      </c>
      <c r="K326" s="164"/>
      <c r="L326" s="169"/>
      <c r="M326" s="170"/>
      <c r="N326" s="171"/>
      <c r="O326" s="171"/>
      <c r="P326" s="172">
        <f>SUM(P327:P329)</f>
        <v>0</v>
      </c>
      <c r="Q326" s="171"/>
      <c r="R326" s="172">
        <f>SUM(R327:R329)</f>
        <v>0</v>
      </c>
      <c r="S326" s="171"/>
      <c r="T326" s="173">
        <f>SUM(T327:T329)</f>
        <v>0</v>
      </c>
      <c r="AR326" s="174" t="s">
        <v>175</v>
      </c>
      <c r="AT326" s="175" t="s">
        <v>72</v>
      </c>
      <c r="AU326" s="175" t="s">
        <v>79</v>
      </c>
      <c r="AY326" s="174" t="s">
        <v>145</v>
      </c>
      <c r="BK326" s="176">
        <f>SUM(BK327:BK329)</f>
        <v>0</v>
      </c>
    </row>
    <row r="327" spans="1:65" s="2" customFormat="1" ht="16.5" customHeight="1">
      <c r="A327" s="35"/>
      <c r="B327" s="36"/>
      <c r="C327" s="179" t="s">
        <v>923</v>
      </c>
      <c r="D327" s="179" t="s">
        <v>147</v>
      </c>
      <c r="E327" s="180" t="s">
        <v>924</v>
      </c>
      <c r="F327" s="181" t="s">
        <v>459</v>
      </c>
      <c r="G327" s="182" t="s">
        <v>460</v>
      </c>
      <c r="H327" s="183">
        <v>1</v>
      </c>
      <c r="I327" s="184"/>
      <c r="J327" s="185">
        <f>ROUND(I327*H327,2)</f>
        <v>0</v>
      </c>
      <c r="K327" s="181" t="s">
        <v>19</v>
      </c>
      <c r="L327" s="40"/>
      <c r="M327" s="186" t="s">
        <v>19</v>
      </c>
      <c r="N327" s="187" t="s">
        <v>44</v>
      </c>
      <c r="O327" s="65"/>
      <c r="P327" s="188">
        <f>O327*H327</f>
        <v>0</v>
      </c>
      <c r="Q327" s="188">
        <v>0</v>
      </c>
      <c r="R327" s="188">
        <f>Q327*H327</f>
        <v>0</v>
      </c>
      <c r="S327" s="188">
        <v>0</v>
      </c>
      <c r="T327" s="189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0" t="s">
        <v>152</v>
      </c>
      <c r="AT327" s="190" t="s">
        <v>147</v>
      </c>
      <c r="AU327" s="190" t="s">
        <v>81</v>
      </c>
      <c r="AY327" s="18" t="s">
        <v>145</v>
      </c>
      <c r="BE327" s="191">
        <f>IF(N327="základní",J327,0)</f>
        <v>0</v>
      </c>
      <c r="BF327" s="191">
        <f>IF(N327="snížená",J327,0)</f>
        <v>0</v>
      </c>
      <c r="BG327" s="191">
        <f>IF(N327="zákl. přenesená",J327,0)</f>
        <v>0</v>
      </c>
      <c r="BH327" s="191">
        <f>IF(N327="sníž. přenesená",J327,0)</f>
        <v>0</v>
      </c>
      <c r="BI327" s="191">
        <f>IF(N327="nulová",J327,0)</f>
        <v>0</v>
      </c>
      <c r="BJ327" s="18" t="s">
        <v>79</v>
      </c>
      <c r="BK327" s="191">
        <f>ROUND(I327*H327,2)</f>
        <v>0</v>
      </c>
      <c r="BL327" s="18" t="s">
        <v>152</v>
      </c>
      <c r="BM327" s="190" t="s">
        <v>925</v>
      </c>
    </row>
    <row r="328" spans="1:65" s="2" customFormat="1" ht="21.75" customHeight="1">
      <c r="A328" s="35"/>
      <c r="B328" s="36"/>
      <c r="C328" s="179" t="s">
        <v>926</v>
      </c>
      <c r="D328" s="179" t="s">
        <v>147</v>
      </c>
      <c r="E328" s="180" t="s">
        <v>927</v>
      </c>
      <c r="F328" s="181" t="s">
        <v>928</v>
      </c>
      <c r="G328" s="182" t="s">
        <v>460</v>
      </c>
      <c r="H328" s="183">
        <v>1</v>
      </c>
      <c r="I328" s="184"/>
      <c r="J328" s="185">
        <f>ROUND(I328*H328,2)</f>
        <v>0</v>
      </c>
      <c r="K328" s="181" t="s">
        <v>19</v>
      </c>
      <c r="L328" s="40"/>
      <c r="M328" s="186" t="s">
        <v>19</v>
      </c>
      <c r="N328" s="187" t="s">
        <v>44</v>
      </c>
      <c r="O328" s="65"/>
      <c r="P328" s="188">
        <f>O328*H328</f>
        <v>0</v>
      </c>
      <c r="Q328" s="188">
        <v>0</v>
      </c>
      <c r="R328" s="188">
        <f>Q328*H328</f>
        <v>0</v>
      </c>
      <c r="S328" s="188">
        <v>0</v>
      </c>
      <c r="T328" s="189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0" t="s">
        <v>152</v>
      </c>
      <c r="AT328" s="190" t="s">
        <v>147</v>
      </c>
      <c r="AU328" s="190" t="s">
        <v>81</v>
      </c>
      <c r="AY328" s="18" t="s">
        <v>145</v>
      </c>
      <c r="BE328" s="191">
        <f>IF(N328="základní",J328,0)</f>
        <v>0</v>
      </c>
      <c r="BF328" s="191">
        <f>IF(N328="snížená",J328,0)</f>
        <v>0</v>
      </c>
      <c r="BG328" s="191">
        <f>IF(N328="zákl. přenesená",J328,0)</f>
        <v>0</v>
      </c>
      <c r="BH328" s="191">
        <f>IF(N328="sníž. přenesená",J328,0)</f>
        <v>0</v>
      </c>
      <c r="BI328" s="191">
        <f>IF(N328="nulová",J328,0)</f>
        <v>0</v>
      </c>
      <c r="BJ328" s="18" t="s">
        <v>79</v>
      </c>
      <c r="BK328" s="191">
        <f>ROUND(I328*H328,2)</f>
        <v>0</v>
      </c>
      <c r="BL328" s="18" t="s">
        <v>152</v>
      </c>
      <c r="BM328" s="190" t="s">
        <v>929</v>
      </c>
    </row>
    <row r="329" spans="1:65" s="2" customFormat="1" ht="24.2" customHeight="1">
      <c r="A329" s="35"/>
      <c r="B329" s="36"/>
      <c r="C329" s="179" t="s">
        <v>930</v>
      </c>
      <c r="D329" s="179" t="s">
        <v>147</v>
      </c>
      <c r="E329" s="180" t="s">
        <v>931</v>
      </c>
      <c r="F329" s="181" t="s">
        <v>932</v>
      </c>
      <c r="G329" s="182" t="s">
        <v>460</v>
      </c>
      <c r="H329" s="183">
        <v>1</v>
      </c>
      <c r="I329" s="184"/>
      <c r="J329" s="185">
        <f>ROUND(I329*H329,2)</f>
        <v>0</v>
      </c>
      <c r="K329" s="181" t="s">
        <v>19</v>
      </c>
      <c r="L329" s="40"/>
      <c r="M329" s="186" t="s">
        <v>19</v>
      </c>
      <c r="N329" s="187" t="s">
        <v>44</v>
      </c>
      <c r="O329" s="65"/>
      <c r="P329" s="188">
        <f>O329*H329</f>
        <v>0</v>
      </c>
      <c r="Q329" s="188">
        <v>0</v>
      </c>
      <c r="R329" s="188">
        <f>Q329*H329</f>
        <v>0</v>
      </c>
      <c r="S329" s="188">
        <v>0</v>
      </c>
      <c r="T329" s="189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0" t="s">
        <v>152</v>
      </c>
      <c r="AT329" s="190" t="s">
        <v>147</v>
      </c>
      <c r="AU329" s="190" t="s">
        <v>81</v>
      </c>
      <c r="AY329" s="18" t="s">
        <v>145</v>
      </c>
      <c r="BE329" s="191">
        <f>IF(N329="základní",J329,0)</f>
        <v>0</v>
      </c>
      <c r="BF329" s="191">
        <f>IF(N329="snížená",J329,0)</f>
        <v>0</v>
      </c>
      <c r="BG329" s="191">
        <f>IF(N329="zákl. přenesená",J329,0)</f>
        <v>0</v>
      </c>
      <c r="BH329" s="191">
        <f>IF(N329="sníž. přenesená",J329,0)</f>
        <v>0</v>
      </c>
      <c r="BI329" s="191">
        <f>IF(N329="nulová",J329,0)</f>
        <v>0</v>
      </c>
      <c r="BJ329" s="18" t="s">
        <v>79</v>
      </c>
      <c r="BK329" s="191">
        <f>ROUND(I329*H329,2)</f>
        <v>0</v>
      </c>
      <c r="BL329" s="18" t="s">
        <v>152</v>
      </c>
      <c r="BM329" s="190" t="s">
        <v>933</v>
      </c>
    </row>
    <row r="330" spans="1:65" s="12" customFormat="1" ht="22.9" customHeight="1">
      <c r="B330" s="163"/>
      <c r="C330" s="164"/>
      <c r="D330" s="165" t="s">
        <v>72</v>
      </c>
      <c r="E330" s="177" t="s">
        <v>478</v>
      </c>
      <c r="F330" s="177" t="s">
        <v>479</v>
      </c>
      <c r="G330" s="164"/>
      <c r="H330" s="164"/>
      <c r="I330" s="167"/>
      <c r="J330" s="178">
        <f>BK330</f>
        <v>0</v>
      </c>
      <c r="K330" s="164"/>
      <c r="L330" s="169"/>
      <c r="M330" s="170"/>
      <c r="N330" s="171"/>
      <c r="O330" s="171"/>
      <c r="P330" s="172">
        <f>P331</f>
        <v>0</v>
      </c>
      <c r="Q330" s="171"/>
      <c r="R330" s="172">
        <f>R331</f>
        <v>0</v>
      </c>
      <c r="S330" s="171"/>
      <c r="T330" s="173">
        <f>T331</f>
        <v>0</v>
      </c>
      <c r="AR330" s="174" t="s">
        <v>175</v>
      </c>
      <c r="AT330" s="175" t="s">
        <v>72</v>
      </c>
      <c r="AU330" s="175" t="s">
        <v>79</v>
      </c>
      <c r="AY330" s="174" t="s">
        <v>145</v>
      </c>
      <c r="BK330" s="176">
        <f>BK331</f>
        <v>0</v>
      </c>
    </row>
    <row r="331" spans="1:65" s="2" customFormat="1" ht="21.75" customHeight="1">
      <c r="A331" s="35"/>
      <c r="B331" s="36"/>
      <c r="C331" s="179" t="s">
        <v>934</v>
      </c>
      <c r="D331" s="179" t="s">
        <v>147</v>
      </c>
      <c r="E331" s="180" t="s">
        <v>935</v>
      </c>
      <c r="F331" s="181" t="s">
        <v>936</v>
      </c>
      <c r="G331" s="182" t="s">
        <v>460</v>
      </c>
      <c r="H331" s="183">
        <v>1</v>
      </c>
      <c r="I331" s="184"/>
      <c r="J331" s="185">
        <f>ROUND(I331*H331,2)</f>
        <v>0</v>
      </c>
      <c r="K331" s="181" t="s">
        <v>19</v>
      </c>
      <c r="L331" s="40"/>
      <c r="M331" s="186" t="s">
        <v>19</v>
      </c>
      <c r="N331" s="187" t="s">
        <v>44</v>
      </c>
      <c r="O331" s="65"/>
      <c r="P331" s="188">
        <f>O331*H331</f>
        <v>0</v>
      </c>
      <c r="Q331" s="188">
        <v>0</v>
      </c>
      <c r="R331" s="188">
        <f>Q331*H331</f>
        <v>0</v>
      </c>
      <c r="S331" s="188">
        <v>0</v>
      </c>
      <c r="T331" s="18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0" t="s">
        <v>152</v>
      </c>
      <c r="AT331" s="190" t="s">
        <v>147</v>
      </c>
      <c r="AU331" s="190" t="s">
        <v>81</v>
      </c>
      <c r="AY331" s="18" t="s">
        <v>145</v>
      </c>
      <c r="BE331" s="191">
        <f>IF(N331="základní",J331,0)</f>
        <v>0</v>
      </c>
      <c r="BF331" s="191">
        <f>IF(N331="snížená",J331,0)</f>
        <v>0</v>
      </c>
      <c r="BG331" s="191">
        <f>IF(N331="zákl. přenesená",J331,0)</f>
        <v>0</v>
      </c>
      <c r="BH331" s="191">
        <f>IF(N331="sníž. přenesená",J331,0)</f>
        <v>0</v>
      </c>
      <c r="BI331" s="191">
        <f>IF(N331="nulová",J331,0)</f>
        <v>0</v>
      </c>
      <c r="BJ331" s="18" t="s">
        <v>79</v>
      </c>
      <c r="BK331" s="191">
        <f>ROUND(I331*H331,2)</f>
        <v>0</v>
      </c>
      <c r="BL331" s="18" t="s">
        <v>152</v>
      </c>
      <c r="BM331" s="190" t="s">
        <v>937</v>
      </c>
    </row>
    <row r="332" spans="1:65" s="12" customFormat="1" ht="22.9" customHeight="1">
      <c r="B332" s="163"/>
      <c r="C332" s="164"/>
      <c r="D332" s="165" t="s">
        <v>72</v>
      </c>
      <c r="E332" s="177" t="s">
        <v>487</v>
      </c>
      <c r="F332" s="177" t="s">
        <v>488</v>
      </c>
      <c r="G332" s="164"/>
      <c r="H332" s="164"/>
      <c r="I332" s="167"/>
      <c r="J332" s="178">
        <f>BK332</f>
        <v>0</v>
      </c>
      <c r="K332" s="164"/>
      <c r="L332" s="169"/>
      <c r="M332" s="170"/>
      <c r="N332" s="171"/>
      <c r="O332" s="171"/>
      <c r="P332" s="172">
        <f>SUM(P333:P334)</f>
        <v>0</v>
      </c>
      <c r="Q332" s="171"/>
      <c r="R332" s="172">
        <f>SUM(R333:R334)</f>
        <v>0</v>
      </c>
      <c r="S332" s="171"/>
      <c r="T332" s="173">
        <f>SUM(T333:T334)</f>
        <v>0</v>
      </c>
      <c r="AR332" s="174" t="s">
        <v>175</v>
      </c>
      <c r="AT332" s="175" t="s">
        <v>72</v>
      </c>
      <c r="AU332" s="175" t="s">
        <v>79</v>
      </c>
      <c r="AY332" s="174" t="s">
        <v>145</v>
      </c>
      <c r="BK332" s="176">
        <f>SUM(BK333:BK334)</f>
        <v>0</v>
      </c>
    </row>
    <row r="333" spans="1:65" s="2" customFormat="1" ht="16.5" customHeight="1">
      <c r="A333" s="35"/>
      <c r="B333" s="36"/>
      <c r="C333" s="179" t="s">
        <v>938</v>
      </c>
      <c r="D333" s="179" t="s">
        <v>147</v>
      </c>
      <c r="E333" s="180" t="s">
        <v>939</v>
      </c>
      <c r="F333" s="181" t="s">
        <v>940</v>
      </c>
      <c r="G333" s="182" t="s">
        <v>460</v>
      </c>
      <c r="H333" s="183">
        <v>1</v>
      </c>
      <c r="I333" s="184"/>
      <c r="J333" s="185">
        <f>ROUND(I333*H333,2)</f>
        <v>0</v>
      </c>
      <c r="K333" s="181" t="s">
        <v>19</v>
      </c>
      <c r="L333" s="40"/>
      <c r="M333" s="186" t="s">
        <v>19</v>
      </c>
      <c r="N333" s="187" t="s">
        <v>44</v>
      </c>
      <c r="O333" s="65"/>
      <c r="P333" s="188">
        <f>O333*H333</f>
        <v>0</v>
      </c>
      <c r="Q333" s="188">
        <v>0</v>
      </c>
      <c r="R333" s="188">
        <f>Q333*H333</f>
        <v>0</v>
      </c>
      <c r="S333" s="188">
        <v>0</v>
      </c>
      <c r="T333" s="189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0" t="s">
        <v>152</v>
      </c>
      <c r="AT333" s="190" t="s">
        <v>147</v>
      </c>
      <c r="AU333" s="190" t="s">
        <v>81</v>
      </c>
      <c r="AY333" s="18" t="s">
        <v>145</v>
      </c>
      <c r="BE333" s="191">
        <f>IF(N333="základní",J333,0)</f>
        <v>0</v>
      </c>
      <c r="BF333" s="191">
        <f>IF(N333="snížená",J333,0)</f>
        <v>0</v>
      </c>
      <c r="BG333" s="191">
        <f>IF(N333="zákl. přenesená",J333,0)</f>
        <v>0</v>
      </c>
      <c r="BH333" s="191">
        <f>IF(N333="sníž. přenesená",J333,0)</f>
        <v>0</v>
      </c>
      <c r="BI333" s="191">
        <f>IF(N333="nulová",J333,0)</f>
        <v>0</v>
      </c>
      <c r="BJ333" s="18" t="s">
        <v>79</v>
      </c>
      <c r="BK333" s="191">
        <f>ROUND(I333*H333,2)</f>
        <v>0</v>
      </c>
      <c r="BL333" s="18" t="s">
        <v>152</v>
      </c>
      <c r="BM333" s="190" t="s">
        <v>941</v>
      </c>
    </row>
    <row r="334" spans="1:65" s="2" customFormat="1" ht="16.5" customHeight="1">
      <c r="A334" s="35"/>
      <c r="B334" s="36"/>
      <c r="C334" s="179" t="s">
        <v>942</v>
      </c>
      <c r="D334" s="179" t="s">
        <v>147</v>
      </c>
      <c r="E334" s="180" t="s">
        <v>943</v>
      </c>
      <c r="F334" s="181" t="s">
        <v>495</v>
      </c>
      <c r="G334" s="182" t="s">
        <v>460</v>
      </c>
      <c r="H334" s="183">
        <v>1</v>
      </c>
      <c r="I334" s="184"/>
      <c r="J334" s="185">
        <f>ROUND(I334*H334,2)</f>
        <v>0</v>
      </c>
      <c r="K334" s="181" t="s">
        <v>19</v>
      </c>
      <c r="L334" s="40"/>
      <c r="M334" s="186" t="s">
        <v>19</v>
      </c>
      <c r="N334" s="187" t="s">
        <v>44</v>
      </c>
      <c r="O334" s="65"/>
      <c r="P334" s="188">
        <f>O334*H334</f>
        <v>0</v>
      </c>
      <c r="Q334" s="188">
        <v>0</v>
      </c>
      <c r="R334" s="188">
        <f>Q334*H334</f>
        <v>0</v>
      </c>
      <c r="S334" s="188">
        <v>0</v>
      </c>
      <c r="T334" s="18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0" t="s">
        <v>152</v>
      </c>
      <c r="AT334" s="190" t="s">
        <v>147</v>
      </c>
      <c r="AU334" s="190" t="s">
        <v>81</v>
      </c>
      <c r="AY334" s="18" t="s">
        <v>145</v>
      </c>
      <c r="BE334" s="191">
        <f>IF(N334="základní",J334,0)</f>
        <v>0</v>
      </c>
      <c r="BF334" s="191">
        <f>IF(N334="snížená",J334,0)</f>
        <v>0</v>
      </c>
      <c r="BG334" s="191">
        <f>IF(N334="zákl. přenesená",J334,0)</f>
        <v>0</v>
      </c>
      <c r="BH334" s="191">
        <f>IF(N334="sníž. přenesená",J334,0)</f>
        <v>0</v>
      </c>
      <c r="BI334" s="191">
        <f>IF(N334="nulová",J334,0)</f>
        <v>0</v>
      </c>
      <c r="BJ334" s="18" t="s">
        <v>79</v>
      </c>
      <c r="BK334" s="191">
        <f>ROUND(I334*H334,2)</f>
        <v>0</v>
      </c>
      <c r="BL334" s="18" t="s">
        <v>152</v>
      </c>
      <c r="BM334" s="190" t="s">
        <v>944</v>
      </c>
    </row>
    <row r="335" spans="1:65" s="12" customFormat="1" ht="22.9" customHeight="1">
      <c r="B335" s="163"/>
      <c r="C335" s="164"/>
      <c r="D335" s="165" t="s">
        <v>72</v>
      </c>
      <c r="E335" s="177" t="s">
        <v>502</v>
      </c>
      <c r="F335" s="177" t="s">
        <v>503</v>
      </c>
      <c r="G335" s="164"/>
      <c r="H335" s="164"/>
      <c r="I335" s="167"/>
      <c r="J335" s="178">
        <f>BK335</f>
        <v>0</v>
      </c>
      <c r="K335" s="164"/>
      <c r="L335" s="169"/>
      <c r="M335" s="170"/>
      <c r="N335" s="171"/>
      <c r="O335" s="171"/>
      <c r="P335" s="172">
        <f>SUM(P336:P341)</f>
        <v>0</v>
      </c>
      <c r="Q335" s="171"/>
      <c r="R335" s="172">
        <f>SUM(R336:R341)</f>
        <v>0</v>
      </c>
      <c r="S335" s="171"/>
      <c r="T335" s="173">
        <f>SUM(T336:T341)</f>
        <v>0</v>
      </c>
      <c r="AR335" s="174" t="s">
        <v>175</v>
      </c>
      <c r="AT335" s="175" t="s">
        <v>72</v>
      </c>
      <c r="AU335" s="175" t="s">
        <v>79</v>
      </c>
      <c r="AY335" s="174" t="s">
        <v>145</v>
      </c>
      <c r="BK335" s="176">
        <f>SUM(BK336:BK341)</f>
        <v>0</v>
      </c>
    </row>
    <row r="336" spans="1:65" s="2" customFormat="1" ht="16.5" customHeight="1">
      <c r="A336" s="35"/>
      <c r="B336" s="36"/>
      <c r="C336" s="179" t="s">
        <v>945</v>
      </c>
      <c r="D336" s="179" t="s">
        <v>147</v>
      </c>
      <c r="E336" s="180" t="s">
        <v>946</v>
      </c>
      <c r="F336" s="181" t="s">
        <v>503</v>
      </c>
      <c r="G336" s="182" t="s">
        <v>460</v>
      </c>
      <c r="H336" s="183">
        <v>1</v>
      </c>
      <c r="I336" s="184"/>
      <c r="J336" s="185">
        <f t="shared" ref="J336:J341" si="20">ROUND(I336*H336,2)</f>
        <v>0</v>
      </c>
      <c r="K336" s="181" t="s">
        <v>19</v>
      </c>
      <c r="L336" s="40"/>
      <c r="M336" s="186" t="s">
        <v>19</v>
      </c>
      <c r="N336" s="187" t="s">
        <v>44</v>
      </c>
      <c r="O336" s="65"/>
      <c r="P336" s="188">
        <f t="shared" ref="P336:P341" si="21">O336*H336</f>
        <v>0</v>
      </c>
      <c r="Q336" s="188">
        <v>0</v>
      </c>
      <c r="R336" s="188">
        <f t="shared" ref="R336:R341" si="22">Q336*H336</f>
        <v>0</v>
      </c>
      <c r="S336" s="188">
        <v>0</v>
      </c>
      <c r="T336" s="189">
        <f t="shared" ref="T336:T341" si="23"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0" t="s">
        <v>152</v>
      </c>
      <c r="AT336" s="190" t="s">
        <v>147</v>
      </c>
      <c r="AU336" s="190" t="s">
        <v>81</v>
      </c>
      <c r="AY336" s="18" t="s">
        <v>145</v>
      </c>
      <c r="BE336" s="191">
        <f t="shared" ref="BE336:BE341" si="24">IF(N336="základní",J336,0)</f>
        <v>0</v>
      </c>
      <c r="BF336" s="191">
        <f t="shared" ref="BF336:BF341" si="25">IF(N336="snížená",J336,0)</f>
        <v>0</v>
      </c>
      <c r="BG336" s="191">
        <f t="shared" ref="BG336:BG341" si="26">IF(N336="zákl. přenesená",J336,0)</f>
        <v>0</v>
      </c>
      <c r="BH336" s="191">
        <f t="shared" ref="BH336:BH341" si="27">IF(N336="sníž. přenesená",J336,0)</f>
        <v>0</v>
      </c>
      <c r="BI336" s="191">
        <f t="shared" ref="BI336:BI341" si="28">IF(N336="nulová",J336,0)</f>
        <v>0</v>
      </c>
      <c r="BJ336" s="18" t="s">
        <v>79</v>
      </c>
      <c r="BK336" s="191">
        <f t="shared" ref="BK336:BK341" si="29">ROUND(I336*H336,2)</f>
        <v>0</v>
      </c>
      <c r="BL336" s="18" t="s">
        <v>152</v>
      </c>
      <c r="BM336" s="190" t="s">
        <v>947</v>
      </c>
    </row>
    <row r="337" spans="1:65" s="2" customFormat="1" ht="24.2" customHeight="1">
      <c r="A337" s="35"/>
      <c r="B337" s="36"/>
      <c r="C337" s="179" t="s">
        <v>948</v>
      </c>
      <c r="D337" s="179" t="s">
        <v>147</v>
      </c>
      <c r="E337" s="180" t="s">
        <v>949</v>
      </c>
      <c r="F337" s="181" t="s">
        <v>950</v>
      </c>
      <c r="G337" s="182" t="s">
        <v>460</v>
      </c>
      <c r="H337" s="183">
        <v>1</v>
      </c>
      <c r="I337" s="184"/>
      <c r="J337" s="185">
        <f t="shared" si="20"/>
        <v>0</v>
      </c>
      <c r="K337" s="181" t="s">
        <v>19</v>
      </c>
      <c r="L337" s="40"/>
      <c r="M337" s="186" t="s">
        <v>19</v>
      </c>
      <c r="N337" s="187" t="s">
        <v>44</v>
      </c>
      <c r="O337" s="65"/>
      <c r="P337" s="188">
        <f t="shared" si="21"/>
        <v>0</v>
      </c>
      <c r="Q337" s="188">
        <v>0</v>
      </c>
      <c r="R337" s="188">
        <f t="shared" si="22"/>
        <v>0</v>
      </c>
      <c r="S337" s="188">
        <v>0</v>
      </c>
      <c r="T337" s="189">
        <f t="shared" si="23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0" t="s">
        <v>152</v>
      </c>
      <c r="AT337" s="190" t="s">
        <v>147</v>
      </c>
      <c r="AU337" s="190" t="s">
        <v>81</v>
      </c>
      <c r="AY337" s="18" t="s">
        <v>145</v>
      </c>
      <c r="BE337" s="191">
        <f t="shared" si="24"/>
        <v>0</v>
      </c>
      <c r="BF337" s="191">
        <f t="shared" si="25"/>
        <v>0</v>
      </c>
      <c r="BG337" s="191">
        <f t="shared" si="26"/>
        <v>0</v>
      </c>
      <c r="BH337" s="191">
        <f t="shared" si="27"/>
        <v>0</v>
      </c>
      <c r="BI337" s="191">
        <f t="shared" si="28"/>
        <v>0</v>
      </c>
      <c r="BJ337" s="18" t="s">
        <v>79</v>
      </c>
      <c r="BK337" s="191">
        <f t="shared" si="29"/>
        <v>0</v>
      </c>
      <c r="BL337" s="18" t="s">
        <v>152</v>
      </c>
      <c r="BM337" s="190" t="s">
        <v>951</v>
      </c>
    </row>
    <row r="338" spans="1:65" s="2" customFormat="1" ht="16.5" customHeight="1">
      <c r="A338" s="35"/>
      <c r="B338" s="36"/>
      <c r="C338" s="179" t="s">
        <v>952</v>
      </c>
      <c r="D338" s="179" t="s">
        <v>147</v>
      </c>
      <c r="E338" s="180" t="s">
        <v>953</v>
      </c>
      <c r="F338" s="181" t="s">
        <v>515</v>
      </c>
      <c r="G338" s="182" t="s">
        <v>460</v>
      </c>
      <c r="H338" s="183">
        <v>1</v>
      </c>
      <c r="I338" s="184"/>
      <c r="J338" s="185">
        <f t="shared" si="20"/>
        <v>0</v>
      </c>
      <c r="K338" s="181" t="s">
        <v>19</v>
      </c>
      <c r="L338" s="40"/>
      <c r="M338" s="186" t="s">
        <v>19</v>
      </c>
      <c r="N338" s="187" t="s">
        <v>44</v>
      </c>
      <c r="O338" s="65"/>
      <c r="P338" s="188">
        <f t="shared" si="21"/>
        <v>0</v>
      </c>
      <c r="Q338" s="188">
        <v>0</v>
      </c>
      <c r="R338" s="188">
        <f t="shared" si="22"/>
        <v>0</v>
      </c>
      <c r="S338" s="188">
        <v>0</v>
      </c>
      <c r="T338" s="189">
        <f t="shared" si="23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0" t="s">
        <v>152</v>
      </c>
      <c r="AT338" s="190" t="s">
        <v>147</v>
      </c>
      <c r="AU338" s="190" t="s">
        <v>81</v>
      </c>
      <c r="AY338" s="18" t="s">
        <v>145</v>
      </c>
      <c r="BE338" s="191">
        <f t="shared" si="24"/>
        <v>0</v>
      </c>
      <c r="BF338" s="191">
        <f t="shared" si="25"/>
        <v>0</v>
      </c>
      <c r="BG338" s="191">
        <f t="shared" si="26"/>
        <v>0</v>
      </c>
      <c r="BH338" s="191">
        <f t="shared" si="27"/>
        <v>0</v>
      </c>
      <c r="BI338" s="191">
        <f t="shared" si="28"/>
        <v>0</v>
      </c>
      <c r="BJ338" s="18" t="s">
        <v>79</v>
      </c>
      <c r="BK338" s="191">
        <f t="shared" si="29"/>
        <v>0</v>
      </c>
      <c r="BL338" s="18" t="s">
        <v>152</v>
      </c>
      <c r="BM338" s="190" t="s">
        <v>954</v>
      </c>
    </row>
    <row r="339" spans="1:65" s="2" customFormat="1" ht="16.5" customHeight="1">
      <c r="A339" s="35"/>
      <c r="B339" s="36"/>
      <c r="C339" s="179" t="s">
        <v>955</v>
      </c>
      <c r="D339" s="179" t="s">
        <v>147</v>
      </c>
      <c r="E339" s="180" t="s">
        <v>956</v>
      </c>
      <c r="F339" s="181" t="s">
        <v>957</v>
      </c>
      <c r="G339" s="182" t="s">
        <v>460</v>
      </c>
      <c r="H339" s="183">
        <v>1</v>
      </c>
      <c r="I339" s="184"/>
      <c r="J339" s="185">
        <f t="shared" si="20"/>
        <v>0</v>
      </c>
      <c r="K339" s="181" t="s">
        <v>19</v>
      </c>
      <c r="L339" s="40"/>
      <c r="M339" s="186" t="s">
        <v>19</v>
      </c>
      <c r="N339" s="187" t="s">
        <v>44</v>
      </c>
      <c r="O339" s="65"/>
      <c r="P339" s="188">
        <f t="shared" si="21"/>
        <v>0</v>
      </c>
      <c r="Q339" s="188">
        <v>0</v>
      </c>
      <c r="R339" s="188">
        <f t="shared" si="22"/>
        <v>0</v>
      </c>
      <c r="S339" s="188">
        <v>0</v>
      </c>
      <c r="T339" s="189">
        <f t="shared" si="23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0" t="s">
        <v>152</v>
      </c>
      <c r="AT339" s="190" t="s">
        <v>147</v>
      </c>
      <c r="AU339" s="190" t="s">
        <v>81</v>
      </c>
      <c r="AY339" s="18" t="s">
        <v>145</v>
      </c>
      <c r="BE339" s="191">
        <f t="shared" si="24"/>
        <v>0</v>
      </c>
      <c r="BF339" s="191">
        <f t="shared" si="25"/>
        <v>0</v>
      </c>
      <c r="BG339" s="191">
        <f t="shared" si="26"/>
        <v>0</v>
      </c>
      <c r="BH339" s="191">
        <f t="shared" si="27"/>
        <v>0</v>
      </c>
      <c r="BI339" s="191">
        <f t="shared" si="28"/>
        <v>0</v>
      </c>
      <c r="BJ339" s="18" t="s">
        <v>79</v>
      </c>
      <c r="BK339" s="191">
        <f t="shared" si="29"/>
        <v>0</v>
      </c>
      <c r="BL339" s="18" t="s">
        <v>152</v>
      </c>
      <c r="BM339" s="190" t="s">
        <v>958</v>
      </c>
    </row>
    <row r="340" spans="1:65" s="2" customFormat="1" ht="16.5" customHeight="1">
      <c r="A340" s="35"/>
      <c r="B340" s="36"/>
      <c r="C340" s="179" t="s">
        <v>959</v>
      </c>
      <c r="D340" s="179" t="s">
        <v>147</v>
      </c>
      <c r="E340" s="180" t="s">
        <v>960</v>
      </c>
      <c r="F340" s="181" t="s">
        <v>961</v>
      </c>
      <c r="G340" s="182" t="s">
        <v>460</v>
      </c>
      <c r="H340" s="183">
        <v>1</v>
      </c>
      <c r="I340" s="184"/>
      <c r="J340" s="185">
        <f t="shared" si="20"/>
        <v>0</v>
      </c>
      <c r="K340" s="181" t="s">
        <v>19</v>
      </c>
      <c r="L340" s="40"/>
      <c r="M340" s="186" t="s">
        <v>19</v>
      </c>
      <c r="N340" s="187" t="s">
        <v>44</v>
      </c>
      <c r="O340" s="65"/>
      <c r="P340" s="188">
        <f t="shared" si="21"/>
        <v>0</v>
      </c>
      <c r="Q340" s="188">
        <v>0</v>
      </c>
      <c r="R340" s="188">
        <f t="shared" si="22"/>
        <v>0</v>
      </c>
      <c r="S340" s="188">
        <v>0</v>
      </c>
      <c r="T340" s="189">
        <f t="shared" si="23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0" t="s">
        <v>152</v>
      </c>
      <c r="AT340" s="190" t="s">
        <v>147</v>
      </c>
      <c r="AU340" s="190" t="s">
        <v>81</v>
      </c>
      <c r="AY340" s="18" t="s">
        <v>145</v>
      </c>
      <c r="BE340" s="191">
        <f t="shared" si="24"/>
        <v>0</v>
      </c>
      <c r="BF340" s="191">
        <f t="shared" si="25"/>
        <v>0</v>
      </c>
      <c r="BG340" s="191">
        <f t="shared" si="26"/>
        <v>0</v>
      </c>
      <c r="BH340" s="191">
        <f t="shared" si="27"/>
        <v>0</v>
      </c>
      <c r="BI340" s="191">
        <f t="shared" si="28"/>
        <v>0</v>
      </c>
      <c r="BJ340" s="18" t="s">
        <v>79</v>
      </c>
      <c r="BK340" s="191">
        <f t="shared" si="29"/>
        <v>0</v>
      </c>
      <c r="BL340" s="18" t="s">
        <v>152</v>
      </c>
      <c r="BM340" s="190" t="s">
        <v>962</v>
      </c>
    </row>
    <row r="341" spans="1:65" s="2" customFormat="1" ht="16.5" customHeight="1">
      <c r="A341" s="35"/>
      <c r="B341" s="36"/>
      <c r="C341" s="179" t="s">
        <v>963</v>
      </c>
      <c r="D341" s="179" t="s">
        <v>147</v>
      </c>
      <c r="E341" s="180" t="s">
        <v>964</v>
      </c>
      <c r="F341" s="181" t="s">
        <v>965</v>
      </c>
      <c r="G341" s="182" t="s">
        <v>460</v>
      </c>
      <c r="H341" s="183">
        <v>1</v>
      </c>
      <c r="I341" s="184"/>
      <c r="J341" s="185">
        <f t="shared" si="20"/>
        <v>0</v>
      </c>
      <c r="K341" s="181" t="s">
        <v>19</v>
      </c>
      <c r="L341" s="40"/>
      <c r="M341" s="243" t="s">
        <v>19</v>
      </c>
      <c r="N341" s="244" t="s">
        <v>44</v>
      </c>
      <c r="O341" s="245"/>
      <c r="P341" s="246">
        <f t="shared" si="21"/>
        <v>0</v>
      </c>
      <c r="Q341" s="246">
        <v>0</v>
      </c>
      <c r="R341" s="246">
        <f t="shared" si="22"/>
        <v>0</v>
      </c>
      <c r="S341" s="246">
        <v>0</v>
      </c>
      <c r="T341" s="247">
        <f t="shared" si="2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0" t="s">
        <v>152</v>
      </c>
      <c r="AT341" s="190" t="s">
        <v>147</v>
      </c>
      <c r="AU341" s="190" t="s">
        <v>81</v>
      </c>
      <c r="AY341" s="18" t="s">
        <v>145</v>
      </c>
      <c r="BE341" s="191">
        <f t="shared" si="24"/>
        <v>0</v>
      </c>
      <c r="BF341" s="191">
        <f t="shared" si="25"/>
        <v>0</v>
      </c>
      <c r="BG341" s="191">
        <f t="shared" si="26"/>
        <v>0</v>
      </c>
      <c r="BH341" s="191">
        <f t="shared" si="27"/>
        <v>0</v>
      </c>
      <c r="BI341" s="191">
        <f t="shared" si="28"/>
        <v>0</v>
      </c>
      <c r="BJ341" s="18" t="s">
        <v>79</v>
      </c>
      <c r="BK341" s="191">
        <f t="shared" si="29"/>
        <v>0</v>
      </c>
      <c r="BL341" s="18" t="s">
        <v>152</v>
      </c>
      <c r="BM341" s="190" t="s">
        <v>966</v>
      </c>
    </row>
    <row r="342" spans="1:65" s="2" customFormat="1" ht="6.95" customHeight="1">
      <c r="A342" s="35"/>
      <c r="B342" s="48"/>
      <c r="C342" s="49"/>
      <c r="D342" s="49"/>
      <c r="E342" s="49"/>
      <c r="F342" s="49"/>
      <c r="G342" s="49"/>
      <c r="H342" s="49"/>
      <c r="I342" s="49"/>
      <c r="J342" s="49"/>
      <c r="K342" s="49"/>
      <c r="L342" s="40"/>
      <c r="M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</row>
  </sheetData>
  <sheetProtection algorithmName="SHA-512" hashValue="ZSW2sP2ZLm0pUCX/AExRbY8mE4vRJ94pmoD1yT1sJG0m3C46rNWX29d4zcDe6P5AInApQ+5Ml3sXHPFfHvpWDQ==" saltValue="KWOETbTFtU2vNXibh+Z6NMjlzRlwFsJ/RvgKifSC5hEP064YKwRNJ3qdXhEvIG8ic/ZZwWgKDhq/5PplsEyBmw==" spinCount="100000" sheet="1" objects="1" scenarios="1" formatColumns="0" formatRows="0" autoFilter="0"/>
  <autoFilter ref="C96:K341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3" r:id="rId2"/>
    <hyperlink ref="F105" r:id="rId3"/>
    <hyperlink ref="F109" r:id="rId4"/>
    <hyperlink ref="F113" r:id="rId5"/>
    <hyperlink ref="F117" r:id="rId6"/>
    <hyperlink ref="F121" r:id="rId7"/>
    <hyperlink ref="F131" r:id="rId8"/>
    <hyperlink ref="F141" r:id="rId9"/>
    <hyperlink ref="F151" r:id="rId10"/>
    <hyperlink ref="F158" r:id="rId11"/>
    <hyperlink ref="F167" r:id="rId12"/>
    <hyperlink ref="F169" r:id="rId13"/>
    <hyperlink ref="F172" r:id="rId14"/>
    <hyperlink ref="F175" r:id="rId15"/>
    <hyperlink ref="F177" r:id="rId16"/>
    <hyperlink ref="F179" r:id="rId17"/>
    <hyperlink ref="F182" r:id="rId18"/>
    <hyperlink ref="F185" r:id="rId19"/>
    <hyperlink ref="F192" r:id="rId20"/>
    <hyperlink ref="F205" r:id="rId21"/>
    <hyperlink ref="F214" r:id="rId22"/>
    <hyperlink ref="F223" r:id="rId23"/>
    <hyperlink ref="F225" r:id="rId24"/>
    <hyperlink ref="F230" r:id="rId25"/>
    <hyperlink ref="F237" r:id="rId26"/>
    <hyperlink ref="F248" r:id="rId27"/>
    <hyperlink ref="F254" r:id="rId28"/>
    <hyperlink ref="F260" r:id="rId29"/>
    <hyperlink ref="F265" r:id="rId30"/>
    <hyperlink ref="F267" r:id="rId31"/>
    <hyperlink ref="F273" r:id="rId32"/>
    <hyperlink ref="F276" r:id="rId33"/>
    <hyperlink ref="F279" r:id="rId34"/>
    <hyperlink ref="F282" r:id="rId35"/>
    <hyperlink ref="F285" r:id="rId36"/>
    <hyperlink ref="F288" r:id="rId37"/>
    <hyperlink ref="F290" r:id="rId38"/>
    <hyperlink ref="F293" r:id="rId39"/>
    <hyperlink ref="F300" r:id="rId40"/>
    <hyperlink ref="F303" r:id="rId41"/>
    <hyperlink ref="F306" r:id="rId42"/>
    <hyperlink ref="F309" r:id="rId43"/>
    <hyperlink ref="F311" r:id="rId44"/>
    <hyperlink ref="F314" r:id="rId45"/>
    <hyperlink ref="F316" r:id="rId46"/>
    <hyperlink ref="F318" r:id="rId47"/>
    <hyperlink ref="F321" r:id="rId48"/>
    <hyperlink ref="F324" r:id="rId4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92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108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Oprava povrchu komunikací, rekonstrukce vodovodu a kanalizace v Klatovech 2024, 1. část</v>
      </c>
      <c r="F7" s="374"/>
      <c r="G7" s="374"/>
      <c r="H7" s="374"/>
      <c r="L7" s="21"/>
    </row>
    <row r="8" spans="1:46" s="1" customFormat="1" ht="12" customHeight="1">
      <c r="B8" s="21"/>
      <c r="D8" s="113" t="s">
        <v>109</v>
      </c>
      <c r="L8" s="21"/>
    </row>
    <row r="9" spans="1:46" s="2" customFormat="1" ht="16.5" customHeight="1">
      <c r="A9" s="35"/>
      <c r="B9" s="40"/>
      <c r="C9" s="35"/>
      <c r="D9" s="35"/>
      <c r="E9" s="373" t="s">
        <v>110</v>
      </c>
      <c r="F9" s="375"/>
      <c r="G9" s="375"/>
      <c r="H9" s="375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6" t="s">
        <v>967</v>
      </c>
      <c r="F11" s="375"/>
      <c r="G11" s="375"/>
      <c r="H11" s="375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34</v>
      </c>
      <c r="G14" s="35"/>
      <c r="H14" s="35"/>
      <c r="I14" s="113" t="s">
        <v>23</v>
      </c>
      <c r="J14" s="115" t="str">
        <f>'Rekapitulace stavby'!AN8</f>
        <v>16. 8. 2023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tr">
        <f>IF('Rekapitulace stavby'!AN10="","",'Rekapitulace stavby'!AN10)</f>
        <v>00255661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 xml:space="preserve">Město Klatovy </v>
      </c>
      <c r="F17" s="35"/>
      <c r="G17" s="35"/>
      <c r="H17" s="35"/>
      <c r="I17" s="113" t="s">
        <v>29</v>
      </c>
      <c r="J17" s="104" t="str">
        <f>IF('Rekapitulace stavby'!AN11="","",'Rekapitulace stavby'!AN11)</f>
        <v>CZ00255661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29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36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3" t="s">
        <v>29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37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39</v>
      </c>
      <c r="E32" s="35"/>
      <c r="F32" s="35"/>
      <c r="G32" s="35"/>
      <c r="H32" s="35"/>
      <c r="I32" s="35"/>
      <c r="J32" s="121">
        <f>ROUND(J99,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41</v>
      </c>
      <c r="G34" s="35"/>
      <c r="H34" s="35"/>
      <c r="I34" s="122" t="s">
        <v>40</v>
      </c>
      <c r="J34" s="122" t="s">
        <v>42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43</v>
      </c>
      <c r="E35" s="113" t="s">
        <v>44</v>
      </c>
      <c r="F35" s="124">
        <f>ROUND((SUM(BE99:BE406)),  2)</f>
        <v>0</v>
      </c>
      <c r="G35" s="35"/>
      <c r="H35" s="35"/>
      <c r="I35" s="125">
        <v>0.21</v>
      </c>
      <c r="J35" s="124">
        <f>ROUND(((SUM(BE99:BE406))*I35),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45</v>
      </c>
      <c r="F36" s="124">
        <f>ROUND((SUM(BF99:BF406)),  2)</f>
        <v>0</v>
      </c>
      <c r="G36" s="35"/>
      <c r="H36" s="35"/>
      <c r="I36" s="125">
        <v>0.15</v>
      </c>
      <c r="J36" s="124">
        <f>ROUND(((SUM(BF99:BF406))*I36),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46</v>
      </c>
      <c r="F37" s="124">
        <f>ROUND((SUM(BG99:BG406)),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47</v>
      </c>
      <c r="F38" s="124">
        <f>ROUND((SUM(BH99:BH406)),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48</v>
      </c>
      <c r="F39" s="124">
        <f>ROUND((SUM(BI99:BI406)),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49</v>
      </c>
      <c r="E41" s="128"/>
      <c r="F41" s="128"/>
      <c r="G41" s="129" t="s">
        <v>50</v>
      </c>
      <c r="H41" s="130" t="s">
        <v>51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113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Oprava povrchu komunikací, rekonstrukce vodovodu a kanalizace v Klatovech 2024, 1. část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110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SO 301-1 - OPRAVA KANALIZACE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30" t="s">
        <v>23</v>
      </c>
      <c r="J56" s="60" t="str">
        <f>IF(J14="","",J14)</f>
        <v>16. 8. 2023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 xml:space="preserve">Město Klatovy </v>
      </c>
      <c r="G58" s="37"/>
      <c r="H58" s="37"/>
      <c r="I58" s="30" t="s">
        <v>33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36</v>
      </c>
      <c r="J59" s="33" t="str">
        <f>E26</f>
        <v xml:space="preserve">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114</v>
      </c>
      <c r="D61" s="138"/>
      <c r="E61" s="138"/>
      <c r="F61" s="138"/>
      <c r="G61" s="138"/>
      <c r="H61" s="138"/>
      <c r="I61" s="138"/>
      <c r="J61" s="139" t="s">
        <v>115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71</v>
      </c>
      <c r="D63" s="37"/>
      <c r="E63" s="37"/>
      <c r="F63" s="37"/>
      <c r="G63" s="37"/>
      <c r="H63" s="37"/>
      <c r="I63" s="37"/>
      <c r="J63" s="78">
        <f>J99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116</v>
      </c>
    </row>
    <row r="64" spans="1:47" s="9" customFormat="1" ht="24.95" customHeight="1">
      <c r="B64" s="141"/>
      <c r="C64" s="142"/>
      <c r="D64" s="143" t="s">
        <v>117</v>
      </c>
      <c r="E64" s="144"/>
      <c r="F64" s="144"/>
      <c r="G64" s="144"/>
      <c r="H64" s="144"/>
      <c r="I64" s="144"/>
      <c r="J64" s="145">
        <f>J100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118</v>
      </c>
      <c r="E65" s="149"/>
      <c r="F65" s="149"/>
      <c r="G65" s="149"/>
      <c r="H65" s="149"/>
      <c r="I65" s="149"/>
      <c r="J65" s="150">
        <f>J101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520</v>
      </c>
      <c r="E66" s="149"/>
      <c r="F66" s="149"/>
      <c r="G66" s="149"/>
      <c r="H66" s="149"/>
      <c r="I66" s="149"/>
      <c r="J66" s="150">
        <f>J214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119</v>
      </c>
      <c r="E67" s="149"/>
      <c r="F67" s="149"/>
      <c r="G67" s="149"/>
      <c r="H67" s="149"/>
      <c r="I67" s="149"/>
      <c r="J67" s="150">
        <f>J219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521</v>
      </c>
      <c r="E68" s="149"/>
      <c r="F68" s="149"/>
      <c r="G68" s="149"/>
      <c r="H68" s="149"/>
      <c r="I68" s="149"/>
      <c r="J68" s="150">
        <f>J227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121</v>
      </c>
      <c r="E69" s="149"/>
      <c r="F69" s="149"/>
      <c r="G69" s="149"/>
      <c r="H69" s="149"/>
      <c r="I69" s="149"/>
      <c r="J69" s="150">
        <f>J249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122</v>
      </c>
      <c r="E70" s="149"/>
      <c r="F70" s="149"/>
      <c r="G70" s="149"/>
      <c r="H70" s="149"/>
      <c r="I70" s="149"/>
      <c r="J70" s="150">
        <f>J374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123</v>
      </c>
      <c r="E71" s="149"/>
      <c r="F71" s="149"/>
      <c r="G71" s="149"/>
      <c r="H71" s="149"/>
      <c r="I71" s="149"/>
      <c r="J71" s="150">
        <f>J379</f>
        <v>0</v>
      </c>
      <c r="K71" s="98"/>
      <c r="L71" s="151"/>
    </row>
    <row r="72" spans="1:31" s="10" customFormat="1" ht="19.899999999999999" customHeight="1">
      <c r="B72" s="147"/>
      <c r="C72" s="98"/>
      <c r="D72" s="148" t="s">
        <v>124</v>
      </c>
      <c r="E72" s="149"/>
      <c r="F72" s="149"/>
      <c r="G72" s="149"/>
      <c r="H72" s="149"/>
      <c r="I72" s="149"/>
      <c r="J72" s="150">
        <f>J389</f>
        <v>0</v>
      </c>
      <c r="K72" s="98"/>
      <c r="L72" s="151"/>
    </row>
    <row r="73" spans="1:31" s="9" customFormat="1" ht="24.95" customHeight="1">
      <c r="B73" s="141"/>
      <c r="C73" s="142"/>
      <c r="D73" s="143" t="s">
        <v>125</v>
      </c>
      <c r="E73" s="144"/>
      <c r="F73" s="144"/>
      <c r="G73" s="144"/>
      <c r="H73" s="144"/>
      <c r="I73" s="144"/>
      <c r="J73" s="145">
        <f>J392</f>
        <v>0</v>
      </c>
      <c r="K73" s="142"/>
      <c r="L73" s="146"/>
    </row>
    <row r="74" spans="1:31" s="10" customFormat="1" ht="19.899999999999999" customHeight="1">
      <c r="B74" s="147"/>
      <c r="C74" s="98"/>
      <c r="D74" s="148" t="s">
        <v>126</v>
      </c>
      <c r="E74" s="149"/>
      <c r="F74" s="149"/>
      <c r="G74" s="149"/>
      <c r="H74" s="149"/>
      <c r="I74" s="149"/>
      <c r="J74" s="150">
        <f>J393</f>
        <v>0</v>
      </c>
      <c r="K74" s="98"/>
      <c r="L74" s="151"/>
    </row>
    <row r="75" spans="1:31" s="10" customFormat="1" ht="19.899999999999999" customHeight="1">
      <c r="B75" s="147"/>
      <c r="C75" s="98"/>
      <c r="D75" s="148" t="s">
        <v>127</v>
      </c>
      <c r="E75" s="149"/>
      <c r="F75" s="149"/>
      <c r="G75" s="149"/>
      <c r="H75" s="149"/>
      <c r="I75" s="149"/>
      <c r="J75" s="150">
        <f>J397</f>
        <v>0</v>
      </c>
      <c r="K75" s="98"/>
      <c r="L75" s="151"/>
    </row>
    <row r="76" spans="1:31" s="10" customFormat="1" ht="19.899999999999999" customHeight="1">
      <c r="B76" s="147"/>
      <c r="C76" s="98"/>
      <c r="D76" s="148" t="s">
        <v>128</v>
      </c>
      <c r="E76" s="149"/>
      <c r="F76" s="149"/>
      <c r="G76" s="149"/>
      <c r="H76" s="149"/>
      <c r="I76" s="149"/>
      <c r="J76" s="150">
        <f>J399</f>
        <v>0</v>
      </c>
      <c r="K76" s="98"/>
      <c r="L76" s="151"/>
    </row>
    <row r="77" spans="1:31" s="10" customFormat="1" ht="19.899999999999999" customHeight="1">
      <c r="B77" s="147"/>
      <c r="C77" s="98"/>
      <c r="D77" s="148" t="s">
        <v>129</v>
      </c>
      <c r="E77" s="149"/>
      <c r="F77" s="149"/>
      <c r="G77" s="149"/>
      <c r="H77" s="149"/>
      <c r="I77" s="149"/>
      <c r="J77" s="150">
        <f>J402</f>
        <v>0</v>
      </c>
      <c r="K77" s="98"/>
      <c r="L77" s="151"/>
    </row>
    <row r="78" spans="1:31" s="2" customFormat="1" ht="21.7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3" spans="1:31" s="2" customFormat="1" ht="6.95" customHeight="1">
      <c r="A83" s="35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24.95" customHeight="1">
      <c r="A84" s="35"/>
      <c r="B84" s="36"/>
      <c r="C84" s="24" t="s">
        <v>130</v>
      </c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2" customHeight="1">
      <c r="A86" s="35"/>
      <c r="B86" s="36"/>
      <c r="C86" s="30" t="s">
        <v>16</v>
      </c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6.5" customHeight="1">
      <c r="A87" s="35"/>
      <c r="B87" s="36"/>
      <c r="C87" s="37"/>
      <c r="D87" s="37"/>
      <c r="E87" s="380" t="str">
        <f>E7</f>
        <v>Oprava povrchu komunikací, rekonstrukce vodovodu a kanalizace v Klatovech 2024, 1. část</v>
      </c>
      <c r="F87" s="381"/>
      <c r="G87" s="381"/>
      <c r="H87" s="381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1" customFormat="1" ht="12" customHeight="1">
      <c r="B88" s="22"/>
      <c r="C88" s="30" t="s">
        <v>109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80" t="s">
        <v>110</v>
      </c>
      <c r="F89" s="382"/>
      <c r="G89" s="382"/>
      <c r="H89" s="382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111</v>
      </c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34" t="str">
        <f>E11</f>
        <v>SO 301-1 - OPRAVA KANALIZACE</v>
      </c>
      <c r="F91" s="382"/>
      <c r="G91" s="382"/>
      <c r="H91" s="382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21</v>
      </c>
      <c r="D93" s="37"/>
      <c r="E93" s="37"/>
      <c r="F93" s="28" t="str">
        <f>F14</f>
        <v xml:space="preserve"> </v>
      </c>
      <c r="G93" s="37"/>
      <c r="H93" s="37"/>
      <c r="I93" s="30" t="s">
        <v>23</v>
      </c>
      <c r="J93" s="60" t="str">
        <f>IF(J14="","",J14)</f>
        <v>16. 8. 2023</v>
      </c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25</v>
      </c>
      <c r="D95" s="37"/>
      <c r="E95" s="37"/>
      <c r="F95" s="28" t="str">
        <f>E17</f>
        <v xml:space="preserve">Město Klatovy </v>
      </c>
      <c r="G95" s="37"/>
      <c r="H95" s="37"/>
      <c r="I95" s="30" t="s">
        <v>33</v>
      </c>
      <c r="J95" s="33" t="str">
        <f>E23</f>
        <v xml:space="preserve"> </v>
      </c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31</v>
      </c>
      <c r="D96" s="37"/>
      <c r="E96" s="37"/>
      <c r="F96" s="28" t="str">
        <f>IF(E20="","",E20)</f>
        <v>Vyplň údaj</v>
      </c>
      <c r="G96" s="37"/>
      <c r="H96" s="37"/>
      <c r="I96" s="30" t="s">
        <v>36</v>
      </c>
      <c r="J96" s="33" t="str">
        <f>E26</f>
        <v xml:space="preserve"> </v>
      </c>
      <c r="K96" s="37"/>
      <c r="L96" s="114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14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11" customFormat="1" ht="29.25" customHeight="1">
      <c r="A98" s="152"/>
      <c r="B98" s="153"/>
      <c r="C98" s="154" t="s">
        <v>131</v>
      </c>
      <c r="D98" s="155" t="s">
        <v>58</v>
      </c>
      <c r="E98" s="155" t="s">
        <v>54</v>
      </c>
      <c r="F98" s="155" t="s">
        <v>55</v>
      </c>
      <c r="G98" s="155" t="s">
        <v>132</v>
      </c>
      <c r="H98" s="155" t="s">
        <v>133</v>
      </c>
      <c r="I98" s="155" t="s">
        <v>134</v>
      </c>
      <c r="J98" s="155" t="s">
        <v>115</v>
      </c>
      <c r="K98" s="156" t="s">
        <v>135</v>
      </c>
      <c r="L98" s="157"/>
      <c r="M98" s="69" t="s">
        <v>19</v>
      </c>
      <c r="N98" s="70" t="s">
        <v>43</v>
      </c>
      <c r="O98" s="70" t="s">
        <v>136</v>
      </c>
      <c r="P98" s="70" t="s">
        <v>137</v>
      </c>
      <c r="Q98" s="70" t="s">
        <v>138</v>
      </c>
      <c r="R98" s="70" t="s">
        <v>139</v>
      </c>
      <c r="S98" s="70" t="s">
        <v>140</v>
      </c>
      <c r="T98" s="71" t="s">
        <v>141</v>
      </c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</row>
    <row r="99" spans="1:65" s="2" customFormat="1" ht="22.9" customHeight="1">
      <c r="A99" s="35"/>
      <c r="B99" s="36"/>
      <c r="C99" s="76" t="s">
        <v>142</v>
      </c>
      <c r="D99" s="37"/>
      <c r="E99" s="37"/>
      <c r="F99" s="37"/>
      <c r="G99" s="37"/>
      <c r="H99" s="37"/>
      <c r="I99" s="37"/>
      <c r="J99" s="158">
        <f>BK99</f>
        <v>0</v>
      </c>
      <c r="K99" s="37"/>
      <c r="L99" s="40"/>
      <c r="M99" s="72"/>
      <c r="N99" s="159"/>
      <c r="O99" s="73"/>
      <c r="P99" s="160">
        <f>P100+P392</f>
        <v>0</v>
      </c>
      <c r="Q99" s="73"/>
      <c r="R99" s="160">
        <f>R100+R392</f>
        <v>1470.67696342</v>
      </c>
      <c r="S99" s="73"/>
      <c r="T99" s="161">
        <f>T100+T392</f>
        <v>33.967950000000002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72</v>
      </c>
      <c r="AU99" s="18" t="s">
        <v>116</v>
      </c>
      <c r="BK99" s="162">
        <f>BK100+BK392</f>
        <v>0</v>
      </c>
    </row>
    <row r="100" spans="1:65" s="12" customFormat="1" ht="25.9" customHeight="1">
      <c r="B100" s="163"/>
      <c r="C100" s="164"/>
      <c r="D100" s="165" t="s">
        <v>72</v>
      </c>
      <c r="E100" s="166" t="s">
        <v>143</v>
      </c>
      <c r="F100" s="166" t="s">
        <v>144</v>
      </c>
      <c r="G100" s="164"/>
      <c r="H100" s="164"/>
      <c r="I100" s="167"/>
      <c r="J100" s="168">
        <f>BK100</f>
        <v>0</v>
      </c>
      <c r="K100" s="164"/>
      <c r="L100" s="169"/>
      <c r="M100" s="170"/>
      <c r="N100" s="171"/>
      <c r="O100" s="171"/>
      <c r="P100" s="172">
        <f>P101+P214+P219+P227+P249+P374+P379+P389</f>
        <v>0</v>
      </c>
      <c r="Q100" s="171"/>
      <c r="R100" s="172">
        <f>R101+R214+R219+R227+R249+R374+R379+R389</f>
        <v>1470.67696342</v>
      </c>
      <c r="S100" s="171"/>
      <c r="T100" s="173">
        <f>T101+T214+T219+T227+T249+T374+T379+T389</f>
        <v>33.967950000000002</v>
      </c>
      <c r="AR100" s="174" t="s">
        <v>79</v>
      </c>
      <c r="AT100" s="175" t="s">
        <v>72</v>
      </c>
      <c r="AU100" s="175" t="s">
        <v>73</v>
      </c>
      <c r="AY100" s="174" t="s">
        <v>145</v>
      </c>
      <c r="BK100" s="176">
        <f>BK101+BK214+BK219+BK227+BK249+BK374+BK379+BK389</f>
        <v>0</v>
      </c>
    </row>
    <row r="101" spans="1:65" s="12" customFormat="1" ht="22.9" customHeight="1">
      <c r="B101" s="163"/>
      <c r="C101" s="164"/>
      <c r="D101" s="165" t="s">
        <v>72</v>
      </c>
      <c r="E101" s="177" t="s">
        <v>79</v>
      </c>
      <c r="F101" s="177" t="s">
        <v>146</v>
      </c>
      <c r="G101" s="164"/>
      <c r="H101" s="164"/>
      <c r="I101" s="167"/>
      <c r="J101" s="178">
        <f>BK101</f>
        <v>0</v>
      </c>
      <c r="K101" s="164"/>
      <c r="L101" s="169"/>
      <c r="M101" s="170"/>
      <c r="N101" s="171"/>
      <c r="O101" s="171"/>
      <c r="P101" s="172">
        <f>SUM(P102:P213)</f>
        <v>0</v>
      </c>
      <c r="Q101" s="171"/>
      <c r="R101" s="172">
        <f>SUM(R102:R213)</f>
        <v>1425.4157785500001</v>
      </c>
      <c r="S101" s="171"/>
      <c r="T101" s="173">
        <f>SUM(T102:T213)</f>
        <v>0</v>
      </c>
      <c r="AR101" s="174" t="s">
        <v>79</v>
      </c>
      <c r="AT101" s="175" t="s">
        <v>72</v>
      </c>
      <c r="AU101" s="175" t="s">
        <v>79</v>
      </c>
      <c r="AY101" s="174" t="s">
        <v>145</v>
      </c>
      <c r="BK101" s="176">
        <f>SUM(BK102:BK213)</f>
        <v>0</v>
      </c>
    </row>
    <row r="102" spans="1:65" s="2" customFormat="1" ht="16.5" customHeight="1">
      <c r="A102" s="35"/>
      <c r="B102" s="36"/>
      <c r="C102" s="179" t="s">
        <v>79</v>
      </c>
      <c r="D102" s="179" t="s">
        <v>147</v>
      </c>
      <c r="E102" s="180" t="s">
        <v>522</v>
      </c>
      <c r="F102" s="181" t="s">
        <v>523</v>
      </c>
      <c r="G102" s="182" t="s">
        <v>524</v>
      </c>
      <c r="H102" s="183">
        <v>112</v>
      </c>
      <c r="I102" s="184"/>
      <c r="J102" s="185">
        <f>ROUND(I102*H102,2)</f>
        <v>0</v>
      </c>
      <c r="K102" s="181" t="s">
        <v>525</v>
      </c>
      <c r="L102" s="40"/>
      <c r="M102" s="186" t="s">
        <v>19</v>
      </c>
      <c r="N102" s="187" t="s">
        <v>44</v>
      </c>
      <c r="O102" s="65"/>
      <c r="P102" s="188">
        <f>O102*H102</f>
        <v>0</v>
      </c>
      <c r="Q102" s="188">
        <v>3.0000000000000001E-5</v>
      </c>
      <c r="R102" s="188">
        <f>Q102*H102</f>
        <v>3.3600000000000001E-3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152</v>
      </c>
      <c r="AT102" s="190" t="s">
        <v>147</v>
      </c>
      <c r="AU102" s="190" t="s">
        <v>81</v>
      </c>
      <c r="AY102" s="18" t="s">
        <v>145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79</v>
      </c>
      <c r="BK102" s="191">
        <f>ROUND(I102*H102,2)</f>
        <v>0</v>
      </c>
      <c r="BL102" s="18" t="s">
        <v>152</v>
      </c>
      <c r="BM102" s="190" t="s">
        <v>968</v>
      </c>
    </row>
    <row r="103" spans="1:65" s="2" customFormat="1" ht="11.25">
      <c r="A103" s="35"/>
      <c r="B103" s="36"/>
      <c r="C103" s="37"/>
      <c r="D103" s="192" t="s">
        <v>154</v>
      </c>
      <c r="E103" s="37"/>
      <c r="F103" s="193" t="s">
        <v>527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154</v>
      </c>
      <c r="AU103" s="18" t="s">
        <v>81</v>
      </c>
    </row>
    <row r="104" spans="1:65" s="13" customFormat="1" ht="11.25">
      <c r="B104" s="197"/>
      <c r="C104" s="198"/>
      <c r="D104" s="199" t="s">
        <v>160</v>
      </c>
      <c r="E104" s="200" t="s">
        <v>19</v>
      </c>
      <c r="F104" s="201" t="s">
        <v>969</v>
      </c>
      <c r="G104" s="198"/>
      <c r="H104" s="202">
        <v>112</v>
      </c>
      <c r="I104" s="203"/>
      <c r="J104" s="198"/>
      <c r="K104" s="198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160</v>
      </c>
      <c r="AU104" s="208" t="s">
        <v>81</v>
      </c>
      <c r="AV104" s="13" t="s">
        <v>81</v>
      </c>
      <c r="AW104" s="13" t="s">
        <v>35</v>
      </c>
      <c r="AX104" s="13" t="s">
        <v>79</v>
      </c>
      <c r="AY104" s="208" t="s">
        <v>145</v>
      </c>
    </row>
    <row r="105" spans="1:65" s="2" customFormat="1" ht="24.2" customHeight="1">
      <c r="A105" s="35"/>
      <c r="B105" s="36"/>
      <c r="C105" s="179" t="s">
        <v>81</v>
      </c>
      <c r="D105" s="179" t="s">
        <v>147</v>
      </c>
      <c r="E105" s="180" t="s">
        <v>528</v>
      </c>
      <c r="F105" s="181" t="s">
        <v>529</v>
      </c>
      <c r="G105" s="182" t="s">
        <v>530</v>
      </c>
      <c r="H105" s="183">
        <v>14</v>
      </c>
      <c r="I105" s="184"/>
      <c r="J105" s="185">
        <f>ROUND(I105*H105,2)</f>
        <v>0</v>
      </c>
      <c r="K105" s="181" t="s">
        <v>525</v>
      </c>
      <c r="L105" s="40"/>
      <c r="M105" s="186" t="s">
        <v>19</v>
      </c>
      <c r="N105" s="187" t="s">
        <v>44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152</v>
      </c>
      <c r="AT105" s="190" t="s">
        <v>147</v>
      </c>
      <c r="AU105" s="190" t="s">
        <v>81</v>
      </c>
      <c r="AY105" s="18" t="s">
        <v>145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79</v>
      </c>
      <c r="BK105" s="191">
        <f>ROUND(I105*H105,2)</f>
        <v>0</v>
      </c>
      <c r="BL105" s="18" t="s">
        <v>152</v>
      </c>
      <c r="BM105" s="190" t="s">
        <v>970</v>
      </c>
    </row>
    <row r="106" spans="1:65" s="2" customFormat="1" ht="11.25">
      <c r="A106" s="35"/>
      <c r="B106" s="36"/>
      <c r="C106" s="37"/>
      <c r="D106" s="192" t="s">
        <v>154</v>
      </c>
      <c r="E106" s="37"/>
      <c r="F106" s="193" t="s">
        <v>532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154</v>
      </c>
      <c r="AU106" s="18" t="s">
        <v>81</v>
      </c>
    </row>
    <row r="107" spans="1:65" s="2" customFormat="1" ht="49.15" customHeight="1">
      <c r="A107" s="35"/>
      <c r="B107" s="36"/>
      <c r="C107" s="179" t="s">
        <v>162</v>
      </c>
      <c r="D107" s="179" t="s">
        <v>147</v>
      </c>
      <c r="E107" s="180" t="s">
        <v>533</v>
      </c>
      <c r="F107" s="181" t="s">
        <v>534</v>
      </c>
      <c r="G107" s="182" t="s">
        <v>172</v>
      </c>
      <c r="H107" s="183">
        <v>6</v>
      </c>
      <c r="I107" s="184"/>
      <c r="J107" s="185">
        <f>ROUND(I107*H107,2)</f>
        <v>0</v>
      </c>
      <c r="K107" s="181" t="s">
        <v>525</v>
      </c>
      <c r="L107" s="40"/>
      <c r="M107" s="186" t="s">
        <v>19</v>
      </c>
      <c r="N107" s="187" t="s">
        <v>44</v>
      </c>
      <c r="O107" s="65"/>
      <c r="P107" s="188">
        <f>O107*H107</f>
        <v>0</v>
      </c>
      <c r="Q107" s="188">
        <v>8.6800000000000002E-3</v>
      </c>
      <c r="R107" s="188">
        <f>Q107*H107</f>
        <v>5.2080000000000001E-2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152</v>
      </c>
      <c r="AT107" s="190" t="s">
        <v>147</v>
      </c>
      <c r="AU107" s="190" t="s">
        <v>81</v>
      </c>
      <c r="AY107" s="18" t="s">
        <v>145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79</v>
      </c>
      <c r="BK107" s="191">
        <f>ROUND(I107*H107,2)</f>
        <v>0</v>
      </c>
      <c r="BL107" s="18" t="s">
        <v>152</v>
      </c>
      <c r="BM107" s="190" t="s">
        <v>971</v>
      </c>
    </row>
    <row r="108" spans="1:65" s="2" customFormat="1" ht="11.25">
      <c r="A108" s="35"/>
      <c r="B108" s="36"/>
      <c r="C108" s="37"/>
      <c r="D108" s="192" t="s">
        <v>154</v>
      </c>
      <c r="E108" s="37"/>
      <c r="F108" s="193" t="s">
        <v>536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154</v>
      </c>
      <c r="AU108" s="18" t="s">
        <v>81</v>
      </c>
    </row>
    <row r="109" spans="1:65" s="15" customFormat="1" ht="11.25">
      <c r="B109" s="230"/>
      <c r="C109" s="231"/>
      <c r="D109" s="199" t="s">
        <v>160</v>
      </c>
      <c r="E109" s="232" t="s">
        <v>19</v>
      </c>
      <c r="F109" s="233" t="s">
        <v>537</v>
      </c>
      <c r="G109" s="231"/>
      <c r="H109" s="232" t="s">
        <v>19</v>
      </c>
      <c r="I109" s="234"/>
      <c r="J109" s="231"/>
      <c r="K109" s="231"/>
      <c r="L109" s="235"/>
      <c r="M109" s="236"/>
      <c r="N109" s="237"/>
      <c r="O109" s="237"/>
      <c r="P109" s="237"/>
      <c r="Q109" s="237"/>
      <c r="R109" s="237"/>
      <c r="S109" s="237"/>
      <c r="T109" s="238"/>
      <c r="AT109" s="239" t="s">
        <v>160</v>
      </c>
      <c r="AU109" s="239" t="s">
        <v>81</v>
      </c>
      <c r="AV109" s="15" t="s">
        <v>79</v>
      </c>
      <c r="AW109" s="15" t="s">
        <v>35</v>
      </c>
      <c r="AX109" s="15" t="s">
        <v>73</v>
      </c>
      <c r="AY109" s="239" t="s">
        <v>145</v>
      </c>
    </row>
    <row r="110" spans="1:65" s="13" customFormat="1" ht="11.25">
      <c r="B110" s="197"/>
      <c r="C110" s="198"/>
      <c r="D110" s="199" t="s">
        <v>160</v>
      </c>
      <c r="E110" s="200" t="s">
        <v>19</v>
      </c>
      <c r="F110" s="201" t="s">
        <v>972</v>
      </c>
      <c r="G110" s="198"/>
      <c r="H110" s="202">
        <v>6</v>
      </c>
      <c r="I110" s="203"/>
      <c r="J110" s="198"/>
      <c r="K110" s="198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160</v>
      </c>
      <c r="AU110" s="208" t="s">
        <v>81</v>
      </c>
      <c r="AV110" s="13" t="s">
        <v>81</v>
      </c>
      <c r="AW110" s="13" t="s">
        <v>35</v>
      </c>
      <c r="AX110" s="13" t="s">
        <v>79</v>
      </c>
      <c r="AY110" s="208" t="s">
        <v>145</v>
      </c>
    </row>
    <row r="111" spans="1:65" s="2" customFormat="1" ht="49.15" customHeight="1">
      <c r="A111" s="35"/>
      <c r="B111" s="36"/>
      <c r="C111" s="179" t="s">
        <v>152</v>
      </c>
      <c r="D111" s="179" t="s">
        <v>147</v>
      </c>
      <c r="E111" s="180" t="s">
        <v>539</v>
      </c>
      <c r="F111" s="181" t="s">
        <v>540</v>
      </c>
      <c r="G111" s="182" t="s">
        <v>172</v>
      </c>
      <c r="H111" s="183">
        <v>1.6</v>
      </c>
      <c r="I111" s="184"/>
      <c r="J111" s="185">
        <f>ROUND(I111*H111,2)</f>
        <v>0</v>
      </c>
      <c r="K111" s="181" t="s">
        <v>525</v>
      </c>
      <c r="L111" s="40"/>
      <c r="M111" s="186" t="s">
        <v>19</v>
      </c>
      <c r="N111" s="187" t="s">
        <v>44</v>
      </c>
      <c r="O111" s="65"/>
      <c r="P111" s="188">
        <f>O111*H111</f>
        <v>0</v>
      </c>
      <c r="Q111" s="188">
        <v>1.269E-2</v>
      </c>
      <c r="R111" s="188">
        <f>Q111*H111</f>
        <v>2.0304000000000003E-2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152</v>
      </c>
      <c r="AT111" s="190" t="s">
        <v>147</v>
      </c>
      <c r="AU111" s="190" t="s">
        <v>81</v>
      </c>
      <c r="AY111" s="18" t="s">
        <v>145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79</v>
      </c>
      <c r="BK111" s="191">
        <f>ROUND(I111*H111,2)</f>
        <v>0</v>
      </c>
      <c r="BL111" s="18" t="s">
        <v>152</v>
      </c>
      <c r="BM111" s="190" t="s">
        <v>973</v>
      </c>
    </row>
    <row r="112" spans="1:65" s="2" customFormat="1" ht="11.25">
      <c r="A112" s="35"/>
      <c r="B112" s="36"/>
      <c r="C112" s="37"/>
      <c r="D112" s="192" t="s">
        <v>154</v>
      </c>
      <c r="E112" s="37"/>
      <c r="F112" s="193" t="s">
        <v>542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154</v>
      </c>
      <c r="AU112" s="18" t="s">
        <v>81</v>
      </c>
    </row>
    <row r="113" spans="1:65" s="15" customFormat="1" ht="11.25">
      <c r="B113" s="230"/>
      <c r="C113" s="231"/>
      <c r="D113" s="199" t="s">
        <v>160</v>
      </c>
      <c r="E113" s="232" t="s">
        <v>19</v>
      </c>
      <c r="F113" s="233" t="s">
        <v>974</v>
      </c>
      <c r="G113" s="231"/>
      <c r="H113" s="232" t="s">
        <v>19</v>
      </c>
      <c r="I113" s="234"/>
      <c r="J113" s="231"/>
      <c r="K113" s="231"/>
      <c r="L113" s="235"/>
      <c r="M113" s="236"/>
      <c r="N113" s="237"/>
      <c r="O113" s="237"/>
      <c r="P113" s="237"/>
      <c r="Q113" s="237"/>
      <c r="R113" s="237"/>
      <c r="S113" s="237"/>
      <c r="T113" s="238"/>
      <c r="AT113" s="239" t="s">
        <v>160</v>
      </c>
      <c r="AU113" s="239" t="s">
        <v>81</v>
      </c>
      <c r="AV113" s="15" t="s">
        <v>79</v>
      </c>
      <c r="AW113" s="15" t="s">
        <v>35</v>
      </c>
      <c r="AX113" s="15" t="s">
        <v>73</v>
      </c>
      <c r="AY113" s="239" t="s">
        <v>145</v>
      </c>
    </row>
    <row r="114" spans="1:65" s="13" customFormat="1" ht="11.25">
      <c r="B114" s="197"/>
      <c r="C114" s="198"/>
      <c r="D114" s="199" t="s">
        <v>160</v>
      </c>
      <c r="E114" s="200" t="s">
        <v>19</v>
      </c>
      <c r="F114" s="201" t="s">
        <v>975</v>
      </c>
      <c r="G114" s="198"/>
      <c r="H114" s="202">
        <v>1.6</v>
      </c>
      <c r="I114" s="203"/>
      <c r="J114" s="198"/>
      <c r="K114" s="198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160</v>
      </c>
      <c r="AU114" s="208" t="s">
        <v>81</v>
      </c>
      <c r="AV114" s="13" t="s">
        <v>81</v>
      </c>
      <c r="AW114" s="13" t="s">
        <v>35</v>
      </c>
      <c r="AX114" s="13" t="s">
        <v>79</v>
      </c>
      <c r="AY114" s="208" t="s">
        <v>145</v>
      </c>
    </row>
    <row r="115" spans="1:65" s="2" customFormat="1" ht="49.15" customHeight="1">
      <c r="A115" s="35"/>
      <c r="B115" s="36"/>
      <c r="C115" s="179" t="s">
        <v>175</v>
      </c>
      <c r="D115" s="179" t="s">
        <v>147</v>
      </c>
      <c r="E115" s="180" t="s">
        <v>545</v>
      </c>
      <c r="F115" s="181" t="s">
        <v>546</v>
      </c>
      <c r="G115" s="182" t="s">
        <v>172</v>
      </c>
      <c r="H115" s="183">
        <v>10.8</v>
      </c>
      <c r="I115" s="184"/>
      <c r="J115" s="185">
        <f>ROUND(I115*H115,2)</f>
        <v>0</v>
      </c>
      <c r="K115" s="181" t="s">
        <v>525</v>
      </c>
      <c r="L115" s="40"/>
      <c r="M115" s="186" t="s">
        <v>19</v>
      </c>
      <c r="N115" s="187" t="s">
        <v>44</v>
      </c>
      <c r="O115" s="65"/>
      <c r="P115" s="188">
        <f>O115*H115</f>
        <v>0</v>
      </c>
      <c r="Q115" s="188">
        <v>3.6900000000000002E-2</v>
      </c>
      <c r="R115" s="188">
        <f>Q115*H115</f>
        <v>0.39852000000000004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152</v>
      </c>
      <c r="AT115" s="190" t="s">
        <v>147</v>
      </c>
      <c r="AU115" s="190" t="s">
        <v>81</v>
      </c>
      <c r="AY115" s="18" t="s">
        <v>145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79</v>
      </c>
      <c r="BK115" s="191">
        <f>ROUND(I115*H115,2)</f>
        <v>0</v>
      </c>
      <c r="BL115" s="18" t="s">
        <v>152</v>
      </c>
      <c r="BM115" s="190" t="s">
        <v>976</v>
      </c>
    </row>
    <row r="116" spans="1:65" s="2" customFormat="1" ht="11.25">
      <c r="A116" s="35"/>
      <c r="B116" s="36"/>
      <c r="C116" s="37"/>
      <c r="D116" s="192" t="s">
        <v>154</v>
      </c>
      <c r="E116" s="37"/>
      <c r="F116" s="193" t="s">
        <v>548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154</v>
      </c>
      <c r="AU116" s="18" t="s">
        <v>81</v>
      </c>
    </row>
    <row r="117" spans="1:65" s="15" customFormat="1" ht="11.25">
      <c r="B117" s="230"/>
      <c r="C117" s="231"/>
      <c r="D117" s="199" t="s">
        <v>160</v>
      </c>
      <c r="E117" s="232" t="s">
        <v>19</v>
      </c>
      <c r="F117" s="233" t="s">
        <v>977</v>
      </c>
      <c r="G117" s="231"/>
      <c r="H117" s="232" t="s">
        <v>19</v>
      </c>
      <c r="I117" s="234"/>
      <c r="J117" s="231"/>
      <c r="K117" s="231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160</v>
      </c>
      <c r="AU117" s="239" t="s">
        <v>81</v>
      </c>
      <c r="AV117" s="15" t="s">
        <v>79</v>
      </c>
      <c r="AW117" s="15" t="s">
        <v>35</v>
      </c>
      <c r="AX117" s="15" t="s">
        <v>73</v>
      </c>
      <c r="AY117" s="239" t="s">
        <v>145</v>
      </c>
    </row>
    <row r="118" spans="1:65" s="13" customFormat="1" ht="11.25">
      <c r="B118" s="197"/>
      <c r="C118" s="198"/>
      <c r="D118" s="199" t="s">
        <v>160</v>
      </c>
      <c r="E118" s="200" t="s">
        <v>19</v>
      </c>
      <c r="F118" s="201" t="s">
        <v>978</v>
      </c>
      <c r="G118" s="198"/>
      <c r="H118" s="202">
        <v>10.8</v>
      </c>
      <c r="I118" s="203"/>
      <c r="J118" s="198"/>
      <c r="K118" s="198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160</v>
      </c>
      <c r="AU118" s="208" t="s">
        <v>81</v>
      </c>
      <c r="AV118" s="13" t="s">
        <v>81</v>
      </c>
      <c r="AW118" s="13" t="s">
        <v>35</v>
      </c>
      <c r="AX118" s="13" t="s">
        <v>79</v>
      </c>
      <c r="AY118" s="208" t="s">
        <v>145</v>
      </c>
    </row>
    <row r="119" spans="1:65" s="2" customFormat="1" ht="49.15" customHeight="1">
      <c r="A119" s="35"/>
      <c r="B119" s="36"/>
      <c r="C119" s="179" t="s">
        <v>184</v>
      </c>
      <c r="D119" s="179" t="s">
        <v>147</v>
      </c>
      <c r="E119" s="180" t="s">
        <v>979</v>
      </c>
      <c r="F119" s="181" t="s">
        <v>980</v>
      </c>
      <c r="G119" s="182" t="s">
        <v>172</v>
      </c>
      <c r="H119" s="183">
        <v>2.6</v>
      </c>
      <c r="I119" s="184"/>
      <c r="J119" s="185">
        <f>ROUND(I119*H119,2)</f>
        <v>0</v>
      </c>
      <c r="K119" s="181" t="s">
        <v>525</v>
      </c>
      <c r="L119" s="40"/>
      <c r="M119" s="186" t="s">
        <v>19</v>
      </c>
      <c r="N119" s="187" t="s">
        <v>44</v>
      </c>
      <c r="O119" s="65"/>
      <c r="P119" s="188">
        <f>O119*H119</f>
        <v>0</v>
      </c>
      <c r="Q119" s="188">
        <v>1.269E-2</v>
      </c>
      <c r="R119" s="188">
        <f>Q119*H119</f>
        <v>3.2994000000000002E-2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152</v>
      </c>
      <c r="AT119" s="190" t="s">
        <v>147</v>
      </c>
      <c r="AU119" s="190" t="s">
        <v>81</v>
      </c>
      <c r="AY119" s="18" t="s">
        <v>145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79</v>
      </c>
      <c r="BK119" s="191">
        <f>ROUND(I119*H119,2)</f>
        <v>0</v>
      </c>
      <c r="BL119" s="18" t="s">
        <v>152</v>
      </c>
      <c r="BM119" s="190" t="s">
        <v>981</v>
      </c>
    </row>
    <row r="120" spans="1:65" s="2" customFormat="1" ht="11.25">
      <c r="A120" s="35"/>
      <c r="B120" s="36"/>
      <c r="C120" s="37"/>
      <c r="D120" s="192" t="s">
        <v>154</v>
      </c>
      <c r="E120" s="37"/>
      <c r="F120" s="193" t="s">
        <v>982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154</v>
      </c>
      <c r="AU120" s="18" t="s">
        <v>81</v>
      </c>
    </row>
    <row r="121" spans="1:65" s="15" customFormat="1" ht="11.25">
      <c r="B121" s="230"/>
      <c r="C121" s="231"/>
      <c r="D121" s="199" t="s">
        <v>160</v>
      </c>
      <c r="E121" s="232" t="s">
        <v>19</v>
      </c>
      <c r="F121" s="233" t="s">
        <v>983</v>
      </c>
      <c r="G121" s="231"/>
      <c r="H121" s="232" t="s">
        <v>19</v>
      </c>
      <c r="I121" s="234"/>
      <c r="J121" s="231"/>
      <c r="K121" s="231"/>
      <c r="L121" s="235"/>
      <c r="M121" s="236"/>
      <c r="N121" s="237"/>
      <c r="O121" s="237"/>
      <c r="P121" s="237"/>
      <c r="Q121" s="237"/>
      <c r="R121" s="237"/>
      <c r="S121" s="237"/>
      <c r="T121" s="238"/>
      <c r="AT121" s="239" t="s">
        <v>160</v>
      </c>
      <c r="AU121" s="239" t="s">
        <v>81</v>
      </c>
      <c r="AV121" s="15" t="s">
        <v>79</v>
      </c>
      <c r="AW121" s="15" t="s">
        <v>35</v>
      </c>
      <c r="AX121" s="15" t="s">
        <v>73</v>
      </c>
      <c r="AY121" s="239" t="s">
        <v>145</v>
      </c>
    </row>
    <row r="122" spans="1:65" s="13" customFormat="1" ht="11.25">
      <c r="B122" s="197"/>
      <c r="C122" s="198"/>
      <c r="D122" s="199" t="s">
        <v>160</v>
      </c>
      <c r="E122" s="200" t="s">
        <v>19</v>
      </c>
      <c r="F122" s="201" t="s">
        <v>984</v>
      </c>
      <c r="G122" s="198"/>
      <c r="H122" s="202">
        <v>2.6</v>
      </c>
      <c r="I122" s="203"/>
      <c r="J122" s="198"/>
      <c r="K122" s="198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160</v>
      </c>
      <c r="AU122" s="208" t="s">
        <v>81</v>
      </c>
      <c r="AV122" s="13" t="s">
        <v>81</v>
      </c>
      <c r="AW122" s="13" t="s">
        <v>35</v>
      </c>
      <c r="AX122" s="13" t="s">
        <v>79</v>
      </c>
      <c r="AY122" s="208" t="s">
        <v>145</v>
      </c>
    </row>
    <row r="123" spans="1:65" s="2" customFormat="1" ht="49.15" customHeight="1">
      <c r="A123" s="35"/>
      <c r="B123" s="36"/>
      <c r="C123" s="179" t="s">
        <v>190</v>
      </c>
      <c r="D123" s="179" t="s">
        <v>147</v>
      </c>
      <c r="E123" s="180" t="s">
        <v>551</v>
      </c>
      <c r="F123" s="181" t="s">
        <v>552</v>
      </c>
      <c r="G123" s="182" t="s">
        <v>172</v>
      </c>
      <c r="H123" s="183">
        <v>9.6</v>
      </c>
      <c r="I123" s="184"/>
      <c r="J123" s="185">
        <f>ROUND(I123*H123,2)</f>
        <v>0</v>
      </c>
      <c r="K123" s="181" t="s">
        <v>525</v>
      </c>
      <c r="L123" s="40"/>
      <c r="M123" s="186" t="s">
        <v>19</v>
      </c>
      <c r="N123" s="187" t="s">
        <v>44</v>
      </c>
      <c r="O123" s="65"/>
      <c r="P123" s="188">
        <f>O123*H123</f>
        <v>0</v>
      </c>
      <c r="Q123" s="188">
        <v>3.6900000000000002E-2</v>
      </c>
      <c r="R123" s="188">
        <f>Q123*H123</f>
        <v>0.35424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152</v>
      </c>
      <c r="AT123" s="190" t="s">
        <v>147</v>
      </c>
      <c r="AU123" s="190" t="s">
        <v>81</v>
      </c>
      <c r="AY123" s="18" t="s">
        <v>145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79</v>
      </c>
      <c r="BK123" s="191">
        <f>ROUND(I123*H123,2)</f>
        <v>0</v>
      </c>
      <c r="BL123" s="18" t="s">
        <v>152</v>
      </c>
      <c r="BM123" s="190" t="s">
        <v>985</v>
      </c>
    </row>
    <row r="124" spans="1:65" s="2" customFormat="1" ht="11.25">
      <c r="A124" s="35"/>
      <c r="B124" s="36"/>
      <c r="C124" s="37"/>
      <c r="D124" s="192" t="s">
        <v>154</v>
      </c>
      <c r="E124" s="37"/>
      <c r="F124" s="193" t="s">
        <v>554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154</v>
      </c>
      <c r="AU124" s="18" t="s">
        <v>81</v>
      </c>
    </row>
    <row r="125" spans="1:65" s="15" customFormat="1" ht="11.25">
      <c r="B125" s="230"/>
      <c r="C125" s="231"/>
      <c r="D125" s="199" t="s">
        <v>160</v>
      </c>
      <c r="E125" s="232" t="s">
        <v>19</v>
      </c>
      <c r="F125" s="233" t="s">
        <v>986</v>
      </c>
      <c r="G125" s="231"/>
      <c r="H125" s="232" t="s">
        <v>19</v>
      </c>
      <c r="I125" s="234"/>
      <c r="J125" s="231"/>
      <c r="K125" s="231"/>
      <c r="L125" s="235"/>
      <c r="M125" s="236"/>
      <c r="N125" s="237"/>
      <c r="O125" s="237"/>
      <c r="P125" s="237"/>
      <c r="Q125" s="237"/>
      <c r="R125" s="237"/>
      <c r="S125" s="237"/>
      <c r="T125" s="238"/>
      <c r="AT125" s="239" t="s">
        <v>160</v>
      </c>
      <c r="AU125" s="239" t="s">
        <v>81</v>
      </c>
      <c r="AV125" s="15" t="s">
        <v>79</v>
      </c>
      <c r="AW125" s="15" t="s">
        <v>35</v>
      </c>
      <c r="AX125" s="15" t="s">
        <v>73</v>
      </c>
      <c r="AY125" s="239" t="s">
        <v>145</v>
      </c>
    </row>
    <row r="126" spans="1:65" s="13" customFormat="1" ht="11.25">
      <c r="B126" s="197"/>
      <c r="C126" s="198"/>
      <c r="D126" s="199" t="s">
        <v>160</v>
      </c>
      <c r="E126" s="200" t="s">
        <v>19</v>
      </c>
      <c r="F126" s="201" t="s">
        <v>987</v>
      </c>
      <c r="G126" s="198"/>
      <c r="H126" s="202">
        <v>9.6</v>
      </c>
      <c r="I126" s="203"/>
      <c r="J126" s="198"/>
      <c r="K126" s="198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160</v>
      </c>
      <c r="AU126" s="208" t="s">
        <v>81</v>
      </c>
      <c r="AV126" s="13" t="s">
        <v>81</v>
      </c>
      <c r="AW126" s="13" t="s">
        <v>35</v>
      </c>
      <c r="AX126" s="13" t="s">
        <v>79</v>
      </c>
      <c r="AY126" s="208" t="s">
        <v>145</v>
      </c>
    </row>
    <row r="127" spans="1:65" s="2" customFormat="1" ht="24.2" customHeight="1">
      <c r="A127" s="35"/>
      <c r="B127" s="36"/>
      <c r="C127" s="179" t="s">
        <v>196</v>
      </c>
      <c r="D127" s="179" t="s">
        <v>147</v>
      </c>
      <c r="E127" s="180" t="s">
        <v>556</v>
      </c>
      <c r="F127" s="181" t="s">
        <v>557</v>
      </c>
      <c r="G127" s="182" t="s">
        <v>178</v>
      </c>
      <c r="H127" s="183">
        <v>426.21899999999999</v>
      </c>
      <c r="I127" s="184"/>
      <c r="J127" s="185">
        <f>ROUND(I127*H127,2)</f>
        <v>0</v>
      </c>
      <c r="K127" s="181" t="s">
        <v>525</v>
      </c>
      <c r="L127" s="40"/>
      <c r="M127" s="186" t="s">
        <v>19</v>
      </c>
      <c r="N127" s="187" t="s">
        <v>44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152</v>
      </c>
      <c r="AT127" s="190" t="s">
        <v>147</v>
      </c>
      <c r="AU127" s="190" t="s">
        <v>81</v>
      </c>
      <c r="AY127" s="18" t="s">
        <v>145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79</v>
      </c>
      <c r="BK127" s="191">
        <f>ROUND(I127*H127,2)</f>
        <v>0</v>
      </c>
      <c r="BL127" s="18" t="s">
        <v>152</v>
      </c>
      <c r="BM127" s="190" t="s">
        <v>988</v>
      </c>
    </row>
    <row r="128" spans="1:65" s="2" customFormat="1" ht="11.25">
      <c r="A128" s="35"/>
      <c r="B128" s="36"/>
      <c r="C128" s="37"/>
      <c r="D128" s="192" t="s">
        <v>154</v>
      </c>
      <c r="E128" s="37"/>
      <c r="F128" s="193" t="s">
        <v>559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154</v>
      </c>
      <c r="AU128" s="18" t="s">
        <v>81</v>
      </c>
    </row>
    <row r="129" spans="1:65" s="15" customFormat="1" ht="11.25">
      <c r="B129" s="230"/>
      <c r="C129" s="231"/>
      <c r="D129" s="199" t="s">
        <v>160</v>
      </c>
      <c r="E129" s="232" t="s">
        <v>19</v>
      </c>
      <c r="F129" s="233" t="s">
        <v>989</v>
      </c>
      <c r="G129" s="231"/>
      <c r="H129" s="232" t="s">
        <v>19</v>
      </c>
      <c r="I129" s="234"/>
      <c r="J129" s="231"/>
      <c r="K129" s="231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160</v>
      </c>
      <c r="AU129" s="239" t="s">
        <v>81</v>
      </c>
      <c r="AV129" s="15" t="s">
        <v>79</v>
      </c>
      <c r="AW129" s="15" t="s">
        <v>35</v>
      </c>
      <c r="AX129" s="15" t="s">
        <v>73</v>
      </c>
      <c r="AY129" s="239" t="s">
        <v>145</v>
      </c>
    </row>
    <row r="130" spans="1:65" s="15" customFormat="1" ht="11.25">
      <c r="B130" s="230"/>
      <c r="C130" s="231"/>
      <c r="D130" s="199" t="s">
        <v>160</v>
      </c>
      <c r="E130" s="232" t="s">
        <v>19</v>
      </c>
      <c r="F130" s="233" t="s">
        <v>990</v>
      </c>
      <c r="G130" s="231"/>
      <c r="H130" s="232" t="s">
        <v>19</v>
      </c>
      <c r="I130" s="234"/>
      <c r="J130" s="231"/>
      <c r="K130" s="231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160</v>
      </c>
      <c r="AU130" s="239" t="s">
        <v>81</v>
      </c>
      <c r="AV130" s="15" t="s">
        <v>79</v>
      </c>
      <c r="AW130" s="15" t="s">
        <v>35</v>
      </c>
      <c r="AX130" s="15" t="s">
        <v>73</v>
      </c>
      <c r="AY130" s="239" t="s">
        <v>145</v>
      </c>
    </row>
    <row r="131" spans="1:65" s="13" customFormat="1" ht="11.25">
      <c r="B131" s="197"/>
      <c r="C131" s="198"/>
      <c r="D131" s="199" t="s">
        <v>160</v>
      </c>
      <c r="E131" s="200" t="s">
        <v>19</v>
      </c>
      <c r="F131" s="201" t="s">
        <v>991</v>
      </c>
      <c r="G131" s="198"/>
      <c r="H131" s="202">
        <v>282.25099999999998</v>
      </c>
      <c r="I131" s="203"/>
      <c r="J131" s="198"/>
      <c r="K131" s="198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160</v>
      </c>
      <c r="AU131" s="208" t="s">
        <v>81</v>
      </c>
      <c r="AV131" s="13" t="s">
        <v>81</v>
      </c>
      <c r="AW131" s="13" t="s">
        <v>35</v>
      </c>
      <c r="AX131" s="13" t="s">
        <v>73</v>
      </c>
      <c r="AY131" s="208" t="s">
        <v>145</v>
      </c>
    </row>
    <row r="132" spans="1:65" s="15" customFormat="1" ht="11.25">
      <c r="B132" s="230"/>
      <c r="C132" s="231"/>
      <c r="D132" s="199" t="s">
        <v>160</v>
      </c>
      <c r="E132" s="232" t="s">
        <v>19</v>
      </c>
      <c r="F132" s="233" t="s">
        <v>992</v>
      </c>
      <c r="G132" s="231"/>
      <c r="H132" s="232" t="s">
        <v>19</v>
      </c>
      <c r="I132" s="234"/>
      <c r="J132" s="231"/>
      <c r="K132" s="231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160</v>
      </c>
      <c r="AU132" s="239" t="s">
        <v>81</v>
      </c>
      <c r="AV132" s="15" t="s">
        <v>79</v>
      </c>
      <c r="AW132" s="15" t="s">
        <v>35</v>
      </c>
      <c r="AX132" s="15" t="s">
        <v>73</v>
      </c>
      <c r="AY132" s="239" t="s">
        <v>145</v>
      </c>
    </row>
    <row r="133" spans="1:65" s="13" customFormat="1" ht="11.25">
      <c r="B133" s="197"/>
      <c r="C133" s="198"/>
      <c r="D133" s="199" t="s">
        <v>160</v>
      </c>
      <c r="E133" s="200" t="s">
        <v>19</v>
      </c>
      <c r="F133" s="201" t="s">
        <v>993</v>
      </c>
      <c r="G133" s="198"/>
      <c r="H133" s="202">
        <v>63.703000000000003</v>
      </c>
      <c r="I133" s="203"/>
      <c r="J133" s="198"/>
      <c r="K133" s="198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160</v>
      </c>
      <c r="AU133" s="208" t="s">
        <v>81</v>
      </c>
      <c r="AV133" s="13" t="s">
        <v>81</v>
      </c>
      <c r="AW133" s="13" t="s">
        <v>35</v>
      </c>
      <c r="AX133" s="13" t="s">
        <v>73</v>
      </c>
      <c r="AY133" s="208" t="s">
        <v>145</v>
      </c>
    </row>
    <row r="134" spans="1:65" s="15" customFormat="1" ht="11.25">
      <c r="B134" s="230"/>
      <c r="C134" s="231"/>
      <c r="D134" s="199" t="s">
        <v>160</v>
      </c>
      <c r="E134" s="232" t="s">
        <v>19</v>
      </c>
      <c r="F134" s="233" t="s">
        <v>994</v>
      </c>
      <c r="G134" s="231"/>
      <c r="H134" s="232" t="s">
        <v>19</v>
      </c>
      <c r="I134" s="234"/>
      <c r="J134" s="231"/>
      <c r="K134" s="231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160</v>
      </c>
      <c r="AU134" s="239" t="s">
        <v>81</v>
      </c>
      <c r="AV134" s="15" t="s">
        <v>79</v>
      </c>
      <c r="AW134" s="15" t="s">
        <v>35</v>
      </c>
      <c r="AX134" s="15" t="s">
        <v>73</v>
      </c>
      <c r="AY134" s="239" t="s">
        <v>145</v>
      </c>
    </row>
    <row r="135" spans="1:65" s="13" customFormat="1" ht="11.25">
      <c r="B135" s="197"/>
      <c r="C135" s="198"/>
      <c r="D135" s="199" t="s">
        <v>160</v>
      </c>
      <c r="E135" s="200" t="s">
        <v>19</v>
      </c>
      <c r="F135" s="201" t="s">
        <v>995</v>
      </c>
      <c r="G135" s="198"/>
      <c r="H135" s="202">
        <v>49.247</v>
      </c>
      <c r="I135" s="203"/>
      <c r="J135" s="198"/>
      <c r="K135" s="198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160</v>
      </c>
      <c r="AU135" s="208" t="s">
        <v>81</v>
      </c>
      <c r="AV135" s="13" t="s">
        <v>81</v>
      </c>
      <c r="AW135" s="13" t="s">
        <v>35</v>
      </c>
      <c r="AX135" s="13" t="s">
        <v>73</v>
      </c>
      <c r="AY135" s="208" t="s">
        <v>145</v>
      </c>
    </row>
    <row r="136" spans="1:65" s="15" customFormat="1" ht="11.25">
      <c r="B136" s="230"/>
      <c r="C136" s="231"/>
      <c r="D136" s="199" t="s">
        <v>160</v>
      </c>
      <c r="E136" s="232" t="s">
        <v>19</v>
      </c>
      <c r="F136" s="233" t="s">
        <v>996</v>
      </c>
      <c r="G136" s="231"/>
      <c r="H136" s="232" t="s">
        <v>19</v>
      </c>
      <c r="I136" s="234"/>
      <c r="J136" s="231"/>
      <c r="K136" s="231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160</v>
      </c>
      <c r="AU136" s="239" t="s">
        <v>81</v>
      </c>
      <c r="AV136" s="15" t="s">
        <v>79</v>
      </c>
      <c r="AW136" s="15" t="s">
        <v>35</v>
      </c>
      <c r="AX136" s="15" t="s">
        <v>73</v>
      </c>
      <c r="AY136" s="239" t="s">
        <v>145</v>
      </c>
    </row>
    <row r="137" spans="1:65" s="13" customFormat="1" ht="11.25">
      <c r="B137" s="197"/>
      <c r="C137" s="198"/>
      <c r="D137" s="199" t="s">
        <v>160</v>
      </c>
      <c r="E137" s="200" t="s">
        <v>19</v>
      </c>
      <c r="F137" s="201" t="s">
        <v>997</v>
      </c>
      <c r="G137" s="198"/>
      <c r="H137" s="202">
        <v>31.018000000000001</v>
      </c>
      <c r="I137" s="203"/>
      <c r="J137" s="198"/>
      <c r="K137" s="198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160</v>
      </c>
      <c r="AU137" s="208" t="s">
        <v>81</v>
      </c>
      <c r="AV137" s="13" t="s">
        <v>81</v>
      </c>
      <c r="AW137" s="13" t="s">
        <v>35</v>
      </c>
      <c r="AX137" s="13" t="s">
        <v>73</v>
      </c>
      <c r="AY137" s="208" t="s">
        <v>145</v>
      </c>
    </row>
    <row r="138" spans="1:65" s="14" customFormat="1" ht="11.25">
      <c r="B138" s="209"/>
      <c r="C138" s="210"/>
      <c r="D138" s="199" t="s">
        <v>160</v>
      </c>
      <c r="E138" s="211" t="s">
        <v>19</v>
      </c>
      <c r="F138" s="212" t="s">
        <v>169</v>
      </c>
      <c r="G138" s="210"/>
      <c r="H138" s="213">
        <v>426.21899999999994</v>
      </c>
      <c r="I138" s="214"/>
      <c r="J138" s="210"/>
      <c r="K138" s="210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160</v>
      </c>
      <c r="AU138" s="219" t="s">
        <v>81</v>
      </c>
      <c r="AV138" s="14" t="s">
        <v>152</v>
      </c>
      <c r="AW138" s="14" t="s">
        <v>35</v>
      </c>
      <c r="AX138" s="14" t="s">
        <v>79</v>
      </c>
      <c r="AY138" s="219" t="s">
        <v>145</v>
      </c>
    </row>
    <row r="139" spans="1:65" s="2" customFormat="1" ht="24.2" customHeight="1">
      <c r="A139" s="35"/>
      <c r="B139" s="36"/>
      <c r="C139" s="179" t="s">
        <v>202</v>
      </c>
      <c r="D139" s="179" t="s">
        <v>147</v>
      </c>
      <c r="E139" s="180" t="s">
        <v>567</v>
      </c>
      <c r="F139" s="181" t="s">
        <v>568</v>
      </c>
      <c r="G139" s="182" t="s">
        <v>178</v>
      </c>
      <c r="H139" s="183">
        <v>298.35300000000001</v>
      </c>
      <c r="I139" s="184"/>
      <c r="J139" s="185">
        <f>ROUND(I139*H139,2)</f>
        <v>0</v>
      </c>
      <c r="K139" s="181" t="s">
        <v>525</v>
      </c>
      <c r="L139" s="40"/>
      <c r="M139" s="186" t="s">
        <v>19</v>
      </c>
      <c r="N139" s="187" t="s">
        <v>44</v>
      </c>
      <c r="O139" s="65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152</v>
      </c>
      <c r="AT139" s="190" t="s">
        <v>147</v>
      </c>
      <c r="AU139" s="190" t="s">
        <v>81</v>
      </c>
      <c r="AY139" s="18" t="s">
        <v>145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79</v>
      </c>
      <c r="BK139" s="191">
        <f>ROUND(I139*H139,2)</f>
        <v>0</v>
      </c>
      <c r="BL139" s="18" t="s">
        <v>152</v>
      </c>
      <c r="BM139" s="190" t="s">
        <v>998</v>
      </c>
    </row>
    <row r="140" spans="1:65" s="2" customFormat="1" ht="11.25">
      <c r="A140" s="35"/>
      <c r="B140" s="36"/>
      <c r="C140" s="37"/>
      <c r="D140" s="192" t="s">
        <v>154</v>
      </c>
      <c r="E140" s="37"/>
      <c r="F140" s="193" t="s">
        <v>570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154</v>
      </c>
      <c r="AU140" s="18" t="s">
        <v>81</v>
      </c>
    </row>
    <row r="141" spans="1:65" s="15" customFormat="1" ht="11.25">
      <c r="B141" s="230"/>
      <c r="C141" s="231"/>
      <c r="D141" s="199" t="s">
        <v>160</v>
      </c>
      <c r="E141" s="232" t="s">
        <v>19</v>
      </c>
      <c r="F141" s="233" t="s">
        <v>999</v>
      </c>
      <c r="G141" s="231"/>
      <c r="H141" s="232" t="s">
        <v>19</v>
      </c>
      <c r="I141" s="234"/>
      <c r="J141" s="231"/>
      <c r="K141" s="231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160</v>
      </c>
      <c r="AU141" s="239" t="s">
        <v>81</v>
      </c>
      <c r="AV141" s="15" t="s">
        <v>79</v>
      </c>
      <c r="AW141" s="15" t="s">
        <v>35</v>
      </c>
      <c r="AX141" s="15" t="s">
        <v>73</v>
      </c>
      <c r="AY141" s="239" t="s">
        <v>145</v>
      </c>
    </row>
    <row r="142" spans="1:65" s="13" customFormat="1" ht="11.25">
      <c r="B142" s="197"/>
      <c r="C142" s="198"/>
      <c r="D142" s="199" t="s">
        <v>160</v>
      </c>
      <c r="E142" s="200" t="s">
        <v>19</v>
      </c>
      <c r="F142" s="201" t="s">
        <v>1000</v>
      </c>
      <c r="G142" s="198"/>
      <c r="H142" s="202">
        <v>197.57599999999999</v>
      </c>
      <c r="I142" s="203"/>
      <c r="J142" s="198"/>
      <c r="K142" s="198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160</v>
      </c>
      <c r="AU142" s="208" t="s">
        <v>81</v>
      </c>
      <c r="AV142" s="13" t="s">
        <v>81</v>
      </c>
      <c r="AW142" s="13" t="s">
        <v>35</v>
      </c>
      <c r="AX142" s="13" t="s">
        <v>73</v>
      </c>
      <c r="AY142" s="208" t="s">
        <v>145</v>
      </c>
    </row>
    <row r="143" spans="1:65" s="13" customFormat="1" ht="11.25">
      <c r="B143" s="197"/>
      <c r="C143" s="198"/>
      <c r="D143" s="199" t="s">
        <v>160</v>
      </c>
      <c r="E143" s="200" t="s">
        <v>19</v>
      </c>
      <c r="F143" s="201" t="s">
        <v>1001</v>
      </c>
      <c r="G143" s="198"/>
      <c r="H143" s="202">
        <v>44.591999999999999</v>
      </c>
      <c r="I143" s="203"/>
      <c r="J143" s="198"/>
      <c r="K143" s="198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160</v>
      </c>
      <c r="AU143" s="208" t="s">
        <v>81</v>
      </c>
      <c r="AV143" s="13" t="s">
        <v>81</v>
      </c>
      <c r="AW143" s="13" t="s">
        <v>35</v>
      </c>
      <c r="AX143" s="13" t="s">
        <v>73</v>
      </c>
      <c r="AY143" s="208" t="s">
        <v>145</v>
      </c>
    </row>
    <row r="144" spans="1:65" s="13" customFormat="1" ht="11.25">
      <c r="B144" s="197"/>
      <c r="C144" s="198"/>
      <c r="D144" s="199" t="s">
        <v>160</v>
      </c>
      <c r="E144" s="200" t="s">
        <v>19</v>
      </c>
      <c r="F144" s="201" t="s">
        <v>1002</v>
      </c>
      <c r="G144" s="198"/>
      <c r="H144" s="202">
        <v>34.472999999999999</v>
      </c>
      <c r="I144" s="203"/>
      <c r="J144" s="198"/>
      <c r="K144" s="198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160</v>
      </c>
      <c r="AU144" s="208" t="s">
        <v>81</v>
      </c>
      <c r="AV144" s="13" t="s">
        <v>81</v>
      </c>
      <c r="AW144" s="13" t="s">
        <v>35</v>
      </c>
      <c r="AX144" s="13" t="s">
        <v>73</v>
      </c>
      <c r="AY144" s="208" t="s">
        <v>145</v>
      </c>
    </row>
    <row r="145" spans="1:65" s="13" customFormat="1" ht="11.25">
      <c r="B145" s="197"/>
      <c r="C145" s="198"/>
      <c r="D145" s="199" t="s">
        <v>160</v>
      </c>
      <c r="E145" s="200" t="s">
        <v>19</v>
      </c>
      <c r="F145" s="201" t="s">
        <v>1003</v>
      </c>
      <c r="G145" s="198"/>
      <c r="H145" s="202">
        <v>21.712</v>
      </c>
      <c r="I145" s="203"/>
      <c r="J145" s="198"/>
      <c r="K145" s="198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160</v>
      </c>
      <c r="AU145" s="208" t="s">
        <v>81</v>
      </c>
      <c r="AV145" s="13" t="s">
        <v>81</v>
      </c>
      <c r="AW145" s="13" t="s">
        <v>35</v>
      </c>
      <c r="AX145" s="13" t="s">
        <v>73</v>
      </c>
      <c r="AY145" s="208" t="s">
        <v>145</v>
      </c>
    </row>
    <row r="146" spans="1:65" s="14" customFormat="1" ht="11.25">
      <c r="B146" s="209"/>
      <c r="C146" s="210"/>
      <c r="D146" s="199" t="s">
        <v>160</v>
      </c>
      <c r="E146" s="211" t="s">
        <v>19</v>
      </c>
      <c r="F146" s="212" t="s">
        <v>169</v>
      </c>
      <c r="G146" s="210"/>
      <c r="H146" s="213">
        <v>298.35300000000001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160</v>
      </c>
      <c r="AU146" s="219" t="s">
        <v>81</v>
      </c>
      <c r="AV146" s="14" t="s">
        <v>152</v>
      </c>
      <c r="AW146" s="14" t="s">
        <v>35</v>
      </c>
      <c r="AX146" s="14" t="s">
        <v>79</v>
      </c>
      <c r="AY146" s="219" t="s">
        <v>145</v>
      </c>
    </row>
    <row r="147" spans="1:65" s="2" customFormat="1" ht="24.2" customHeight="1">
      <c r="A147" s="35"/>
      <c r="B147" s="36"/>
      <c r="C147" s="179" t="s">
        <v>207</v>
      </c>
      <c r="D147" s="179" t="s">
        <v>147</v>
      </c>
      <c r="E147" s="180" t="s">
        <v>575</v>
      </c>
      <c r="F147" s="181" t="s">
        <v>576</v>
      </c>
      <c r="G147" s="182" t="s">
        <v>178</v>
      </c>
      <c r="H147" s="183">
        <v>127.86499999999999</v>
      </c>
      <c r="I147" s="184"/>
      <c r="J147" s="185">
        <f>ROUND(I147*H147,2)</f>
        <v>0</v>
      </c>
      <c r="K147" s="181" t="s">
        <v>525</v>
      </c>
      <c r="L147" s="40"/>
      <c r="M147" s="186" t="s">
        <v>19</v>
      </c>
      <c r="N147" s="187" t="s">
        <v>44</v>
      </c>
      <c r="O147" s="65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152</v>
      </c>
      <c r="AT147" s="190" t="s">
        <v>147</v>
      </c>
      <c r="AU147" s="190" t="s">
        <v>81</v>
      </c>
      <c r="AY147" s="18" t="s">
        <v>145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79</v>
      </c>
      <c r="BK147" s="191">
        <f>ROUND(I147*H147,2)</f>
        <v>0</v>
      </c>
      <c r="BL147" s="18" t="s">
        <v>152</v>
      </c>
      <c r="BM147" s="190" t="s">
        <v>1004</v>
      </c>
    </row>
    <row r="148" spans="1:65" s="2" customFormat="1" ht="11.25">
      <c r="A148" s="35"/>
      <c r="B148" s="36"/>
      <c r="C148" s="37"/>
      <c r="D148" s="192" t="s">
        <v>154</v>
      </c>
      <c r="E148" s="37"/>
      <c r="F148" s="193" t="s">
        <v>578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154</v>
      </c>
      <c r="AU148" s="18" t="s">
        <v>81</v>
      </c>
    </row>
    <row r="149" spans="1:65" s="15" customFormat="1" ht="11.25">
      <c r="B149" s="230"/>
      <c r="C149" s="231"/>
      <c r="D149" s="199" t="s">
        <v>160</v>
      </c>
      <c r="E149" s="232" t="s">
        <v>19</v>
      </c>
      <c r="F149" s="233" t="s">
        <v>1005</v>
      </c>
      <c r="G149" s="231"/>
      <c r="H149" s="232" t="s">
        <v>19</v>
      </c>
      <c r="I149" s="234"/>
      <c r="J149" s="231"/>
      <c r="K149" s="231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160</v>
      </c>
      <c r="AU149" s="239" t="s">
        <v>81</v>
      </c>
      <c r="AV149" s="15" t="s">
        <v>79</v>
      </c>
      <c r="AW149" s="15" t="s">
        <v>35</v>
      </c>
      <c r="AX149" s="15" t="s">
        <v>73</v>
      </c>
      <c r="AY149" s="239" t="s">
        <v>145</v>
      </c>
    </row>
    <row r="150" spans="1:65" s="13" customFormat="1" ht="11.25">
      <c r="B150" s="197"/>
      <c r="C150" s="198"/>
      <c r="D150" s="199" t="s">
        <v>160</v>
      </c>
      <c r="E150" s="200" t="s">
        <v>19</v>
      </c>
      <c r="F150" s="201" t="s">
        <v>1006</v>
      </c>
      <c r="G150" s="198"/>
      <c r="H150" s="202">
        <v>84.674999999999997</v>
      </c>
      <c r="I150" s="203"/>
      <c r="J150" s="198"/>
      <c r="K150" s="198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160</v>
      </c>
      <c r="AU150" s="208" t="s">
        <v>81</v>
      </c>
      <c r="AV150" s="13" t="s">
        <v>81</v>
      </c>
      <c r="AW150" s="13" t="s">
        <v>35</v>
      </c>
      <c r="AX150" s="13" t="s">
        <v>73</v>
      </c>
      <c r="AY150" s="208" t="s">
        <v>145</v>
      </c>
    </row>
    <row r="151" spans="1:65" s="13" customFormat="1" ht="11.25">
      <c r="B151" s="197"/>
      <c r="C151" s="198"/>
      <c r="D151" s="199" t="s">
        <v>160</v>
      </c>
      <c r="E151" s="200" t="s">
        <v>19</v>
      </c>
      <c r="F151" s="201" t="s">
        <v>1007</v>
      </c>
      <c r="G151" s="198"/>
      <c r="H151" s="202">
        <v>19.111000000000001</v>
      </c>
      <c r="I151" s="203"/>
      <c r="J151" s="198"/>
      <c r="K151" s="198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160</v>
      </c>
      <c r="AU151" s="208" t="s">
        <v>81</v>
      </c>
      <c r="AV151" s="13" t="s">
        <v>81</v>
      </c>
      <c r="AW151" s="13" t="s">
        <v>35</v>
      </c>
      <c r="AX151" s="13" t="s">
        <v>73</v>
      </c>
      <c r="AY151" s="208" t="s">
        <v>145</v>
      </c>
    </row>
    <row r="152" spans="1:65" s="13" customFormat="1" ht="11.25">
      <c r="B152" s="197"/>
      <c r="C152" s="198"/>
      <c r="D152" s="199" t="s">
        <v>160</v>
      </c>
      <c r="E152" s="200" t="s">
        <v>19</v>
      </c>
      <c r="F152" s="201" t="s">
        <v>1008</v>
      </c>
      <c r="G152" s="198"/>
      <c r="H152" s="202">
        <v>14.773999999999999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160</v>
      </c>
      <c r="AU152" s="208" t="s">
        <v>81</v>
      </c>
      <c r="AV152" s="13" t="s">
        <v>81</v>
      </c>
      <c r="AW152" s="13" t="s">
        <v>35</v>
      </c>
      <c r="AX152" s="13" t="s">
        <v>73</v>
      </c>
      <c r="AY152" s="208" t="s">
        <v>145</v>
      </c>
    </row>
    <row r="153" spans="1:65" s="13" customFormat="1" ht="11.25">
      <c r="B153" s="197"/>
      <c r="C153" s="198"/>
      <c r="D153" s="199" t="s">
        <v>160</v>
      </c>
      <c r="E153" s="200" t="s">
        <v>19</v>
      </c>
      <c r="F153" s="201" t="s">
        <v>1009</v>
      </c>
      <c r="G153" s="198"/>
      <c r="H153" s="202">
        <v>9.3049999999999997</v>
      </c>
      <c r="I153" s="203"/>
      <c r="J153" s="198"/>
      <c r="K153" s="198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160</v>
      </c>
      <c r="AU153" s="208" t="s">
        <v>81</v>
      </c>
      <c r="AV153" s="13" t="s">
        <v>81</v>
      </c>
      <c r="AW153" s="13" t="s">
        <v>35</v>
      </c>
      <c r="AX153" s="13" t="s">
        <v>73</v>
      </c>
      <c r="AY153" s="208" t="s">
        <v>145</v>
      </c>
    </row>
    <row r="154" spans="1:65" s="14" customFormat="1" ht="11.25">
      <c r="B154" s="209"/>
      <c r="C154" s="210"/>
      <c r="D154" s="199" t="s">
        <v>160</v>
      </c>
      <c r="E154" s="211" t="s">
        <v>19</v>
      </c>
      <c r="F154" s="212" t="s">
        <v>169</v>
      </c>
      <c r="G154" s="210"/>
      <c r="H154" s="213">
        <v>127.86500000000001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160</v>
      </c>
      <c r="AU154" s="219" t="s">
        <v>81</v>
      </c>
      <c r="AV154" s="14" t="s">
        <v>152</v>
      </c>
      <c r="AW154" s="14" t="s">
        <v>35</v>
      </c>
      <c r="AX154" s="14" t="s">
        <v>79</v>
      </c>
      <c r="AY154" s="219" t="s">
        <v>145</v>
      </c>
    </row>
    <row r="155" spans="1:65" s="2" customFormat="1" ht="24.2" customHeight="1">
      <c r="A155" s="35"/>
      <c r="B155" s="36"/>
      <c r="C155" s="179" t="s">
        <v>213</v>
      </c>
      <c r="D155" s="179" t="s">
        <v>147</v>
      </c>
      <c r="E155" s="180" t="s">
        <v>583</v>
      </c>
      <c r="F155" s="181" t="s">
        <v>584</v>
      </c>
      <c r="G155" s="182" t="s">
        <v>178</v>
      </c>
      <c r="H155" s="183">
        <v>29.568000000000001</v>
      </c>
      <c r="I155" s="184"/>
      <c r="J155" s="185">
        <f>ROUND(I155*H155,2)</f>
        <v>0</v>
      </c>
      <c r="K155" s="181" t="s">
        <v>525</v>
      </c>
      <c r="L155" s="40"/>
      <c r="M155" s="186" t="s">
        <v>19</v>
      </c>
      <c r="N155" s="187" t="s">
        <v>44</v>
      </c>
      <c r="O155" s="65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152</v>
      </c>
      <c r="AT155" s="190" t="s">
        <v>147</v>
      </c>
      <c r="AU155" s="190" t="s">
        <v>81</v>
      </c>
      <c r="AY155" s="18" t="s">
        <v>145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79</v>
      </c>
      <c r="BK155" s="191">
        <f>ROUND(I155*H155,2)</f>
        <v>0</v>
      </c>
      <c r="BL155" s="18" t="s">
        <v>152</v>
      </c>
      <c r="BM155" s="190" t="s">
        <v>1010</v>
      </c>
    </row>
    <row r="156" spans="1:65" s="2" customFormat="1" ht="11.25">
      <c r="A156" s="35"/>
      <c r="B156" s="36"/>
      <c r="C156" s="37"/>
      <c r="D156" s="192" t="s">
        <v>154</v>
      </c>
      <c r="E156" s="37"/>
      <c r="F156" s="193" t="s">
        <v>586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154</v>
      </c>
      <c r="AU156" s="18" t="s">
        <v>81</v>
      </c>
    </row>
    <row r="157" spans="1:65" s="15" customFormat="1" ht="11.25">
      <c r="B157" s="230"/>
      <c r="C157" s="231"/>
      <c r="D157" s="199" t="s">
        <v>160</v>
      </c>
      <c r="E157" s="232" t="s">
        <v>19</v>
      </c>
      <c r="F157" s="233" t="s">
        <v>587</v>
      </c>
      <c r="G157" s="231"/>
      <c r="H157" s="232" t="s">
        <v>19</v>
      </c>
      <c r="I157" s="234"/>
      <c r="J157" s="231"/>
      <c r="K157" s="231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160</v>
      </c>
      <c r="AU157" s="239" t="s">
        <v>81</v>
      </c>
      <c r="AV157" s="15" t="s">
        <v>79</v>
      </c>
      <c r="AW157" s="15" t="s">
        <v>35</v>
      </c>
      <c r="AX157" s="15" t="s">
        <v>73</v>
      </c>
      <c r="AY157" s="239" t="s">
        <v>145</v>
      </c>
    </row>
    <row r="158" spans="1:65" s="13" customFormat="1" ht="11.25">
      <c r="B158" s="197"/>
      <c r="C158" s="198"/>
      <c r="D158" s="199" t="s">
        <v>160</v>
      </c>
      <c r="E158" s="200" t="s">
        <v>19</v>
      </c>
      <c r="F158" s="201" t="s">
        <v>1011</v>
      </c>
      <c r="G158" s="198"/>
      <c r="H158" s="202">
        <v>29.568000000000001</v>
      </c>
      <c r="I158" s="203"/>
      <c r="J158" s="198"/>
      <c r="K158" s="198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160</v>
      </c>
      <c r="AU158" s="208" t="s">
        <v>81</v>
      </c>
      <c r="AV158" s="13" t="s">
        <v>81</v>
      </c>
      <c r="AW158" s="13" t="s">
        <v>35</v>
      </c>
      <c r="AX158" s="13" t="s">
        <v>79</v>
      </c>
      <c r="AY158" s="208" t="s">
        <v>145</v>
      </c>
    </row>
    <row r="159" spans="1:65" s="2" customFormat="1" ht="24.2" customHeight="1">
      <c r="A159" s="35"/>
      <c r="B159" s="36"/>
      <c r="C159" s="179" t="s">
        <v>220</v>
      </c>
      <c r="D159" s="179" t="s">
        <v>147</v>
      </c>
      <c r="E159" s="180" t="s">
        <v>197</v>
      </c>
      <c r="F159" s="181" t="s">
        <v>198</v>
      </c>
      <c r="G159" s="182" t="s">
        <v>150</v>
      </c>
      <c r="H159" s="183">
        <v>1842.683</v>
      </c>
      <c r="I159" s="184"/>
      <c r="J159" s="185">
        <f>ROUND(I159*H159,2)</f>
        <v>0</v>
      </c>
      <c r="K159" s="181" t="s">
        <v>525</v>
      </c>
      <c r="L159" s="40"/>
      <c r="M159" s="186" t="s">
        <v>19</v>
      </c>
      <c r="N159" s="187" t="s">
        <v>44</v>
      </c>
      <c r="O159" s="65"/>
      <c r="P159" s="188">
        <f>O159*H159</f>
        <v>0</v>
      </c>
      <c r="Q159" s="188">
        <v>8.4999999999999995E-4</v>
      </c>
      <c r="R159" s="188">
        <f>Q159*H159</f>
        <v>1.5662805499999999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152</v>
      </c>
      <c r="AT159" s="190" t="s">
        <v>147</v>
      </c>
      <c r="AU159" s="190" t="s">
        <v>81</v>
      </c>
      <c r="AY159" s="18" t="s">
        <v>145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79</v>
      </c>
      <c r="BK159" s="191">
        <f>ROUND(I159*H159,2)</f>
        <v>0</v>
      </c>
      <c r="BL159" s="18" t="s">
        <v>152</v>
      </c>
      <c r="BM159" s="190" t="s">
        <v>1012</v>
      </c>
    </row>
    <row r="160" spans="1:65" s="2" customFormat="1" ht="11.25">
      <c r="A160" s="35"/>
      <c r="B160" s="36"/>
      <c r="C160" s="37"/>
      <c r="D160" s="192" t="s">
        <v>154</v>
      </c>
      <c r="E160" s="37"/>
      <c r="F160" s="193" t="s">
        <v>1013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154</v>
      </c>
      <c r="AU160" s="18" t="s">
        <v>81</v>
      </c>
    </row>
    <row r="161" spans="1:65" s="15" customFormat="1" ht="11.25">
      <c r="B161" s="230"/>
      <c r="C161" s="231"/>
      <c r="D161" s="199" t="s">
        <v>160</v>
      </c>
      <c r="E161" s="232" t="s">
        <v>19</v>
      </c>
      <c r="F161" s="233" t="s">
        <v>1014</v>
      </c>
      <c r="G161" s="231"/>
      <c r="H161" s="232" t="s">
        <v>19</v>
      </c>
      <c r="I161" s="234"/>
      <c r="J161" s="231"/>
      <c r="K161" s="231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160</v>
      </c>
      <c r="AU161" s="239" t="s">
        <v>81</v>
      </c>
      <c r="AV161" s="15" t="s">
        <v>79</v>
      </c>
      <c r="AW161" s="15" t="s">
        <v>35</v>
      </c>
      <c r="AX161" s="15" t="s">
        <v>73</v>
      </c>
      <c r="AY161" s="239" t="s">
        <v>145</v>
      </c>
    </row>
    <row r="162" spans="1:65" s="13" customFormat="1" ht="11.25">
      <c r="B162" s="197"/>
      <c r="C162" s="198"/>
      <c r="D162" s="199" t="s">
        <v>160</v>
      </c>
      <c r="E162" s="200" t="s">
        <v>19</v>
      </c>
      <c r="F162" s="201" t="s">
        <v>1015</v>
      </c>
      <c r="G162" s="198"/>
      <c r="H162" s="202">
        <v>991.49599999999998</v>
      </c>
      <c r="I162" s="203"/>
      <c r="J162" s="198"/>
      <c r="K162" s="198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160</v>
      </c>
      <c r="AU162" s="208" t="s">
        <v>81</v>
      </c>
      <c r="AV162" s="13" t="s">
        <v>81</v>
      </c>
      <c r="AW162" s="13" t="s">
        <v>35</v>
      </c>
      <c r="AX162" s="13" t="s">
        <v>73</v>
      </c>
      <c r="AY162" s="208" t="s">
        <v>145</v>
      </c>
    </row>
    <row r="163" spans="1:65" s="15" customFormat="1" ht="11.25">
      <c r="B163" s="230"/>
      <c r="C163" s="231"/>
      <c r="D163" s="199" t="s">
        <v>160</v>
      </c>
      <c r="E163" s="232" t="s">
        <v>19</v>
      </c>
      <c r="F163" s="233" t="s">
        <v>1016</v>
      </c>
      <c r="G163" s="231"/>
      <c r="H163" s="232" t="s">
        <v>19</v>
      </c>
      <c r="I163" s="234"/>
      <c r="J163" s="231"/>
      <c r="K163" s="231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160</v>
      </c>
      <c r="AU163" s="239" t="s">
        <v>81</v>
      </c>
      <c r="AV163" s="15" t="s">
        <v>79</v>
      </c>
      <c r="AW163" s="15" t="s">
        <v>35</v>
      </c>
      <c r="AX163" s="15" t="s">
        <v>73</v>
      </c>
      <c r="AY163" s="239" t="s">
        <v>145</v>
      </c>
    </row>
    <row r="164" spans="1:65" s="13" customFormat="1" ht="11.25">
      <c r="B164" s="197"/>
      <c r="C164" s="198"/>
      <c r="D164" s="199" t="s">
        <v>160</v>
      </c>
      <c r="E164" s="200" t="s">
        <v>19</v>
      </c>
      <c r="F164" s="201" t="s">
        <v>1017</v>
      </c>
      <c r="G164" s="198"/>
      <c r="H164" s="202">
        <v>271.57100000000003</v>
      </c>
      <c r="I164" s="203"/>
      <c r="J164" s="198"/>
      <c r="K164" s="198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160</v>
      </c>
      <c r="AU164" s="208" t="s">
        <v>81</v>
      </c>
      <c r="AV164" s="13" t="s">
        <v>81</v>
      </c>
      <c r="AW164" s="13" t="s">
        <v>35</v>
      </c>
      <c r="AX164" s="13" t="s">
        <v>73</v>
      </c>
      <c r="AY164" s="208" t="s">
        <v>145</v>
      </c>
    </row>
    <row r="165" spans="1:65" s="15" customFormat="1" ht="11.25">
      <c r="B165" s="230"/>
      <c r="C165" s="231"/>
      <c r="D165" s="199" t="s">
        <v>160</v>
      </c>
      <c r="E165" s="232" t="s">
        <v>19</v>
      </c>
      <c r="F165" s="233" t="s">
        <v>1018</v>
      </c>
      <c r="G165" s="231"/>
      <c r="H165" s="232" t="s">
        <v>19</v>
      </c>
      <c r="I165" s="234"/>
      <c r="J165" s="231"/>
      <c r="K165" s="231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160</v>
      </c>
      <c r="AU165" s="239" t="s">
        <v>81</v>
      </c>
      <c r="AV165" s="15" t="s">
        <v>79</v>
      </c>
      <c r="AW165" s="15" t="s">
        <v>35</v>
      </c>
      <c r="AX165" s="15" t="s">
        <v>73</v>
      </c>
      <c r="AY165" s="239" t="s">
        <v>145</v>
      </c>
    </row>
    <row r="166" spans="1:65" s="13" customFormat="1" ht="11.25">
      <c r="B166" s="197"/>
      <c r="C166" s="198"/>
      <c r="D166" s="199" t="s">
        <v>160</v>
      </c>
      <c r="E166" s="200" t="s">
        <v>19</v>
      </c>
      <c r="F166" s="201" t="s">
        <v>1019</v>
      </c>
      <c r="G166" s="198"/>
      <c r="H166" s="202">
        <v>437.92</v>
      </c>
      <c r="I166" s="203"/>
      <c r="J166" s="198"/>
      <c r="K166" s="198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160</v>
      </c>
      <c r="AU166" s="208" t="s">
        <v>81</v>
      </c>
      <c r="AV166" s="13" t="s">
        <v>81</v>
      </c>
      <c r="AW166" s="13" t="s">
        <v>35</v>
      </c>
      <c r="AX166" s="13" t="s">
        <v>73</v>
      </c>
      <c r="AY166" s="208" t="s">
        <v>145</v>
      </c>
    </row>
    <row r="167" spans="1:65" s="15" customFormat="1" ht="11.25">
      <c r="B167" s="230"/>
      <c r="C167" s="231"/>
      <c r="D167" s="199" t="s">
        <v>160</v>
      </c>
      <c r="E167" s="232" t="s">
        <v>19</v>
      </c>
      <c r="F167" s="233" t="s">
        <v>1020</v>
      </c>
      <c r="G167" s="231"/>
      <c r="H167" s="232" t="s">
        <v>19</v>
      </c>
      <c r="I167" s="234"/>
      <c r="J167" s="231"/>
      <c r="K167" s="231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160</v>
      </c>
      <c r="AU167" s="239" t="s">
        <v>81</v>
      </c>
      <c r="AV167" s="15" t="s">
        <v>79</v>
      </c>
      <c r="AW167" s="15" t="s">
        <v>35</v>
      </c>
      <c r="AX167" s="15" t="s">
        <v>73</v>
      </c>
      <c r="AY167" s="239" t="s">
        <v>145</v>
      </c>
    </row>
    <row r="168" spans="1:65" s="13" customFormat="1" ht="11.25">
      <c r="B168" s="197"/>
      <c r="C168" s="198"/>
      <c r="D168" s="199" t="s">
        <v>160</v>
      </c>
      <c r="E168" s="200" t="s">
        <v>19</v>
      </c>
      <c r="F168" s="201" t="s">
        <v>1021</v>
      </c>
      <c r="G168" s="198"/>
      <c r="H168" s="202">
        <v>141.696</v>
      </c>
      <c r="I168" s="203"/>
      <c r="J168" s="198"/>
      <c r="K168" s="198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160</v>
      </c>
      <c r="AU168" s="208" t="s">
        <v>81</v>
      </c>
      <c r="AV168" s="13" t="s">
        <v>81</v>
      </c>
      <c r="AW168" s="13" t="s">
        <v>35</v>
      </c>
      <c r="AX168" s="13" t="s">
        <v>73</v>
      </c>
      <c r="AY168" s="208" t="s">
        <v>145</v>
      </c>
    </row>
    <row r="169" spans="1:65" s="14" customFormat="1" ht="11.25">
      <c r="B169" s="209"/>
      <c r="C169" s="210"/>
      <c r="D169" s="199" t="s">
        <v>160</v>
      </c>
      <c r="E169" s="211" t="s">
        <v>19</v>
      </c>
      <c r="F169" s="212" t="s">
        <v>169</v>
      </c>
      <c r="G169" s="210"/>
      <c r="H169" s="213">
        <v>1842.683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160</v>
      </c>
      <c r="AU169" s="219" t="s">
        <v>81</v>
      </c>
      <c r="AV169" s="14" t="s">
        <v>152</v>
      </c>
      <c r="AW169" s="14" t="s">
        <v>35</v>
      </c>
      <c r="AX169" s="14" t="s">
        <v>79</v>
      </c>
      <c r="AY169" s="219" t="s">
        <v>145</v>
      </c>
    </row>
    <row r="170" spans="1:65" s="2" customFormat="1" ht="24.2" customHeight="1">
      <c r="A170" s="35"/>
      <c r="B170" s="36"/>
      <c r="C170" s="179" t="s">
        <v>227</v>
      </c>
      <c r="D170" s="179" t="s">
        <v>147</v>
      </c>
      <c r="E170" s="180" t="s">
        <v>203</v>
      </c>
      <c r="F170" s="181" t="s">
        <v>204</v>
      </c>
      <c r="G170" s="182" t="s">
        <v>150</v>
      </c>
      <c r="H170" s="183">
        <v>1842.683</v>
      </c>
      <c r="I170" s="184"/>
      <c r="J170" s="185">
        <f>ROUND(I170*H170,2)</f>
        <v>0</v>
      </c>
      <c r="K170" s="181" t="s">
        <v>525</v>
      </c>
      <c r="L170" s="40"/>
      <c r="M170" s="186" t="s">
        <v>19</v>
      </c>
      <c r="N170" s="187" t="s">
        <v>44</v>
      </c>
      <c r="O170" s="65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152</v>
      </c>
      <c r="AT170" s="190" t="s">
        <v>147</v>
      </c>
      <c r="AU170" s="190" t="s">
        <v>81</v>
      </c>
      <c r="AY170" s="18" t="s">
        <v>145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79</v>
      </c>
      <c r="BK170" s="191">
        <f>ROUND(I170*H170,2)</f>
        <v>0</v>
      </c>
      <c r="BL170" s="18" t="s">
        <v>152</v>
      </c>
      <c r="BM170" s="190" t="s">
        <v>1022</v>
      </c>
    </row>
    <row r="171" spans="1:65" s="2" customFormat="1" ht="11.25">
      <c r="A171" s="35"/>
      <c r="B171" s="36"/>
      <c r="C171" s="37"/>
      <c r="D171" s="192" t="s">
        <v>154</v>
      </c>
      <c r="E171" s="37"/>
      <c r="F171" s="193" t="s">
        <v>1023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154</v>
      </c>
      <c r="AU171" s="18" t="s">
        <v>81</v>
      </c>
    </row>
    <row r="172" spans="1:65" s="2" customFormat="1" ht="37.9" customHeight="1">
      <c r="A172" s="35"/>
      <c r="B172" s="36"/>
      <c r="C172" s="179" t="s">
        <v>233</v>
      </c>
      <c r="D172" s="179" t="s">
        <v>147</v>
      </c>
      <c r="E172" s="180" t="s">
        <v>605</v>
      </c>
      <c r="F172" s="181" t="s">
        <v>606</v>
      </c>
      <c r="G172" s="182" t="s">
        <v>178</v>
      </c>
      <c r="H172" s="183">
        <v>395.2</v>
      </c>
      <c r="I172" s="184"/>
      <c r="J172" s="185">
        <f>ROUND(I172*H172,2)</f>
        <v>0</v>
      </c>
      <c r="K172" s="181" t="s">
        <v>525</v>
      </c>
      <c r="L172" s="40"/>
      <c r="M172" s="186" t="s">
        <v>19</v>
      </c>
      <c r="N172" s="187" t="s">
        <v>44</v>
      </c>
      <c r="O172" s="65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152</v>
      </c>
      <c r="AT172" s="190" t="s">
        <v>147</v>
      </c>
      <c r="AU172" s="190" t="s">
        <v>81</v>
      </c>
      <c r="AY172" s="18" t="s">
        <v>145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79</v>
      </c>
      <c r="BK172" s="191">
        <f>ROUND(I172*H172,2)</f>
        <v>0</v>
      </c>
      <c r="BL172" s="18" t="s">
        <v>152</v>
      </c>
      <c r="BM172" s="190" t="s">
        <v>1024</v>
      </c>
    </row>
    <row r="173" spans="1:65" s="2" customFormat="1" ht="11.25">
      <c r="A173" s="35"/>
      <c r="B173" s="36"/>
      <c r="C173" s="37"/>
      <c r="D173" s="192" t="s">
        <v>154</v>
      </c>
      <c r="E173" s="37"/>
      <c r="F173" s="193" t="s">
        <v>608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154</v>
      </c>
      <c r="AU173" s="18" t="s">
        <v>81</v>
      </c>
    </row>
    <row r="174" spans="1:65" s="13" customFormat="1" ht="11.25">
      <c r="B174" s="197"/>
      <c r="C174" s="198"/>
      <c r="D174" s="199" t="s">
        <v>160</v>
      </c>
      <c r="E174" s="200" t="s">
        <v>19</v>
      </c>
      <c r="F174" s="201" t="s">
        <v>1025</v>
      </c>
      <c r="G174" s="198"/>
      <c r="H174" s="202">
        <v>395.2</v>
      </c>
      <c r="I174" s="203"/>
      <c r="J174" s="198"/>
      <c r="K174" s="198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160</v>
      </c>
      <c r="AU174" s="208" t="s">
        <v>81</v>
      </c>
      <c r="AV174" s="13" t="s">
        <v>81</v>
      </c>
      <c r="AW174" s="13" t="s">
        <v>35</v>
      </c>
      <c r="AX174" s="13" t="s">
        <v>79</v>
      </c>
      <c r="AY174" s="208" t="s">
        <v>145</v>
      </c>
    </row>
    <row r="175" spans="1:65" s="2" customFormat="1" ht="37.9" customHeight="1">
      <c r="A175" s="35"/>
      <c r="B175" s="36"/>
      <c r="C175" s="179" t="s">
        <v>8</v>
      </c>
      <c r="D175" s="179" t="s">
        <v>147</v>
      </c>
      <c r="E175" s="180" t="s">
        <v>610</v>
      </c>
      <c r="F175" s="181" t="s">
        <v>611</v>
      </c>
      <c r="G175" s="182" t="s">
        <v>178</v>
      </c>
      <c r="H175" s="183">
        <v>395.2</v>
      </c>
      <c r="I175" s="184"/>
      <c r="J175" s="185">
        <f>ROUND(I175*H175,2)</f>
        <v>0</v>
      </c>
      <c r="K175" s="181" t="s">
        <v>525</v>
      </c>
      <c r="L175" s="40"/>
      <c r="M175" s="186" t="s">
        <v>19</v>
      </c>
      <c r="N175" s="187" t="s">
        <v>44</v>
      </c>
      <c r="O175" s="65"/>
      <c r="P175" s="188">
        <f>O175*H175</f>
        <v>0</v>
      </c>
      <c r="Q175" s="188">
        <v>0</v>
      </c>
      <c r="R175" s="188">
        <f>Q175*H175</f>
        <v>0</v>
      </c>
      <c r="S175" s="188">
        <v>0</v>
      </c>
      <c r="T175" s="18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152</v>
      </c>
      <c r="AT175" s="190" t="s">
        <v>147</v>
      </c>
      <c r="AU175" s="190" t="s">
        <v>81</v>
      </c>
      <c r="AY175" s="18" t="s">
        <v>145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79</v>
      </c>
      <c r="BK175" s="191">
        <f>ROUND(I175*H175,2)</f>
        <v>0</v>
      </c>
      <c r="BL175" s="18" t="s">
        <v>152</v>
      </c>
      <c r="BM175" s="190" t="s">
        <v>1026</v>
      </c>
    </row>
    <row r="176" spans="1:65" s="2" customFormat="1" ht="11.25">
      <c r="A176" s="35"/>
      <c r="B176" s="36"/>
      <c r="C176" s="37"/>
      <c r="D176" s="192" t="s">
        <v>154</v>
      </c>
      <c r="E176" s="37"/>
      <c r="F176" s="193" t="s">
        <v>613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154</v>
      </c>
      <c r="AU176" s="18" t="s">
        <v>81</v>
      </c>
    </row>
    <row r="177" spans="1:65" s="13" customFormat="1" ht="11.25">
      <c r="B177" s="197"/>
      <c r="C177" s="198"/>
      <c r="D177" s="199" t="s">
        <v>160</v>
      </c>
      <c r="E177" s="200" t="s">
        <v>19</v>
      </c>
      <c r="F177" s="201" t="s">
        <v>1025</v>
      </c>
      <c r="G177" s="198"/>
      <c r="H177" s="202">
        <v>395.2</v>
      </c>
      <c r="I177" s="203"/>
      <c r="J177" s="198"/>
      <c r="K177" s="198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160</v>
      </c>
      <c r="AU177" s="208" t="s">
        <v>81</v>
      </c>
      <c r="AV177" s="13" t="s">
        <v>81</v>
      </c>
      <c r="AW177" s="13" t="s">
        <v>35</v>
      </c>
      <c r="AX177" s="13" t="s">
        <v>79</v>
      </c>
      <c r="AY177" s="208" t="s">
        <v>145</v>
      </c>
    </row>
    <row r="178" spans="1:65" s="2" customFormat="1" ht="24.2" customHeight="1">
      <c r="A178" s="35"/>
      <c r="B178" s="36"/>
      <c r="C178" s="179" t="s">
        <v>243</v>
      </c>
      <c r="D178" s="179" t="s">
        <v>147</v>
      </c>
      <c r="E178" s="180" t="s">
        <v>614</v>
      </c>
      <c r="F178" s="181" t="s">
        <v>615</v>
      </c>
      <c r="G178" s="182" t="s">
        <v>178</v>
      </c>
      <c r="H178" s="183">
        <v>85.721000000000004</v>
      </c>
      <c r="I178" s="184"/>
      <c r="J178" s="185">
        <f>ROUND(I178*H178,2)</f>
        <v>0</v>
      </c>
      <c r="K178" s="181" t="s">
        <v>525</v>
      </c>
      <c r="L178" s="40"/>
      <c r="M178" s="186" t="s">
        <v>19</v>
      </c>
      <c r="N178" s="187" t="s">
        <v>44</v>
      </c>
      <c r="O178" s="65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152</v>
      </c>
      <c r="AT178" s="190" t="s">
        <v>147</v>
      </c>
      <c r="AU178" s="190" t="s">
        <v>81</v>
      </c>
      <c r="AY178" s="18" t="s">
        <v>145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79</v>
      </c>
      <c r="BK178" s="191">
        <f>ROUND(I178*H178,2)</f>
        <v>0</v>
      </c>
      <c r="BL178" s="18" t="s">
        <v>152</v>
      </c>
      <c r="BM178" s="190" t="s">
        <v>1027</v>
      </c>
    </row>
    <row r="179" spans="1:65" s="2" customFormat="1" ht="11.25">
      <c r="A179" s="35"/>
      <c r="B179" s="36"/>
      <c r="C179" s="37"/>
      <c r="D179" s="192" t="s">
        <v>154</v>
      </c>
      <c r="E179" s="37"/>
      <c r="F179" s="193" t="s">
        <v>617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154</v>
      </c>
      <c r="AU179" s="18" t="s">
        <v>81</v>
      </c>
    </row>
    <row r="180" spans="1:65" s="2" customFormat="1" ht="24.2" customHeight="1">
      <c r="A180" s="35"/>
      <c r="B180" s="36"/>
      <c r="C180" s="179" t="s">
        <v>248</v>
      </c>
      <c r="D180" s="179" t="s">
        <v>147</v>
      </c>
      <c r="E180" s="180" t="s">
        <v>618</v>
      </c>
      <c r="F180" s="181" t="s">
        <v>619</v>
      </c>
      <c r="G180" s="182" t="s">
        <v>178</v>
      </c>
      <c r="H180" s="183">
        <v>85.721000000000004</v>
      </c>
      <c r="I180" s="184"/>
      <c r="J180" s="185">
        <f>ROUND(I180*H180,2)</f>
        <v>0</v>
      </c>
      <c r="K180" s="181" t="s">
        <v>525</v>
      </c>
      <c r="L180" s="40"/>
      <c r="M180" s="186" t="s">
        <v>19</v>
      </c>
      <c r="N180" s="187" t="s">
        <v>44</v>
      </c>
      <c r="O180" s="65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152</v>
      </c>
      <c r="AT180" s="190" t="s">
        <v>147</v>
      </c>
      <c r="AU180" s="190" t="s">
        <v>81</v>
      </c>
      <c r="AY180" s="18" t="s">
        <v>145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79</v>
      </c>
      <c r="BK180" s="191">
        <f>ROUND(I180*H180,2)</f>
        <v>0</v>
      </c>
      <c r="BL180" s="18" t="s">
        <v>152</v>
      </c>
      <c r="BM180" s="190" t="s">
        <v>1028</v>
      </c>
    </row>
    <row r="181" spans="1:65" s="2" customFormat="1" ht="11.25">
      <c r="A181" s="35"/>
      <c r="B181" s="36"/>
      <c r="C181" s="37"/>
      <c r="D181" s="192" t="s">
        <v>154</v>
      </c>
      <c r="E181" s="37"/>
      <c r="F181" s="193" t="s">
        <v>621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154</v>
      </c>
      <c r="AU181" s="18" t="s">
        <v>81</v>
      </c>
    </row>
    <row r="182" spans="1:65" s="2" customFormat="1" ht="24.2" customHeight="1">
      <c r="A182" s="35"/>
      <c r="B182" s="36"/>
      <c r="C182" s="179" t="s">
        <v>255</v>
      </c>
      <c r="D182" s="179" t="s">
        <v>147</v>
      </c>
      <c r="E182" s="180" t="s">
        <v>622</v>
      </c>
      <c r="F182" s="181" t="s">
        <v>623</v>
      </c>
      <c r="G182" s="182" t="s">
        <v>216</v>
      </c>
      <c r="H182" s="183">
        <v>1383.2</v>
      </c>
      <c r="I182" s="184"/>
      <c r="J182" s="185">
        <f>ROUND(I182*H182,2)</f>
        <v>0</v>
      </c>
      <c r="K182" s="181" t="s">
        <v>525</v>
      </c>
      <c r="L182" s="40"/>
      <c r="M182" s="186" t="s">
        <v>19</v>
      </c>
      <c r="N182" s="187" t="s">
        <v>44</v>
      </c>
      <c r="O182" s="65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152</v>
      </c>
      <c r="AT182" s="190" t="s">
        <v>147</v>
      </c>
      <c r="AU182" s="190" t="s">
        <v>81</v>
      </c>
      <c r="AY182" s="18" t="s">
        <v>145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79</v>
      </c>
      <c r="BK182" s="191">
        <f>ROUND(I182*H182,2)</f>
        <v>0</v>
      </c>
      <c r="BL182" s="18" t="s">
        <v>152</v>
      </c>
      <c r="BM182" s="190" t="s">
        <v>1029</v>
      </c>
    </row>
    <row r="183" spans="1:65" s="2" customFormat="1" ht="11.25">
      <c r="A183" s="35"/>
      <c r="B183" s="36"/>
      <c r="C183" s="37"/>
      <c r="D183" s="192" t="s">
        <v>154</v>
      </c>
      <c r="E183" s="37"/>
      <c r="F183" s="193" t="s">
        <v>625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154</v>
      </c>
      <c r="AU183" s="18" t="s">
        <v>81</v>
      </c>
    </row>
    <row r="184" spans="1:65" s="13" customFormat="1" ht="11.25">
      <c r="B184" s="197"/>
      <c r="C184" s="198"/>
      <c r="D184" s="199" t="s">
        <v>160</v>
      </c>
      <c r="E184" s="200" t="s">
        <v>19</v>
      </c>
      <c r="F184" s="201" t="s">
        <v>1030</v>
      </c>
      <c r="G184" s="198"/>
      <c r="H184" s="202">
        <v>1383.2</v>
      </c>
      <c r="I184" s="203"/>
      <c r="J184" s="198"/>
      <c r="K184" s="198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160</v>
      </c>
      <c r="AU184" s="208" t="s">
        <v>81</v>
      </c>
      <c r="AV184" s="13" t="s">
        <v>81</v>
      </c>
      <c r="AW184" s="13" t="s">
        <v>35</v>
      </c>
      <c r="AX184" s="13" t="s">
        <v>79</v>
      </c>
      <c r="AY184" s="208" t="s">
        <v>145</v>
      </c>
    </row>
    <row r="185" spans="1:65" s="2" customFormat="1" ht="24.2" customHeight="1">
      <c r="A185" s="35"/>
      <c r="B185" s="36"/>
      <c r="C185" s="179" t="s">
        <v>260</v>
      </c>
      <c r="D185" s="179" t="s">
        <v>147</v>
      </c>
      <c r="E185" s="180" t="s">
        <v>627</v>
      </c>
      <c r="F185" s="181" t="s">
        <v>628</v>
      </c>
      <c r="G185" s="182" t="s">
        <v>178</v>
      </c>
      <c r="H185" s="183">
        <v>171.44200000000001</v>
      </c>
      <c r="I185" s="184"/>
      <c r="J185" s="185">
        <f>ROUND(I185*H185,2)</f>
        <v>0</v>
      </c>
      <c r="K185" s="181" t="s">
        <v>525</v>
      </c>
      <c r="L185" s="40"/>
      <c r="M185" s="186" t="s">
        <v>19</v>
      </c>
      <c r="N185" s="187" t="s">
        <v>44</v>
      </c>
      <c r="O185" s="65"/>
      <c r="P185" s="188">
        <f>O185*H185</f>
        <v>0</v>
      </c>
      <c r="Q185" s="188">
        <v>0</v>
      </c>
      <c r="R185" s="188">
        <f>Q185*H185</f>
        <v>0</v>
      </c>
      <c r="S185" s="188">
        <v>0</v>
      </c>
      <c r="T185" s="18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152</v>
      </c>
      <c r="AT185" s="190" t="s">
        <v>147</v>
      </c>
      <c r="AU185" s="190" t="s">
        <v>81</v>
      </c>
      <c r="AY185" s="18" t="s">
        <v>145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8" t="s">
        <v>79</v>
      </c>
      <c r="BK185" s="191">
        <f>ROUND(I185*H185,2)</f>
        <v>0</v>
      </c>
      <c r="BL185" s="18" t="s">
        <v>152</v>
      </c>
      <c r="BM185" s="190" t="s">
        <v>1031</v>
      </c>
    </row>
    <row r="186" spans="1:65" s="2" customFormat="1" ht="11.25">
      <c r="A186" s="35"/>
      <c r="B186" s="36"/>
      <c r="C186" s="37"/>
      <c r="D186" s="192" t="s">
        <v>154</v>
      </c>
      <c r="E186" s="37"/>
      <c r="F186" s="193" t="s">
        <v>630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154</v>
      </c>
      <c r="AU186" s="18" t="s">
        <v>81</v>
      </c>
    </row>
    <row r="187" spans="1:65" s="13" customFormat="1" ht="11.25">
      <c r="B187" s="197"/>
      <c r="C187" s="198"/>
      <c r="D187" s="199" t="s">
        <v>160</v>
      </c>
      <c r="E187" s="200" t="s">
        <v>19</v>
      </c>
      <c r="F187" s="201" t="s">
        <v>1032</v>
      </c>
      <c r="G187" s="198"/>
      <c r="H187" s="202">
        <v>171.44200000000001</v>
      </c>
      <c r="I187" s="203"/>
      <c r="J187" s="198"/>
      <c r="K187" s="198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160</v>
      </c>
      <c r="AU187" s="208" t="s">
        <v>81</v>
      </c>
      <c r="AV187" s="13" t="s">
        <v>81</v>
      </c>
      <c r="AW187" s="13" t="s">
        <v>35</v>
      </c>
      <c r="AX187" s="13" t="s">
        <v>79</v>
      </c>
      <c r="AY187" s="208" t="s">
        <v>145</v>
      </c>
    </row>
    <row r="188" spans="1:65" s="2" customFormat="1" ht="24.2" customHeight="1">
      <c r="A188" s="35"/>
      <c r="B188" s="36"/>
      <c r="C188" s="179" t="s">
        <v>267</v>
      </c>
      <c r="D188" s="179" t="s">
        <v>147</v>
      </c>
      <c r="E188" s="180" t="s">
        <v>221</v>
      </c>
      <c r="F188" s="181" t="s">
        <v>222</v>
      </c>
      <c r="G188" s="182" t="s">
        <v>178</v>
      </c>
      <c r="H188" s="183">
        <v>59.442999999999998</v>
      </c>
      <c r="I188" s="184"/>
      <c r="J188" s="185">
        <f>ROUND(I188*H188,2)</f>
        <v>0</v>
      </c>
      <c r="K188" s="181" t="s">
        <v>525</v>
      </c>
      <c r="L188" s="40"/>
      <c r="M188" s="186" t="s">
        <v>19</v>
      </c>
      <c r="N188" s="187" t="s">
        <v>44</v>
      </c>
      <c r="O188" s="65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152</v>
      </c>
      <c r="AT188" s="190" t="s">
        <v>147</v>
      </c>
      <c r="AU188" s="190" t="s">
        <v>81</v>
      </c>
      <c r="AY188" s="18" t="s">
        <v>145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8" t="s">
        <v>79</v>
      </c>
      <c r="BK188" s="191">
        <f>ROUND(I188*H188,2)</f>
        <v>0</v>
      </c>
      <c r="BL188" s="18" t="s">
        <v>152</v>
      </c>
      <c r="BM188" s="190" t="s">
        <v>1033</v>
      </c>
    </row>
    <row r="189" spans="1:65" s="2" customFormat="1" ht="11.25">
      <c r="A189" s="35"/>
      <c r="B189" s="36"/>
      <c r="C189" s="37"/>
      <c r="D189" s="192" t="s">
        <v>154</v>
      </c>
      <c r="E189" s="37"/>
      <c r="F189" s="193" t="s">
        <v>1034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154</v>
      </c>
      <c r="AU189" s="18" t="s">
        <v>81</v>
      </c>
    </row>
    <row r="190" spans="1:65" s="15" customFormat="1" ht="11.25">
      <c r="B190" s="230"/>
      <c r="C190" s="231"/>
      <c r="D190" s="199" t="s">
        <v>160</v>
      </c>
      <c r="E190" s="232" t="s">
        <v>19</v>
      </c>
      <c r="F190" s="233" t="s">
        <v>1035</v>
      </c>
      <c r="G190" s="231"/>
      <c r="H190" s="232" t="s">
        <v>19</v>
      </c>
      <c r="I190" s="234"/>
      <c r="J190" s="231"/>
      <c r="K190" s="231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160</v>
      </c>
      <c r="AU190" s="239" t="s">
        <v>81</v>
      </c>
      <c r="AV190" s="15" t="s">
        <v>79</v>
      </c>
      <c r="AW190" s="15" t="s">
        <v>35</v>
      </c>
      <c r="AX190" s="15" t="s">
        <v>73</v>
      </c>
      <c r="AY190" s="239" t="s">
        <v>145</v>
      </c>
    </row>
    <row r="191" spans="1:65" s="13" customFormat="1" ht="11.25">
      <c r="B191" s="197"/>
      <c r="C191" s="198"/>
      <c r="D191" s="199" t="s">
        <v>160</v>
      </c>
      <c r="E191" s="200" t="s">
        <v>19</v>
      </c>
      <c r="F191" s="201" t="s">
        <v>1036</v>
      </c>
      <c r="G191" s="198"/>
      <c r="H191" s="202">
        <v>59.442999999999998</v>
      </c>
      <c r="I191" s="203"/>
      <c r="J191" s="198"/>
      <c r="K191" s="198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160</v>
      </c>
      <c r="AU191" s="208" t="s">
        <v>81</v>
      </c>
      <c r="AV191" s="13" t="s">
        <v>81</v>
      </c>
      <c r="AW191" s="13" t="s">
        <v>35</v>
      </c>
      <c r="AX191" s="13" t="s">
        <v>79</v>
      </c>
      <c r="AY191" s="208" t="s">
        <v>145</v>
      </c>
    </row>
    <row r="192" spans="1:65" s="2" customFormat="1" ht="24.2" customHeight="1">
      <c r="A192" s="35"/>
      <c r="B192" s="36"/>
      <c r="C192" s="179" t="s">
        <v>7</v>
      </c>
      <c r="D192" s="179" t="s">
        <v>147</v>
      </c>
      <c r="E192" s="180" t="s">
        <v>632</v>
      </c>
      <c r="F192" s="181" t="s">
        <v>633</v>
      </c>
      <c r="G192" s="182" t="s">
        <v>178</v>
      </c>
      <c r="H192" s="183">
        <v>591.803</v>
      </c>
      <c r="I192" s="184"/>
      <c r="J192" s="185">
        <f>ROUND(I192*H192,2)</f>
        <v>0</v>
      </c>
      <c r="K192" s="181" t="s">
        <v>525</v>
      </c>
      <c r="L192" s="40"/>
      <c r="M192" s="186" t="s">
        <v>19</v>
      </c>
      <c r="N192" s="187" t="s">
        <v>44</v>
      </c>
      <c r="O192" s="65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152</v>
      </c>
      <c r="AT192" s="190" t="s">
        <v>147</v>
      </c>
      <c r="AU192" s="190" t="s">
        <v>81</v>
      </c>
      <c r="AY192" s="18" t="s">
        <v>145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79</v>
      </c>
      <c r="BK192" s="191">
        <f>ROUND(I192*H192,2)</f>
        <v>0</v>
      </c>
      <c r="BL192" s="18" t="s">
        <v>152</v>
      </c>
      <c r="BM192" s="190" t="s">
        <v>1037</v>
      </c>
    </row>
    <row r="193" spans="1:65" s="2" customFormat="1" ht="11.25">
      <c r="A193" s="35"/>
      <c r="B193" s="36"/>
      <c r="C193" s="37"/>
      <c r="D193" s="192" t="s">
        <v>154</v>
      </c>
      <c r="E193" s="37"/>
      <c r="F193" s="193" t="s">
        <v>635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154</v>
      </c>
      <c r="AU193" s="18" t="s">
        <v>81</v>
      </c>
    </row>
    <row r="194" spans="1:65" s="13" customFormat="1" ht="11.25">
      <c r="B194" s="197"/>
      <c r="C194" s="198"/>
      <c r="D194" s="199" t="s">
        <v>160</v>
      </c>
      <c r="E194" s="200" t="s">
        <v>19</v>
      </c>
      <c r="F194" s="201" t="s">
        <v>1038</v>
      </c>
      <c r="G194" s="198"/>
      <c r="H194" s="202">
        <v>790.4</v>
      </c>
      <c r="I194" s="203"/>
      <c r="J194" s="198"/>
      <c r="K194" s="198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160</v>
      </c>
      <c r="AU194" s="208" t="s">
        <v>81</v>
      </c>
      <c r="AV194" s="13" t="s">
        <v>81</v>
      </c>
      <c r="AW194" s="13" t="s">
        <v>35</v>
      </c>
      <c r="AX194" s="13" t="s">
        <v>73</v>
      </c>
      <c r="AY194" s="208" t="s">
        <v>145</v>
      </c>
    </row>
    <row r="195" spans="1:65" s="15" customFormat="1" ht="11.25">
      <c r="B195" s="230"/>
      <c r="C195" s="231"/>
      <c r="D195" s="199" t="s">
        <v>160</v>
      </c>
      <c r="E195" s="232" t="s">
        <v>19</v>
      </c>
      <c r="F195" s="233" t="s">
        <v>637</v>
      </c>
      <c r="G195" s="231"/>
      <c r="H195" s="232" t="s">
        <v>19</v>
      </c>
      <c r="I195" s="234"/>
      <c r="J195" s="231"/>
      <c r="K195" s="231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160</v>
      </c>
      <c r="AU195" s="239" t="s">
        <v>81</v>
      </c>
      <c r="AV195" s="15" t="s">
        <v>79</v>
      </c>
      <c r="AW195" s="15" t="s">
        <v>35</v>
      </c>
      <c r="AX195" s="15" t="s">
        <v>73</v>
      </c>
      <c r="AY195" s="239" t="s">
        <v>145</v>
      </c>
    </row>
    <row r="196" spans="1:65" s="13" customFormat="1" ht="11.25">
      <c r="B196" s="197"/>
      <c r="C196" s="198"/>
      <c r="D196" s="199" t="s">
        <v>160</v>
      </c>
      <c r="E196" s="200" t="s">
        <v>19</v>
      </c>
      <c r="F196" s="201" t="s">
        <v>1039</v>
      </c>
      <c r="G196" s="198"/>
      <c r="H196" s="202">
        <v>-159.51</v>
      </c>
      <c r="I196" s="203"/>
      <c r="J196" s="198"/>
      <c r="K196" s="198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160</v>
      </c>
      <c r="AU196" s="208" t="s">
        <v>81</v>
      </c>
      <c r="AV196" s="13" t="s">
        <v>81</v>
      </c>
      <c r="AW196" s="13" t="s">
        <v>35</v>
      </c>
      <c r="AX196" s="13" t="s">
        <v>73</v>
      </c>
      <c r="AY196" s="208" t="s">
        <v>145</v>
      </c>
    </row>
    <row r="197" spans="1:65" s="13" customFormat="1" ht="11.25">
      <c r="B197" s="197"/>
      <c r="C197" s="198"/>
      <c r="D197" s="199" t="s">
        <v>160</v>
      </c>
      <c r="E197" s="200" t="s">
        <v>19</v>
      </c>
      <c r="F197" s="201" t="s">
        <v>1040</v>
      </c>
      <c r="G197" s="198"/>
      <c r="H197" s="202">
        <v>-39.087000000000003</v>
      </c>
      <c r="I197" s="203"/>
      <c r="J197" s="198"/>
      <c r="K197" s="198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160</v>
      </c>
      <c r="AU197" s="208" t="s">
        <v>81</v>
      </c>
      <c r="AV197" s="13" t="s">
        <v>81</v>
      </c>
      <c r="AW197" s="13" t="s">
        <v>35</v>
      </c>
      <c r="AX197" s="13" t="s">
        <v>73</v>
      </c>
      <c r="AY197" s="208" t="s">
        <v>145</v>
      </c>
    </row>
    <row r="198" spans="1:65" s="14" customFormat="1" ht="11.25">
      <c r="B198" s="209"/>
      <c r="C198" s="210"/>
      <c r="D198" s="199" t="s">
        <v>160</v>
      </c>
      <c r="E198" s="211" t="s">
        <v>19</v>
      </c>
      <c r="F198" s="212" t="s">
        <v>169</v>
      </c>
      <c r="G198" s="210"/>
      <c r="H198" s="213">
        <v>591.803</v>
      </c>
      <c r="I198" s="214"/>
      <c r="J198" s="210"/>
      <c r="K198" s="210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160</v>
      </c>
      <c r="AU198" s="219" t="s">
        <v>81</v>
      </c>
      <c r="AV198" s="14" t="s">
        <v>152</v>
      </c>
      <c r="AW198" s="14" t="s">
        <v>35</v>
      </c>
      <c r="AX198" s="14" t="s">
        <v>79</v>
      </c>
      <c r="AY198" s="219" t="s">
        <v>145</v>
      </c>
    </row>
    <row r="199" spans="1:65" s="2" customFormat="1" ht="16.5" customHeight="1">
      <c r="A199" s="35"/>
      <c r="B199" s="36"/>
      <c r="C199" s="220" t="s">
        <v>277</v>
      </c>
      <c r="D199" s="220" t="s">
        <v>234</v>
      </c>
      <c r="E199" s="221" t="s">
        <v>1041</v>
      </c>
      <c r="F199" s="222" t="s">
        <v>1042</v>
      </c>
      <c r="G199" s="223" t="s">
        <v>216</v>
      </c>
      <c r="H199" s="224">
        <v>1149.1089999999999</v>
      </c>
      <c r="I199" s="225"/>
      <c r="J199" s="226">
        <f>ROUND(I199*H199,2)</f>
        <v>0</v>
      </c>
      <c r="K199" s="222" t="s">
        <v>525</v>
      </c>
      <c r="L199" s="227"/>
      <c r="M199" s="228" t="s">
        <v>19</v>
      </c>
      <c r="N199" s="229" t="s">
        <v>44</v>
      </c>
      <c r="O199" s="65"/>
      <c r="P199" s="188">
        <f>O199*H199</f>
        <v>0</v>
      </c>
      <c r="Q199" s="188">
        <v>1</v>
      </c>
      <c r="R199" s="188">
        <f>Q199*H199</f>
        <v>1149.1089999999999</v>
      </c>
      <c r="S199" s="188">
        <v>0</v>
      </c>
      <c r="T199" s="18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196</v>
      </c>
      <c r="AT199" s="190" t="s">
        <v>234</v>
      </c>
      <c r="AU199" s="190" t="s">
        <v>81</v>
      </c>
      <c r="AY199" s="18" t="s">
        <v>145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8" t="s">
        <v>79</v>
      </c>
      <c r="BK199" s="191">
        <f>ROUND(I199*H199,2)</f>
        <v>0</v>
      </c>
      <c r="BL199" s="18" t="s">
        <v>152</v>
      </c>
      <c r="BM199" s="190" t="s">
        <v>1043</v>
      </c>
    </row>
    <row r="200" spans="1:65" s="13" customFormat="1" ht="11.25">
      <c r="B200" s="197"/>
      <c r="C200" s="198"/>
      <c r="D200" s="199" t="s">
        <v>160</v>
      </c>
      <c r="E200" s="200" t="s">
        <v>19</v>
      </c>
      <c r="F200" s="201" t="s">
        <v>1044</v>
      </c>
      <c r="G200" s="198"/>
      <c r="H200" s="202">
        <v>1039.1389999999999</v>
      </c>
      <c r="I200" s="203"/>
      <c r="J200" s="198"/>
      <c r="K200" s="198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160</v>
      </c>
      <c r="AU200" s="208" t="s">
        <v>81</v>
      </c>
      <c r="AV200" s="13" t="s">
        <v>81</v>
      </c>
      <c r="AW200" s="13" t="s">
        <v>35</v>
      </c>
      <c r="AX200" s="13" t="s">
        <v>73</v>
      </c>
      <c r="AY200" s="208" t="s">
        <v>145</v>
      </c>
    </row>
    <row r="201" spans="1:65" s="13" customFormat="1" ht="11.25">
      <c r="B201" s="197"/>
      <c r="C201" s="198"/>
      <c r="D201" s="199" t="s">
        <v>160</v>
      </c>
      <c r="E201" s="200" t="s">
        <v>19</v>
      </c>
      <c r="F201" s="201" t="s">
        <v>1045</v>
      </c>
      <c r="G201" s="198"/>
      <c r="H201" s="202">
        <v>109.97</v>
      </c>
      <c r="I201" s="203"/>
      <c r="J201" s="198"/>
      <c r="K201" s="198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160</v>
      </c>
      <c r="AU201" s="208" t="s">
        <v>81</v>
      </c>
      <c r="AV201" s="13" t="s">
        <v>81</v>
      </c>
      <c r="AW201" s="13" t="s">
        <v>35</v>
      </c>
      <c r="AX201" s="13" t="s">
        <v>73</v>
      </c>
      <c r="AY201" s="208" t="s">
        <v>145</v>
      </c>
    </row>
    <row r="202" spans="1:65" s="14" customFormat="1" ht="11.25">
      <c r="B202" s="209"/>
      <c r="C202" s="210"/>
      <c r="D202" s="199" t="s">
        <v>160</v>
      </c>
      <c r="E202" s="211" t="s">
        <v>19</v>
      </c>
      <c r="F202" s="212" t="s">
        <v>169</v>
      </c>
      <c r="G202" s="210"/>
      <c r="H202" s="213">
        <v>1149.1089999999999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160</v>
      </c>
      <c r="AU202" s="219" t="s">
        <v>81</v>
      </c>
      <c r="AV202" s="14" t="s">
        <v>152</v>
      </c>
      <c r="AW202" s="14" t="s">
        <v>35</v>
      </c>
      <c r="AX202" s="14" t="s">
        <v>79</v>
      </c>
      <c r="AY202" s="219" t="s">
        <v>145</v>
      </c>
    </row>
    <row r="203" spans="1:65" s="2" customFormat="1" ht="37.9" customHeight="1">
      <c r="A203" s="35"/>
      <c r="B203" s="36"/>
      <c r="C203" s="179" t="s">
        <v>283</v>
      </c>
      <c r="D203" s="179" t="s">
        <v>147</v>
      </c>
      <c r="E203" s="180" t="s">
        <v>640</v>
      </c>
      <c r="F203" s="181" t="s">
        <v>641</v>
      </c>
      <c r="G203" s="182" t="s">
        <v>178</v>
      </c>
      <c r="H203" s="183">
        <v>159.51</v>
      </c>
      <c r="I203" s="184"/>
      <c r="J203" s="185">
        <f>ROUND(I203*H203,2)</f>
        <v>0</v>
      </c>
      <c r="K203" s="181" t="s">
        <v>525</v>
      </c>
      <c r="L203" s="40"/>
      <c r="M203" s="186" t="s">
        <v>19</v>
      </c>
      <c r="N203" s="187" t="s">
        <v>44</v>
      </c>
      <c r="O203" s="65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152</v>
      </c>
      <c r="AT203" s="190" t="s">
        <v>147</v>
      </c>
      <c r="AU203" s="190" t="s">
        <v>81</v>
      </c>
      <c r="AY203" s="18" t="s">
        <v>145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79</v>
      </c>
      <c r="BK203" s="191">
        <f>ROUND(I203*H203,2)</f>
        <v>0</v>
      </c>
      <c r="BL203" s="18" t="s">
        <v>152</v>
      </c>
      <c r="BM203" s="190" t="s">
        <v>1046</v>
      </c>
    </row>
    <row r="204" spans="1:65" s="2" customFormat="1" ht="11.25">
      <c r="A204" s="35"/>
      <c r="B204" s="36"/>
      <c r="C204" s="37"/>
      <c r="D204" s="192" t="s">
        <v>154</v>
      </c>
      <c r="E204" s="37"/>
      <c r="F204" s="193" t="s">
        <v>643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154</v>
      </c>
      <c r="AU204" s="18" t="s">
        <v>81</v>
      </c>
    </row>
    <row r="205" spans="1:65" s="15" customFormat="1" ht="11.25">
      <c r="B205" s="230"/>
      <c r="C205" s="231"/>
      <c r="D205" s="199" t="s">
        <v>160</v>
      </c>
      <c r="E205" s="232" t="s">
        <v>19</v>
      </c>
      <c r="F205" s="233" t="s">
        <v>1047</v>
      </c>
      <c r="G205" s="231"/>
      <c r="H205" s="232" t="s">
        <v>19</v>
      </c>
      <c r="I205" s="234"/>
      <c r="J205" s="231"/>
      <c r="K205" s="231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160</v>
      </c>
      <c r="AU205" s="239" t="s">
        <v>81</v>
      </c>
      <c r="AV205" s="15" t="s">
        <v>79</v>
      </c>
      <c r="AW205" s="15" t="s">
        <v>35</v>
      </c>
      <c r="AX205" s="15" t="s">
        <v>73</v>
      </c>
      <c r="AY205" s="239" t="s">
        <v>145</v>
      </c>
    </row>
    <row r="206" spans="1:65" s="13" customFormat="1" ht="11.25">
      <c r="B206" s="197"/>
      <c r="C206" s="198"/>
      <c r="D206" s="199" t="s">
        <v>160</v>
      </c>
      <c r="E206" s="200" t="s">
        <v>19</v>
      </c>
      <c r="F206" s="201" t="s">
        <v>1048</v>
      </c>
      <c r="G206" s="198"/>
      <c r="H206" s="202">
        <v>109.764</v>
      </c>
      <c r="I206" s="203"/>
      <c r="J206" s="198"/>
      <c r="K206" s="198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160</v>
      </c>
      <c r="AU206" s="208" t="s">
        <v>81</v>
      </c>
      <c r="AV206" s="13" t="s">
        <v>81</v>
      </c>
      <c r="AW206" s="13" t="s">
        <v>35</v>
      </c>
      <c r="AX206" s="13" t="s">
        <v>73</v>
      </c>
      <c r="AY206" s="208" t="s">
        <v>145</v>
      </c>
    </row>
    <row r="207" spans="1:65" s="15" customFormat="1" ht="11.25">
      <c r="B207" s="230"/>
      <c r="C207" s="231"/>
      <c r="D207" s="199" t="s">
        <v>160</v>
      </c>
      <c r="E207" s="232" t="s">
        <v>19</v>
      </c>
      <c r="F207" s="233" t="s">
        <v>1049</v>
      </c>
      <c r="G207" s="231"/>
      <c r="H207" s="232" t="s">
        <v>19</v>
      </c>
      <c r="I207" s="234"/>
      <c r="J207" s="231"/>
      <c r="K207" s="231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160</v>
      </c>
      <c r="AU207" s="239" t="s">
        <v>81</v>
      </c>
      <c r="AV207" s="15" t="s">
        <v>79</v>
      </c>
      <c r="AW207" s="15" t="s">
        <v>35</v>
      </c>
      <c r="AX207" s="15" t="s">
        <v>73</v>
      </c>
      <c r="AY207" s="239" t="s">
        <v>145</v>
      </c>
    </row>
    <row r="208" spans="1:65" s="13" customFormat="1" ht="11.25">
      <c r="B208" s="197"/>
      <c r="C208" s="198"/>
      <c r="D208" s="199" t="s">
        <v>160</v>
      </c>
      <c r="E208" s="200" t="s">
        <v>19</v>
      </c>
      <c r="F208" s="201" t="s">
        <v>1050</v>
      </c>
      <c r="G208" s="198"/>
      <c r="H208" s="202">
        <v>26.09</v>
      </c>
      <c r="I208" s="203"/>
      <c r="J208" s="198"/>
      <c r="K208" s="198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160</v>
      </c>
      <c r="AU208" s="208" t="s">
        <v>81</v>
      </c>
      <c r="AV208" s="13" t="s">
        <v>81</v>
      </c>
      <c r="AW208" s="13" t="s">
        <v>35</v>
      </c>
      <c r="AX208" s="13" t="s">
        <v>73</v>
      </c>
      <c r="AY208" s="208" t="s">
        <v>145</v>
      </c>
    </row>
    <row r="209" spans="1:65" s="15" customFormat="1" ht="11.25">
      <c r="B209" s="230"/>
      <c r="C209" s="231"/>
      <c r="D209" s="199" t="s">
        <v>160</v>
      </c>
      <c r="E209" s="232" t="s">
        <v>19</v>
      </c>
      <c r="F209" s="233" t="s">
        <v>597</v>
      </c>
      <c r="G209" s="231"/>
      <c r="H209" s="232" t="s">
        <v>19</v>
      </c>
      <c r="I209" s="234"/>
      <c r="J209" s="231"/>
      <c r="K209" s="231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160</v>
      </c>
      <c r="AU209" s="239" t="s">
        <v>81</v>
      </c>
      <c r="AV209" s="15" t="s">
        <v>79</v>
      </c>
      <c r="AW209" s="15" t="s">
        <v>35</v>
      </c>
      <c r="AX209" s="15" t="s">
        <v>73</v>
      </c>
      <c r="AY209" s="239" t="s">
        <v>145</v>
      </c>
    </row>
    <row r="210" spans="1:65" s="13" customFormat="1" ht="11.25">
      <c r="B210" s="197"/>
      <c r="C210" s="198"/>
      <c r="D210" s="199" t="s">
        <v>160</v>
      </c>
      <c r="E210" s="200" t="s">
        <v>19</v>
      </c>
      <c r="F210" s="201" t="s">
        <v>1051</v>
      </c>
      <c r="G210" s="198"/>
      <c r="H210" s="202">
        <v>23.655999999999999</v>
      </c>
      <c r="I210" s="203"/>
      <c r="J210" s="198"/>
      <c r="K210" s="198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160</v>
      </c>
      <c r="AU210" s="208" t="s">
        <v>81</v>
      </c>
      <c r="AV210" s="13" t="s">
        <v>81</v>
      </c>
      <c r="AW210" s="13" t="s">
        <v>35</v>
      </c>
      <c r="AX210" s="13" t="s">
        <v>73</v>
      </c>
      <c r="AY210" s="208" t="s">
        <v>145</v>
      </c>
    </row>
    <row r="211" spans="1:65" s="14" customFormat="1" ht="11.25">
      <c r="B211" s="209"/>
      <c r="C211" s="210"/>
      <c r="D211" s="199" t="s">
        <v>160</v>
      </c>
      <c r="E211" s="211" t="s">
        <v>19</v>
      </c>
      <c r="F211" s="212" t="s">
        <v>169</v>
      </c>
      <c r="G211" s="210"/>
      <c r="H211" s="213">
        <v>159.51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160</v>
      </c>
      <c r="AU211" s="219" t="s">
        <v>81</v>
      </c>
      <c r="AV211" s="14" t="s">
        <v>152</v>
      </c>
      <c r="AW211" s="14" t="s">
        <v>35</v>
      </c>
      <c r="AX211" s="14" t="s">
        <v>79</v>
      </c>
      <c r="AY211" s="219" t="s">
        <v>145</v>
      </c>
    </row>
    <row r="212" spans="1:65" s="2" customFormat="1" ht="16.5" customHeight="1">
      <c r="A212" s="35"/>
      <c r="B212" s="36"/>
      <c r="C212" s="220" t="s">
        <v>288</v>
      </c>
      <c r="D212" s="220" t="s">
        <v>234</v>
      </c>
      <c r="E212" s="221" t="s">
        <v>235</v>
      </c>
      <c r="F212" s="222" t="s">
        <v>236</v>
      </c>
      <c r="G212" s="223" t="s">
        <v>216</v>
      </c>
      <c r="H212" s="224">
        <v>273.87900000000002</v>
      </c>
      <c r="I212" s="225"/>
      <c r="J212" s="226">
        <f>ROUND(I212*H212,2)</f>
        <v>0</v>
      </c>
      <c r="K212" s="222" t="s">
        <v>525</v>
      </c>
      <c r="L212" s="227"/>
      <c r="M212" s="228" t="s">
        <v>19</v>
      </c>
      <c r="N212" s="229" t="s">
        <v>44</v>
      </c>
      <c r="O212" s="65"/>
      <c r="P212" s="188">
        <f>O212*H212</f>
        <v>0</v>
      </c>
      <c r="Q212" s="188">
        <v>1</v>
      </c>
      <c r="R212" s="188">
        <f>Q212*H212</f>
        <v>273.87900000000002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196</v>
      </c>
      <c r="AT212" s="190" t="s">
        <v>234</v>
      </c>
      <c r="AU212" s="190" t="s">
        <v>81</v>
      </c>
      <c r="AY212" s="18" t="s">
        <v>145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79</v>
      </c>
      <c r="BK212" s="191">
        <f>ROUND(I212*H212,2)</f>
        <v>0</v>
      </c>
      <c r="BL212" s="18" t="s">
        <v>152</v>
      </c>
      <c r="BM212" s="190" t="s">
        <v>1052</v>
      </c>
    </row>
    <row r="213" spans="1:65" s="13" customFormat="1" ht="11.25">
      <c r="B213" s="197"/>
      <c r="C213" s="198"/>
      <c r="D213" s="199" t="s">
        <v>160</v>
      </c>
      <c r="E213" s="200" t="s">
        <v>19</v>
      </c>
      <c r="F213" s="201" t="s">
        <v>1053</v>
      </c>
      <c r="G213" s="198"/>
      <c r="H213" s="202">
        <v>273.87900000000002</v>
      </c>
      <c r="I213" s="203"/>
      <c r="J213" s="198"/>
      <c r="K213" s="198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160</v>
      </c>
      <c r="AU213" s="208" t="s">
        <v>81</v>
      </c>
      <c r="AV213" s="13" t="s">
        <v>81</v>
      </c>
      <c r="AW213" s="13" t="s">
        <v>35</v>
      </c>
      <c r="AX213" s="13" t="s">
        <v>79</v>
      </c>
      <c r="AY213" s="208" t="s">
        <v>145</v>
      </c>
    </row>
    <row r="214" spans="1:65" s="12" customFormat="1" ht="22.9" customHeight="1">
      <c r="B214" s="163"/>
      <c r="C214" s="164"/>
      <c r="D214" s="165" t="s">
        <v>72</v>
      </c>
      <c r="E214" s="177" t="s">
        <v>81</v>
      </c>
      <c r="F214" s="177" t="s">
        <v>649</v>
      </c>
      <c r="G214" s="164"/>
      <c r="H214" s="164"/>
      <c r="I214" s="167"/>
      <c r="J214" s="178">
        <f>BK214</f>
        <v>0</v>
      </c>
      <c r="K214" s="164"/>
      <c r="L214" s="169"/>
      <c r="M214" s="170"/>
      <c r="N214" s="171"/>
      <c r="O214" s="171"/>
      <c r="P214" s="172">
        <f>SUM(P215:P218)</f>
        <v>0</v>
      </c>
      <c r="Q214" s="171"/>
      <c r="R214" s="172">
        <f>SUM(R215:R218)</f>
        <v>0.13399539999999999</v>
      </c>
      <c r="S214" s="171"/>
      <c r="T214" s="173">
        <f>SUM(T215:T218)</f>
        <v>0</v>
      </c>
      <c r="AR214" s="174" t="s">
        <v>79</v>
      </c>
      <c r="AT214" s="175" t="s">
        <v>72</v>
      </c>
      <c r="AU214" s="175" t="s">
        <v>79</v>
      </c>
      <c r="AY214" s="174" t="s">
        <v>145</v>
      </c>
      <c r="BK214" s="176">
        <f>SUM(BK215:BK218)</f>
        <v>0</v>
      </c>
    </row>
    <row r="215" spans="1:65" s="2" customFormat="1" ht="16.5" customHeight="1">
      <c r="A215" s="35"/>
      <c r="B215" s="36"/>
      <c r="C215" s="179" t="s">
        <v>293</v>
      </c>
      <c r="D215" s="179" t="s">
        <v>147</v>
      </c>
      <c r="E215" s="180" t="s">
        <v>1054</v>
      </c>
      <c r="F215" s="181" t="s">
        <v>1055</v>
      </c>
      <c r="G215" s="182" t="s">
        <v>172</v>
      </c>
      <c r="H215" s="183">
        <v>273.45999999999998</v>
      </c>
      <c r="I215" s="184"/>
      <c r="J215" s="185">
        <f>ROUND(I215*H215,2)</f>
        <v>0</v>
      </c>
      <c r="K215" s="181" t="s">
        <v>525</v>
      </c>
      <c r="L215" s="40"/>
      <c r="M215" s="186" t="s">
        <v>19</v>
      </c>
      <c r="N215" s="187" t="s">
        <v>44</v>
      </c>
      <c r="O215" s="65"/>
      <c r="P215" s="188">
        <f>O215*H215</f>
        <v>0</v>
      </c>
      <c r="Q215" s="188">
        <v>4.8999999999999998E-4</v>
      </c>
      <c r="R215" s="188">
        <f>Q215*H215</f>
        <v>0.13399539999999999</v>
      </c>
      <c r="S215" s="188">
        <v>0</v>
      </c>
      <c r="T215" s="18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0" t="s">
        <v>152</v>
      </c>
      <c r="AT215" s="190" t="s">
        <v>147</v>
      </c>
      <c r="AU215" s="190" t="s">
        <v>81</v>
      </c>
      <c r="AY215" s="18" t="s">
        <v>145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8" t="s">
        <v>79</v>
      </c>
      <c r="BK215" s="191">
        <f>ROUND(I215*H215,2)</f>
        <v>0</v>
      </c>
      <c r="BL215" s="18" t="s">
        <v>152</v>
      </c>
      <c r="BM215" s="190" t="s">
        <v>1056</v>
      </c>
    </row>
    <row r="216" spans="1:65" s="2" customFormat="1" ht="11.25">
      <c r="A216" s="35"/>
      <c r="B216" s="36"/>
      <c r="C216" s="37"/>
      <c r="D216" s="192" t="s">
        <v>154</v>
      </c>
      <c r="E216" s="37"/>
      <c r="F216" s="193" t="s">
        <v>1057</v>
      </c>
      <c r="G216" s="37"/>
      <c r="H216" s="37"/>
      <c r="I216" s="194"/>
      <c r="J216" s="37"/>
      <c r="K216" s="37"/>
      <c r="L216" s="40"/>
      <c r="M216" s="195"/>
      <c r="N216" s="19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154</v>
      </c>
      <c r="AU216" s="18" t="s">
        <v>81</v>
      </c>
    </row>
    <row r="217" spans="1:65" s="15" customFormat="1" ht="11.25">
      <c r="B217" s="230"/>
      <c r="C217" s="231"/>
      <c r="D217" s="199" t="s">
        <v>160</v>
      </c>
      <c r="E217" s="232" t="s">
        <v>19</v>
      </c>
      <c r="F217" s="233" t="s">
        <v>1058</v>
      </c>
      <c r="G217" s="231"/>
      <c r="H217" s="232" t="s">
        <v>19</v>
      </c>
      <c r="I217" s="234"/>
      <c r="J217" s="231"/>
      <c r="K217" s="231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160</v>
      </c>
      <c r="AU217" s="239" t="s">
        <v>81</v>
      </c>
      <c r="AV217" s="15" t="s">
        <v>79</v>
      </c>
      <c r="AW217" s="15" t="s">
        <v>35</v>
      </c>
      <c r="AX217" s="15" t="s">
        <v>73</v>
      </c>
      <c r="AY217" s="239" t="s">
        <v>145</v>
      </c>
    </row>
    <row r="218" spans="1:65" s="13" customFormat="1" ht="11.25">
      <c r="B218" s="197"/>
      <c r="C218" s="198"/>
      <c r="D218" s="199" t="s">
        <v>160</v>
      </c>
      <c r="E218" s="200" t="s">
        <v>19</v>
      </c>
      <c r="F218" s="201" t="s">
        <v>1059</v>
      </c>
      <c r="G218" s="198"/>
      <c r="H218" s="202">
        <v>273.45999999999998</v>
      </c>
      <c r="I218" s="203"/>
      <c r="J218" s="198"/>
      <c r="K218" s="198"/>
      <c r="L218" s="204"/>
      <c r="M218" s="205"/>
      <c r="N218" s="206"/>
      <c r="O218" s="206"/>
      <c r="P218" s="206"/>
      <c r="Q218" s="206"/>
      <c r="R218" s="206"/>
      <c r="S218" s="206"/>
      <c r="T218" s="207"/>
      <c r="AT218" s="208" t="s">
        <v>160</v>
      </c>
      <c r="AU218" s="208" t="s">
        <v>81</v>
      </c>
      <c r="AV218" s="13" t="s">
        <v>81</v>
      </c>
      <c r="AW218" s="13" t="s">
        <v>35</v>
      </c>
      <c r="AX218" s="13" t="s">
        <v>79</v>
      </c>
      <c r="AY218" s="208" t="s">
        <v>145</v>
      </c>
    </row>
    <row r="219" spans="1:65" s="12" customFormat="1" ht="22.9" customHeight="1">
      <c r="B219" s="163"/>
      <c r="C219" s="164"/>
      <c r="D219" s="165" t="s">
        <v>72</v>
      </c>
      <c r="E219" s="177" t="s">
        <v>162</v>
      </c>
      <c r="F219" s="177" t="s">
        <v>254</v>
      </c>
      <c r="G219" s="164"/>
      <c r="H219" s="164"/>
      <c r="I219" s="167"/>
      <c r="J219" s="178">
        <f>BK219</f>
        <v>0</v>
      </c>
      <c r="K219" s="164"/>
      <c r="L219" s="169"/>
      <c r="M219" s="170"/>
      <c r="N219" s="171"/>
      <c r="O219" s="171"/>
      <c r="P219" s="172">
        <f>SUM(P220:P226)</f>
        <v>0</v>
      </c>
      <c r="Q219" s="171"/>
      <c r="R219" s="172">
        <f>SUM(R220:R226)</f>
        <v>0</v>
      </c>
      <c r="S219" s="171"/>
      <c r="T219" s="173">
        <f>SUM(T220:T226)</f>
        <v>0</v>
      </c>
      <c r="AR219" s="174" t="s">
        <v>79</v>
      </c>
      <c r="AT219" s="175" t="s">
        <v>72</v>
      </c>
      <c r="AU219" s="175" t="s">
        <v>79</v>
      </c>
      <c r="AY219" s="174" t="s">
        <v>145</v>
      </c>
      <c r="BK219" s="176">
        <f>SUM(BK220:BK226)</f>
        <v>0</v>
      </c>
    </row>
    <row r="220" spans="1:65" s="2" customFormat="1" ht="16.5" customHeight="1">
      <c r="A220" s="35"/>
      <c r="B220" s="36"/>
      <c r="C220" s="179" t="s">
        <v>298</v>
      </c>
      <c r="D220" s="179" t="s">
        <v>147</v>
      </c>
      <c r="E220" s="180" t="s">
        <v>1060</v>
      </c>
      <c r="F220" s="181" t="s">
        <v>1061</v>
      </c>
      <c r="G220" s="182" t="s">
        <v>172</v>
      </c>
      <c r="H220" s="183">
        <v>238.35</v>
      </c>
      <c r="I220" s="184"/>
      <c r="J220" s="185">
        <f>ROUND(I220*H220,2)</f>
        <v>0</v>
      </c>
      <c r="K220" s="181" t="s">
        <v>525</v>
      </c>
      <c r="L220" s="40"/>
      <c r="M220" s="186" t="s">
        <v>19</v>
      </c>
      <c r="N220" s="187" t="s">
        <v>44</v>
      </c>
      <c r="O220" s="65"/>
      <c r="P220" s="188">
        <f>O220*H220</f>
        <v>0</v>
      </c>
      <c r="Q220" s="188">
        <v>0</v>
      </c>
      <c r="R220" s="188">
        <f>Q220*H220</f>
        <v>0</v>
      </c>
      <c r="S220" s="188">
        <v>0</v>
      </c>
      <c r="T220" s="18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0" t="s">
        <v>152</v>
      </c>
      <c r="AT220" s="190" t="s">
        <v>147</v>
      </c>
      <c r="AU220" s="190" t="s">
        <v>81</v>
      </c>
      <c r="AY220" s="18" t="s">
        <v>145</v>
      </c>
      <c r="BE220" s="191">
        <f>IF(N220="základní",J220,0)</f>
        <v>0</v>
      </c>
      <c r="BF220" s="191">
        <f>IF(N220="snížená",J220,0)</f>
        <v>0</v>
      </c>
      <c r="BG220" s="191">
        <f>IF(N220="zákl. přenesená",J220,0)</f>
        <v>0</v>
      </c>
      <c r="BH220" s="191">
        <f>IF(N220="sníž. přenesená",J220,0)</f>
        <v>0</v>
      </c>
      <c r="BI220" s="191">
        <f>IF(N220="nulová",J220,0)</f>
        <v>0</v>
      </c>
      <c r="BJ220" s="18" t="s">
        <v>79</v>
      </c>
      <c r="BK220" s="191">
        <f>ROUND(I220*H220,2)</f>
        <v>0</v>
      </c>
      <c r="BL220" s="18" t="s">
        <v>152</v>
      </c>
      <c r="BM220" s="190" t="s">
        <v>1062</v>
      </c>
    </row>
    <row r="221" spans="1:65" s="2" customFormat="1" ht="11.25">
      <c r="A221" s="35"/>
      <c r="B221" s="36"/>
      <c r="C221" s="37"/>
      <c r="D221" s="192" t="s">
        <v>154</v>
      </c>
      <c r="E221" s="37"/>
      <c r="F221" s="193" t="s">
        <v>1063</v>
      </c>
      <c r="G221" s="37"/>
      <c r="H221" s="37"/>
      <c r="I221" s="194"/>
      <c r="J221" s="37"/>
      <c r="K221" s="37"/>
      <c r="L221" s="40"/>
      <c r="M221" s="195"/>
      <c r="N221" s="196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154</v>
      </c>
      <c r="AU221" s="18" t="s">
        <v>81</v>
      </c>
    </row>
    <row r="222" spans="1:65" s="15" customFormat="1" ht="11.25">
      <c r="B222" s="230"/>
      <c r="C222" s="231"/>
      <c r="D222" s="199" t="s">
        <v>160</v>
      </c>
      <c r="E222" s="232" t="s">
        <v>19</v>
      </c>
      <c r="F222" s="233" t="s">
        <v>1064</v>
      </c>
      <c r="G222" s="231"/>
      <c r="H222" s="232" t="s">
        <v>19</v>
      </c>
      <c r="I222" s="234"/>
      <c r="J222" s="231"/>
      <c r="K222" s="231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160</v>
      </c>
      <c r="AU222" s="239" t="s">
        <v>81</v>
      </c>
      <c r="AV222" s="15" t="s">
        <v>79</v>
      </c>
      <c r="AW222" s="15" t="s">
        <v>35</v>
      </c>
      <c r="AX222" s="15" t="s">
        <v>73</v>
      </c>
      <c r="AY222" s="239" t="s">
        <v>145</v>
      </c>
    </row>
    <row r="223" spans="1:65" s="13" customFormat="1" ht="11.25">
      <c r="B223" s="197"/>
      <c r="C223" s="198"/>
      <c r="D223" s="199" t="s">
        <v>160</v>
      </c>
      <c r="E223" s="200" t="s">
        <v>19</v>
      </c>
      <c r="F223" s="201" t="s">
        <v>1065</v>
      </c>
      <c r="G223" s="198"/>
      <c r="H223" s="202">
        <v>238.35</v>
      </c>
      <c r="I223" s="203"/>
      <c r="J223" s="198"/>
      <c r="K223" s="198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160</v>
      </c>
      <c r="AU223" s="208" t="s">
        <v>81</v>
      </c>
      <c r="AV223" s="13" t="s">
        <v>81</v>
      </c>
      <c r="AW223" s="13" t="s">
        <v>35</v>
      </c>
      <c r="AX223" s="13" t="s">
        <v>79</v>
      </c>
      <c r="AY223" s="208" t="s">
        <v>145</v>
      </c>
    </row>
    <row r="224" spans="1:65" s="2" customFormat="1" ht="16.5" customHeight="1">
      <c r="A224" s="35"/>
      <c r="B224" s="36"/>
      <c r="C224" s="179" t="s">
        <v>304</v>
      </c>
      <c r="D224" s="179" t="s">
        <v>147</v>
      </c>
      <c r="E224" s="180" t="s">
        <v>1066</v>
      </c>
      <c r="F224" s="181" t="s">
        <v>1067</v>
      </c>
      <c r="G224" s="182" t="s">
        <v>172</v>
      </c>
      <c r="H224" s="183">
        <v>238.35</v>
      </c>
      <c r="I224" s="184"/>
      <c r="J224" s="185">
        <f>ROUND(I224*H224,2)</f>
        <v>0</v>
      </c>
      <c r="K224" s="181" t="s">
        <v>525</v>
      </c>
      <c r="L224" s="40"/>
      <c r="M224" s="186" t="s">
        <v>19</v>
      </c>
      <c r="N224" s="187" t="s">
        <v>44</v>
      </c>
      <c r="O224" s="65"/>
      <c r="P224" s="188">
        <f>O224*H224</f>
        <v>0</v>
      </c>
      <c r="Q224" s="188">
        <v>0</v>
      </c>
      <c r="R224" s="188">
        <f>Q224*H224</f>
        <v>0</v>
      </c>
      <c r="S224" s="188">
        <v>0</v>
      </c>
      <c r="T224" s="18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0" t="s">
        <v>152</v>
      </c>
      <c r="AT224" s="190" t="s">
        <v>147</v>
      </c>
      <c r="AU224" s="190" t="s">
        <v>81</v>
      </c>
      <c r="AY224" s="18" t="s">
        <v>145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18" t="s">
        <v>79</v>
      </c>
      <c r="BK224" s="191">
        <f>ROUND(I224*H224,2)</f>
        <v>0</v>
      </c>
      <c r="BL224" s="18" t="s">
        <v>152</v>
      </c>
      <c r="BM224" s="190" t="s">
        <v>1068</v>
      </c>
    </row>
    <row r="225" spans="1:65" s="2" customFormat="1" ht="11.25">
      <c r="A225" s="35"/>
      <c r="B225" s="36"/>
      <c r="C225" s="37"/>
      <c r="D225" s="192" t="s">
        <v>154</v>
      </c>
      <c r="E225" s="37"/>
      <c r="F225" s="193" t="s">
        <v>1069</v>
      </c>
      <c r="G225" s="37"/>
      <c r="H225" s="37"/>
      <c r="I225" s="194"/>
      <c r="J225" s="37"/>
      <c r="K225" s="37"/>
      <c r="L225" s="40"/>
      <c r="M225" s="195"/>
      <c r="N225" s="196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154</v>
      </c>
      <c r="AU225" s="18" t="s">
        <v>81</v>
      </c>
    </row>
    <row r="226" spans="1:65" s="13" customFormat="1" ht="11.25">
      <c r="B226" s="197"/>
      <c r="C226" s="198"/>
      <c r="D226" s="199" t="s">
        <v>160</v>
      </c>
      <c r="E226" s="200" t="s">
        <v>19</v>
      </c>
      <c r="F226" s="201" t="s">
        <v>1070</v>
      </c>
      <c r="G226" s="198"/>
      <c r="H226" s="202">
        <v>238.35</v>
      </c>
      <c r="I226" s="203"/>
      <c r="J226" s="198"/>
      <c r="K226" s="198"/>
      <c r="L226" s="204"/>
      <c r="M226" s="205"/>
      <c r="N226" s="206"/>
      <c r="O226" s="206"/>
      <c r="P226" s="206"/>
      <c r="Q226" s="206"/>
      <c r="R226" s="206"/>
      <c r="S226" s="206"/>
      <c r="T226" s="207"/>
      <c r="AT226" s="208" t="s">
        <v>160</v>
      </c>
      <c r="AU226" s="208" t="s">
        <v>81</v>
      </c>
      <c r="AV226" s="13" t="s">
        <v>81</v>
      </c>
      <c r="AW226" s="13" t="s">
        <v>35</v>
      </c>
      <c r="AX226" s="13" t="s">
        <v>79</v>
      </c>
      <c r="AY226" s="208" t="s">
        <v>145</v>
      </c>
    </row>
    <row r="227" spans="1:65" s="12" customFormat="1" ht="22.9" customHeight="1">
      <c r="B227" s="163"/>
      <c r="C227" s="164"/>
      <c r="D227" s="165" t="s">
        <v>72</v>
      </c>
      <c r="E227" s="177" t="s">
        <v>152</v>
      </c>
      <c r="F227" s="177" t="s">
        <v>650</v>
      </c>
      <c r="G227" s="164"/>
      <c r="H227" s="164"/>
      <c r="I227" s="167"/>
      <c r="J227" s="178">
        <f>BK227</f>
        <v>0</v>
      </c>
      <c r="K227" s="164"/>
      <c r="L227" s="169"/>
      <c r="M227" s="170"/>
      <c r="N227" s="171"/>
      <c r="O227" s="171"/>
      <c r="P227" s="172">
        <f>SUM(P228:P248)</f>
        <v>0</v>
      </c>
      <c r="Q227" s="171"/>
      <c r="R227" s="172">
        <f>SUM(R228:R248)</f>
        <v>1.5570399999999998</v>
      </c>
      <c r="S227" s="171"/>
      <c r="T227" s="173">
        <f>SUM(T228:T248)</f>
        <v>0</v>
      </c>
      <c r="AR227" s="174" t="s">
        <v>79</v>
      </c>
      <c r="AT227" s="175" t="s">
        <v>72</v>
      </c>
      <c r="AU227" s="175" t="s">
        <v>79</v>
      </c>
      <c r="AY227" s="174" t="s">
        <v>145</v>
      </c>
      <c r="BK227" s="176">
        <f>SUM(BK228:BK248)</f>
        <v>0</v>
      </c>
    </row>
    <row r="228" spans="1:65" s="2" customFormat="1" ht="16.5" customHeight="1">
      <c r="A228" s="35"/>
      <c r="B228" s="36"/>
      <c r="C228" s="179" t="s">
        <v>310</v>
      </c>
      <c r="D228" s="179" t="s">
        <v>147</v>
      </c>
      <c r="E228" s="180" t="s">
        <v>651</v>
      </c>
      <c r="F228" s="181" t="s">
        <v>652</v>
      </c>
      <c r="G228" s="182" t="s">
        <v>178</v>
      </c>
      <c r="H228" s="183">
        <v>39.087000000000003</v>
      </c>
      <c r="I228" s="184"/>
      <c r="J228" s="185">
        <f>ROUND(I228*H228,2)</f>
        <v>0</v>
      </c>
      <c r="K228" s="181" t="s">
        <v>525</v>
      </c>
      <c r="L228" s="40"/>
      <c r="M228" s="186" t="s">
        <v>19</v>
      </c>
      <c r="N228" s="187" t="s">
        <v>44</v>
      </c>
      <c r="O228" s="65"/>
      <c r="P228" s="188">
        <f>O228*H228</f>
        <v>0</v>
      </c>
      <c r="Q228" s="188">
        <v>0</v>
      </c>
      <c r="R228" s="188">
        <f>Q228*H228</f>
        <v>0</v>
      </c>
      <c r="S228" s="188">
        <v>0</v>
      </c>
      <c r="T228" s="18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0" t="s">
        <v>152</v>
      </c>
      <c r="AT228" s="190" t="s">
        <v>147</v>
      </c>
      <c r="AU228" s="190" t="s">
        <v>81</v>
      </c>
      <c r="AY228" s="18" t="s">
        <v>145</v>
      </c>
      <c r="BE228" s="191">
        <f>IF(N228="základní",J228,0)</f>
        <v>0</v>
      </c>
      <c r="BF228" s="191">
        <f>IF(N228="snížená",J228,0)</f>
        <v>0</v>
      </c>
      <c r="BG228" s="191">
        <f>IF(N228="zákl. přenesená",J228,0)</f>
        <v>0</v>
      </c>
      <c r="BH228" s="191">
        <f>IF(N228="sníž. přenesená",J228,0)</f>
        <v>0</v>
      </c>
      <c r="BI228" s="191">
        <f>IF(N228="nulová",J228,0)</f>
        <v>0</v>
      </c>
      <c r="BJ228" s="18" t="s">
        <v>79</v>
      </c>
      <c r="BK228" s="191">
        <f>ROUND(I228*H228,2)</f>
        <v>0</v>
      </c>
      <c r="BL228" s="18" t="s">
        <v>152</v>
      </c>
      <c r="BM228" s="190" t="s">
        <v>1071</v>
      </c>
    </row>
    <row r="229" spans="1:65" s="2" customFormat="1" ht="11.25">
      <c r="A229" s="35"/>
      <c r="B229" s="36"/>
      <c r="C229" s="37"/>
      <c r="D229" s="192" t="s">
        <v>154</v>
      </c>
      <c r="E229" s="37"/>
      <c r="F229" s="193" t="s">
        <v>654</v>
      </c>
      <c r="G229" s="37"/>
      <c r="H229" s="37"/>
      <c r="I229" s="194"/>
      <c r="J229" s="37"/>
      <c r="K229" s="37"/>
      <c r="L229" s="40"/>
      <c r="M229" s="195"/>
      <c r="N229" s="196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154</v>
      </c>
      <c r="AU229" s="18" t="s">
        <v>81</v>
      </c>
    </row>
    <row r="230" spans="1:65" s="15" customFormat="1" ht="11.25">
      <c r="B230" s="230"/>
      <c r="C230" s="231"/>
      <c r="D230" s="199" t="s">
        <v>160</v>
      </c>
      <c r="E230" s="232" t="s">
        <v>19</v>
      </c>
      <c r="F230" s="233" t="s">
        <v>1047</v>
      </c>
      <c r="G230" s="231"/>
      <c r="H230" s="232" t="s">
        <v>19</v>
      </c>
      <c r="I230" s="234"/>
      <c r="J230" s="231"/>
      <c r="K230" s="231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160</v>
      </c>
      <c r="AU230" s="239" t="s">
        <v>81</v>
      </c>
      <c r="AV230" s="15" t="s">
        <v>79</v>
      </c>
      <c r="AW230" s="15" t="s">
        <v>35</v>
      </c>
      <c r="AX230" s="15" t="s">
        <v>73</v>
      </c>
      <c r="AY230" s="239" t="s">
        <v>145</v>
      </c>
    </row>
    <row r="231" spans="1:65" s="13" customFormat="1" ht="11.25">
      <c r="B231" s="197"/>
      <c r="C231" s="198"/>
      <c r="D231" s="199" t="s">
        <v>160</v>
      </c>
      <c r="E231" s="200" t="s">
        <v>19</v>
      </c>
      <c r="F231" s="201" t="s">
        <v>1072</v>
      </c>
      <c r="G231" s="198"/>
      <c r="H231" s="202">
        <v>23.521000000000001</v>
      </c>
      <c r="I231" s="203"/>
      <c r="J231" s="198"/>
      <c r="K231" s="198"/>
      <c r="L231" s="204"/>
      <c r="M231" s="205"/>
      <c r="N231" s="206"/>
      <c r="O231" s="206"/>
      <c r="P231" s="206"/>
      <c r="Q231" s="206"/>
      <c r="R231" s="206"/>
      <c r="S231" s="206"/>
      <c r="T231" s="207"/>
      <c r="AT231" s="208" t="s">
        <v>160</v>
      </c>
      <c r="AU231" s="208" t="s">
        <v>81</v>
      </c>
      <c r="AV231" s="13" t="s">
        <v>81</v>
      </c>
      <c r="AW231" s="13" t="s">
        <v>35</v>
      </c>
      <c r="AX231" s="13" t="s">
        <v>73</v>
      </c>
      <c r="AY231" s="208" t="s">
        <v>145</v>
      </c>
    </row>
    <row r="232" spans="1:65" s="15" customFormat="1" ht="11.25">
      <c r="B232" s="230"/>
      <c r="C232" s="231"/>
      <c r="D232" s="199" t="s">
        <v>160</v>
      </c>
      <c r="E232" s="232" t="s">
        <v>19</v>
      </c>
      <c r="F232" s="233" t="s">
        <v>1049</v>
      </c>
      <c r="G232" s="231"/>
      <c r="H232" s="232" t="s">
        <v>19</v>
      </c>
      <c r="I232" s="234"/>
      <c r="J232" s="231"/>
      <c r="K232" s="231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160</v>
      </c>
      <c r="AU232" s="239" t="s">
        <v>81</v>
      </c>
      <c r="AV232" s="15" t="s">
        <v>79</v>
      </c>
      <c r="AW232" s="15" t="s">
        <v>35</v>
      </c>
      <c r="AX232" s="15" t="s">
        <v>73</v>
      </c>
      <c r="AY232" s="239" t="s">
        <v>145</v>
      </c>
    </row>
    <row r="233" spans="1:65" s="13" customFormat="1" ht="11.25">
      <c r="B233" s="197"/>
      <c r="C233" s="198"/>
      <c r="D233" s="199" t="s">
        <v>160</v>
      </c>
      <c r="E233" s="200" t="s">
        <v>19</v>
      </c>
      <c r="F233" s="201" t="s">
        <v>1073</v>
      </c>
      <c r="G233" s="198"/>
      <c r="H233" s="202">
        <v>6.5220000000000002</v>
      </c>
      <c r="I233" s="203"/>
      <c r="J233" s="198"/>
      <c r="K233" s="198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160</v>
      </c>
      <c r="AU233" s="208" t="s">
        <v>81</v>
      </c>
      <c r="AV233" s="13" t="s">
        <v>81</v>
      </c>
      <c r="AW233" s="13" t="s">
        <v>35</v>
      </c>
      <c r="AX233" s="13" t="s">
        <v>73</v>
      </c>
      <c r="AY233" s="208" t="s">
        <v>145</v>
      </c>
    </row>
    <row r="234" spans="1:65" s="15" customFormat="1" ht="11.25">
      <c r="B234" s="230"/>
      <c r="C234" s="231"/>
      <c r="D234" s="199" t="s">
        <v>160</v>
      </c>
      <c r="E234" s="232" t="s">
        <v>19</v>
      </c>
      <c r="F234" s="233" t="s">
        <v>597</v>
      </c>
      <c r="G234" s="231"/>
      <c r="H234" s="232" t="s">
        <v>19</v>
      </c>
      <c r="I234" s="234"/>
      <c r="J234" s="231"/>
      <c r="K234" s="231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160</v>
      </c>
      <c r="AU234" s="239" t="s">
        <v>81</v>
      </c>
      <c r="AV234" s="15" t="s">
        <v>79</v>
      </c>
      <c r="AW234" s="15" t="s">
        <v>35</v>
      </c>
      <c r="AX234" s="15" t="s">
        <v>73</v>
      </c>
      <c r="AY234" s="239" t="s">
        <v>145</v>
      </c>
    </row>
    <row r="235" spans="1:65" s="13" customFormat="1" ht="11.25">
      <c r="B235" s="197"/>
      <c r="C235" s="198"/>
      <c r="D235" s="199" t="s">
        <v>160</v>
      </c>
      <c r="E235" s="200" t="s">
        <v>19</v>
      </c>
      <c r="F235" s="201" t="s">
        <v>1074</v>
      </c>
      <c r="G235" s="198"/>
      <c r="H235" s="202">
        <v>6.452</v>
      </c>
      <c r="I235" s="203"/>
      <c r="J235" s="198"/>
      <c r="K235" s="198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160</v>
      </c>
      <c r="AU235" s="208" t="s">
        <v>81</v>
      </c>
      <c r="AV235" s="13" t="s">
        <v>81</v>
      </c>
      <c r="AW235" s="13" t="s">
        <v>35</v>
      </c>
      <c r="AX235" s="13" t="s">
        <v>73</v>
      </c>
      <c r="AY235" s="208" t="s">
        <v>145</v>
      </c>
    </row>
    <row r="236" spans="1:65" s="15" customFormat="1" ht="11.25">
      <c r="B236" s="230"/>
      <c r="C236" s="231"/>
      <c r="D236" s="199" t="s">
        <v>160</v>
      </c>
      <c r="E236" s="232" t="s">
        <v>19</v>
      </c>
      <c r="F236" s="233" t="s">
        <v>1075</v>
      </c>
      <c r="G236" s="231"/>
      <c r="H236" s="232" t="s">
        <v>19</v>
      </c>
      <c r="I236" s="234"/>
      <c r="J236" s="231"/>
      <c r="K236" s="231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160</v>
      </c>
      <c r="AU236" s="239" t="s">
        <v>81</v>
      </c>
      <c r="AV236" s="15" t="s">
        <v>79</v>
      </c>
      <c r="AW236" s="15" t="s">
        <v>35</v>
      </c>
      <c r="AX236" s="15" t="s">
        <v>73</v>
      </c>
      <c r="AY236" s="239" t="s">
        <v>145</v>
      </c>
    </row>
    <row r="237" spans="1:65" s="13" customFormat="1" ht="11.25">
      <c r="B237" s="197"/>
      <c r="C237" s="198"/>
      <c r="D237" s="199" t="s">
        <v>160</v>
      </c>
      <c r="E237" s="200" t="s">
        <v>19</v>
      </c>
      <c r="F237" s="201" t="s">
        <v>1076</v>
      </c>
      <c r="G237" s="198"/>
      <c r="H237" s="202">
        <v>2.5920000000000001</v>
      </c>
      <c r="I237" s="203"/>
      <c r="J237" s="198"/>
      <c r="K237" s="198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160</v>
      </c>
      <c r="AU237" s="208" t="s">
        <v>81</v>
      </c>
      <c r="AV237" s="13" t="s">
        <v>81</v>
      </c>
      <c r="AW237" s="13" t="s">
        <v>35</v>
      </c>
      <c r="AX237" s="13" t="s">
        <v>73</v>
      </c>
      <c r="AY237" s="208" t="s">
        <v>145</v>
      </c>
    </row>
    <row r="238" spans="1:65" s="14" customFormat="1" ht="11.25">
      <c r="B238" s="209"/>
      <c r="C238" s="210"/>
      <c r="D238" s="199" t="s">
        <v>160</v>
      </c>
      <c r="E238" s="211" t="s">
        <v>19</v>
      </c>
      <c r="F238" s="212" t="s">
        <v>169</v>
      </c>
      <c r="G238" s="210"/>
      <c r="H238" s="213">
        <v>39.086999999999996</v>
      </c>
      <c r="I238" s="214"/>
      <c r="J238" s="210"/>
      <c r="K238" s="210"/>
      <c r="L238" s="215"/>
      <c r="M238" s="216"/>
      <c r="N238" s="217"/>
      <c r="O238" s="217"/>
      <c r="P238" s="217"/>
      <c r="Q238" s="217"/>
      <c r="R238" s="217"/>
      <c r="S238" s="217"/>
      <c r="T238" s="218"/>
      <c r="AT238" s="219" t="s">
        <v>160</v>
      </c>
      <c r="AU238" s="219" t="s">
        <v>81</v>
      </c>
      <c r="AV238" s="14" t="s">
        <v>152</v>
      </c>
      <c r="AW238" s="14" t="s">
        <v>35</v>
      </c>
      <c r="AX238" s="14" t="s">
        <v>79</v>
      </c>
      <c r="AY238" s="219" t="s">
        <v>145</v>
      </c>
    </row>
    <row r="239" spans="1:65" s="2" customFormat="1" ht="16.5" customHeight="1">
      <c r="A239" s="35"/>
      <c r="B239" s="36"/>
      <c r="C239" s="179" t="s">
        <v>316</v>
      </c>
      <c r="D239" s="179" t="s">
        <v>147</v>
      </c>
      <c r="E239" s="180" t="s">
        <v>1077</v>
      </c>
      <c r="F239" s="181" t="s">
        <v>1078</v>
      </c>
      <c r="G239" s="182" t="s">
        <v>263</v>
      </c>
      <c r="H239" s="183">
        <v>12</v>
      </c>
      <c r="I239" s="184"/>
      <c r="J239" s="185">
        <f>ROUND(I239*H239,2)</f>
        <v>0</v>
      </c>
      <c r="K239" s="181" t="s">
        <v>525</v>
      </c>
      <c r="L239" s="40"/>
      <c r="M239" s="186" t="s">
        <v>19</v>
      </c>
      <c r="N239" s="187" t="s">
        <v>44</v>
      </c>
      <c r="O239" s="65"/>
      <c r="P239" s="188">
        <f>O239*H239</f>
        <v>0</v>
      </c>
      <c r="Q239" s="188">
        <v>8.7419999999999998E-2</v>
      </c>
      <c r="R239" s="188">
        <f>Q239*H239</f>
        <v>1.04904</v>
      </c>
      <c r="S239" s="188">
        <v>0</v>
      </c>
      <c r="T239" s="18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0" t="s">
        <v>152</v>
      </c>
      <c r="AT239" s="190" t="s">
        <v>147</v>
      </c>
      <c r="AU239" s="190" t="s">
        <v>81</v>
      </c>
      <c r="AY239" s="18" t="s">
        <v>145</v>
      </c>
      <c r="BE239" s="191">
        <f>IF(N239="základní",J239,0)</f>
        <v>0</v>
      </c>
      <c r="BF239" s="191">
        <f>IF(N239="snížená",J239,0)</f>
        <v>0</v>
      </c>
      <c r="BG239" s="191">
        <f>IF(N239="zákl. přenesená",J239,0)</f>
        <v>0</v>
      </c>
      <c r="BH239" s="191">
        <f>IF(N239="sníž. přenesená",J239,0)</f>
        <v>0</v>
      </c>
      <c r="BI239" s="191">
        <f>IF(N239="nulová",J239,0)</f>
        <v>0</v>
      </c>
      <c r="BJ239" s="18" t="s">
        <v>79</v>
      </c>
      <c r="BK239" s="191">
        <f>ROUND(I239*H239,2)</f>
        <v>0</v>
      </c>
      <c r="BL239" s="18" t="s">
        <v>152</v>
      </c>
      <c r="BM239" s="190" t="s">
        <v>1079</v>
      </c>
    </row>
    <row r="240" spans="1:65" s="2" customFormat="1" ht="11.25">
      <c r="A240" s="35"/>
      <c r="B240" s="36"/>
      <c r="C240" s="37"/>
      <c r="D240" s="192" t="s">
        <v>154</v>
      </c>
      <c r="E240" s="37"/>
      <c r="F240" s="193" t="s">
        <v>1080</v>
      </c>
      <c r="G240" s="37"/>
      <c r="H240" s="37"/>
      <c r="I240" s="194"/>
      <c r="J240" s="37"/>
      <c r="K240" s="37"/>
      <c r="L240" s="40"/>
      <c r="M240" s="195"/>
      <c r="N240" s="196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154</v>
      </c>
      <c r="AU240" s="18" t="s">
        <v>81</v>
      </c>
    </row>
    <row r="241" spans="1:65" s="13" customFormat="1" ht="11.25">
      <c r="B241" s="197"/>
      <c r="C241" s="198"/>
      <c r="D241" s="199" t="s">
        <v>160</v>
      </c>
      <c r="E241" s="200" t="s">
        <v>19</v>
      </c>
      <c r="F241" s="201" t="s">
        <v>1081</v>
      </c>
      <c r="G241" s="198"/>
      <c r="H241" s="202">
        <v>12</v>
      </c>
      <c r="I241" s="203"/>
      <c r="J241" s="198"/>
      <c r="K241" s="198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160</v>
      </c>
      <c r="AU241" s="208" t="s">
        <v>81</v>
      </c>
      <c r="AV241" s="13" t="s">
        <v>81</v>
      </c>
      <c r="AW241" s="13" t="s">
        <v>35</v>
      </c>
      <c r="AX241" s="13" t="s">
        <v>79</v>
      </c>
      <c r="AY241" s="208" t="s">
        <v>145</v>
      </c>
    </row>
    <row r="242" spans="1:65" s="2" customFormat="1" ht="16.5" customHeight="1">
      <c r="A242" s="35"/>
      <c r="B242" s="36"/>
      <c r="C242" s="220" t="s">
        <v>322</v>
      </c>
      <c r="D242" s="220" t="s">
        <v>234</v>
      </c>
      <c r="E242" s="221" t="s">
        <v>1082</v>
      </c>
      <c r="F242" s="222" t="s">
        <v>1083</v>
      </c>
      <c r="G242" s="223" t="s">
        <v>263</v>
      </c>
      <c r="H242" s="224">
        <v>6</v>
      </c>
      <c r="I242" s="225"/>
      <c r="J242" s="226">
        <f>ROUND(I242*H242,2)</f>
        <v>0</v>
      </c>
      <c r="K242" s="222" t="s">
        <v>525</v>
      </c>
      <c r="L242" s="227"/>
      <c r="M242" s="228" t="s">
        <v>19</v>
      </c>
      <c r="N242" s="229" t="s">
        <v>44</v>
      </c>
      <c r="O242" s="65"/>
      <c r="P242" s="188">
        <f>O242*H242</f>
        <v>0</v>
      </c>
      <c r="Q242" s="188">
        <v>2.8000000000000001E-2</v>
      </c>
      <c r="R242" s="188">
        <f>Q242*H242</f>
        <v>0.16800000000000001</v>
      </c>
      <c r="S242" s="188">
        <v>0</v>
      </c>
      <c r="T242" s="18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0" t="s">
        <v>196</v>
      </c>
      <c r="AT242" s="190" t="s">
        <v>234</v>
      </c>
      <c r="AU242" s="190" t="s">
        <v>81</v>
      </c>
      <c r="AY242" s="18" t="s">
        <v>145</v>
      </c>
      <c r="BE242" s="191">
        <f>IF(N242="základní",J242,0)</f>
        <v>0</v>
      </c>
      <c r="BF242" s="191">
        <f>IF(N242="snížená",J242,0)</f>
        <v>0</v>
      </c>
      <c r="BG242" s="191">
        <f>IF(N242="zákl. přenesená",J242,0)</f>
        <v>0</v>
      </c>
      <c r="BH242" s="191">
        <f>IF(N242="sníž. přenesená",J242,0)</f>
        <v>0</v>
      </c>
      <c r="BI242" s="191">
        <f>IF(N242="nulová",J242,0)</f>
        <v>0</v>
      </c>
      <c r="BJ242" s="18" t="s">
        <v>79</v>
      </c>
      <c r="BK242" s="191">
        <f>ROUND(I242*H242,2)</f>
        <v>0</v>
      </c>
      <c r="BL242" s="18" t="s">
        <v>152</v>
      </c>
      <c r="BM242" s="190" t="s">
        <v>1084</v>
      </c>
    </row>
    <row r="243" spans="1:65" s="2" customFormat="1" ht="16.5" customHeight="1">
      <c r="A243" s="35"/>
      <c r="B243" s="36"/>
      <c r="C243" s="220" t="s">
        <v>327</v>
      </c>
      <c r="D243" s="220" t="s">
        <v>234</v>
      </c>
      <c r="E243" s="221" t="s">
        <v>1085</v>
      </c>
      <c r="F243" s="222" t="s">
        <v>1086</v>
      </c>
      <c r="G243" s="223" t="s">
        <v>263</v>
      </c>
      <c r="H243" s="224">
        <v>4</v>
      </c>
      <c r="I243" s="225"/>
      <c r="J243" s="226">
        <f>ROUND(I243*H243,2)</f>
        <v>0</v>
      </c>
      <c r="K243" s="222" t="s">
        <v>525</v>
      </c>
      <c r="L243" s="227"/>
      <c r="M243" s="228" t="s">
        <v>19</v>
      </c>
      <c r="N243" s="229" t="s">
        <v>44</v>
      </c>
      <c r="O243" s="65"/>
      <c r="P243" s="188">
        <f>O243*H243</f>
        <v>0</v>
      </c>
      <c r="Q243" s="188">
        <v>5.0999999999999997E-2</v>
      </c>
      <c r="R243" s="188">
        <f>Q243*H243</f>
        <v>0.20399999999999999</v>
      </c>
      <c r="S243" s="188">
        <v>0</v>
      </c>
      <c r="T243" s="18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0" t="s">
        <v>196</v>
      </c>
      <c r="AT243" s="190" t="s">
        <v>234</v>
      </c>
      <c r="AU243" s="190" t="s">
        <v>81</v>
      </c>
      <c r="AY243" s="18" t="s">
        <v>145</v>
      </c>
      <c r="BE243" s="191">
        <f>IF(N243="základní",J243,0)</f>
        <v>0</v>
      </c>
      <c r="BF243" s="191">
        <f>IF(N243="snížená",J243,0)</f>
        <v>0</v>
      </c>
      <c r="BG243" s="191">
        <f>IF(N243="zákl. přenesená",J243,0)</f>
        <v>0</v>
      </c>
      <c r="BH243" s="191">
        <f>IF(N243="sníž. přenesená",J243,0)</f>
        <v>0</v>
      </c>
      <c r="BI243" s="191">
        <f>IF(N243="nulová",J243,0)</f>
        <v>0</v>
      </c>
      <c r="BJ243" s="18" t="s">
        <v>79</v>
      </c>
      <c r="BK243" s="191">
        <f>ROUND(I243*H243,2)</f>
        <v>0</v>
      </c>
      <c r="BL243" s="18" t="s">
        <v>152</v>
      </c>
      <c r="BM243" s="190" t="s">
        <v>1087</v>
      </c>
    </row>
    <row r="244" spans="1:65" s="2" customFormat="1" ht="16.5" customHeight="1">
      <c r="A244" s="35"/>
      <c r="B244" s="36"/>
      <c r="C244" s="220" t="s">
        <v>332</v>
      </c>
      <c r="D244" s="220" t="s">
        <v>234</v>
      </c>
      <c r="E244" s="221" t="s">
        <v>1088</v>
      </c>
      <c r="F244" s="222" t="s">
        <v>1089</v>
      </c>
      <c r="G244" s="223" t="s">
        <v>263</v>
      </c>
      <c r="H244" s="224">
        <v>2</v>
      </c>
      <c r="I244" s="225"/>
      <c r="J244" s="226">
        <f>ROUND(I244*H244,2)</f>
        <v>0</v>
      </c>
      <c r="K244" s="222" t="s">
        <v>525</v>
      </c>
      <c r="L244" s="227"/>
      <c r="M244" s="228" t="s">
        <v>19</v>
      </c>
      <c r="N244" s="229" t="s">
        <v>44</v>
      </c>
      <c r="O244" s="65"/>
      <c r="P244" s="188">
        <f>O244*H244</f>
        <v>0</v>
      </c>
      <c r="Q244" s="188">
        <v>6.8000000000000005E-2</v>
      </c>
      <c r="R244" s="188">
        <f>Q244*H244</f>
        <v>0.13600000000000001</v>
      </c>
      <c r="S244" s="188">
        <v>0</v>
      </c>
      <c r="T244" s="18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0" t="s">
        <v>196</v>
      </c>
      <c r="AT244" s="190" t="s">
        <v>234</v>
      </c>
      <c r="AU244" s="190" t="s">
        <v>81</v>
      </c>
      <c r="AY244" s="18" t="s">
        <v>145</v>
      </c>
      <c r="BE244" s="191">
        <f>IF(N244="základní",J244,0)</f>
        <v>0</v>
      </c>
      <c r="BF244" s="191">
        <f>IF(N244="snížená",J244,0)</f>
        <v>0</v>
      </c>
      <c r="BG244" s="191">
        <f>IF(N244="zákl. přenesená",J244,0)</f>
        <v>0</v>
      </c>
      <c r="BH244" s="191">
        <f>IF(N244="sníž. přenesená",J244,0)</f>
        <v>0</v>
      </c>
      <c r="BI244" s="191">
        <f>IF(N244="nulová",J244,0)</f>
        <v>0</v>
      </c>
      <c r="BJ244" s="18" t="s">
        <v>79</v>
      </c>
      <c r="BK244" s="191">
        <f>ROUND(I244*H244,2)</f>
        <v>0</v>
      </c>
      <c r="BL244" s="18" t="s">
        <v>152</v>
      </c>
      <c r="BM244" s="190" t="s">
        <v>1090</v>
      </c>
    </row>
    <row r="245" spans="1:65" s="2" customFormat="1" ht="24.2" customHeight="1">
      <c r="A245" s="35"/>
      <c r="B245" s="36"/>
      <c r="C245" s="179" t="s">
        <v>337</v>
      </c>
      <c r="D245" s="179" t="s">
        <v>147</v>
      </c>
      <c r="E245" s="180" t="s">
        <v>1091</v>
      </c>
      <c r="F245" s="181" t="s">
        <v>1092</v>
      </c>
      <c r="G245" s="182" t="s">
        <v>178</v>
      </c>
      <c r="H245" s="183">
        <v>1.764</v>
      </c>
      <c r="I245" s="184"/>
      <c r="J245" s="185">
        <f>ROUND(I245*H245,2)</f>
        <v>0</v>
      </c>
      <c r="K245" s="181" t="s">
        <v>525</v>
      </c>
      <c r="L245" s="40"/>
      <c r="M245" s="186" t="s">
        <v>19</v>
      </c>
      <c r="N245" s="187" t="s">
        <v>44</v>
      </c>
      <c r="O245" s="65"/>
      <c r="P245" s="188">
        <f>O245*H245</f>
        <v>0</v>
      </c>
      <c r="Q245" s="188">
        <v>0</v>
      </c>
      <c r="R245" s="188">
        <f>Q245*H245</f>
        <v>0</v>
      </c>
      <c r="S245" s="188">
        <v>0</v>
      </c>
      <c r="T245" s="18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0" t="s">
        <v>152</v>
      </c>
      <c r="AT245" s="190" t="s">
        <v>147</v>
      </c>
      <c r="AU245" s="190" t="s">
        <v>81</v>
      </c>
      <c r="AY245" s="18" t="s">
        <v>145</v>
      </c>
      <c r="BE245" s="191">
        <f>IF(N245="základní",J245,0)</f>
        <v>0</v>
      </c>
      <c r="BF245" s="191">
        <f>IF(N245="snížená",J245,0)</f>
        <v>0</v>
      </c>
      <c r="BG245" s="191">
        <f>IF(N245="zákl. přenesená",J245,0)</f>
        <v>0</v>
      </c>
      <c r="BH245" s="191">
        <f>IF(N245="sníž. přenesená",J245,0)</f>
        <v>0</v>
      </c>
      <c r="BI245" s="191">
        <f>IF(N245="nulová",J245,0)</f>
        <v>0</v>
      </c>
      <c r="BJ245" s="18" t="s">
        <v>79</v>
      </c>
      <c r="BK245" s="191">
        <f>ROUND(I245*H245,2)</f>
        <v>0</v>
      </c>
      <c r="BL245" s="18" t="s">
        <v>152</v>
      </c>
      <c r="BM245" s="190" t="s">
        <v>1093</v>
      </c>
    </row>
    <row r="246" spans="1:65" s="2" customFormat="1" ht="11.25">
      <c r="A246" s="35"/>
      <c r="B246" s="36"/>
      <c r="C246" s="37"/>
      <c r="D246" s="192" t="s">
        <v>154</v>
      </c>
      <c r="E246" s="37"/>
      <c r="F246" s="193" t="s">
        <v>1094</v>
      </c>
      <c r="G246" s="37"/>
      <c r="H246" s="37"/>
      <c r="I246" s="194"/>
      <c r="J246" s="37"/>
      <c r="K246" s="37"/>
      <c r="L246" s="40"/>
      <c r="M246" s="195"/>
      <c r="N246" s="196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154</v>
      </c>
      <c r="AU246" s="18" t="s">
        <v>81</v>
      </c>
    </row>
    <row r="247" spans="1:65" s="15" customFormat="1" ht="11.25">
      <c r="B247" s="230"/>
      <c r="C247" s="231"/>
      <c r="D247" s="199" t="s">
        <v>160</v>
      </c>
      <c r="E247" s="232" t="s">
        <v>19</v>
      </c>
      <c r="F247" s="233" t="s">
        <v>1035</v>
      </c>
      <c r="G247" s="231"/>
      <c r="H247" s="232" t="s">
        <v>19</v>
      </c>
      <c r="I247" s="234"/>
      <c r="J247" s="231"/>
      <c r="K247" s="231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160</v>
      </c>
      <c r="AU247" s="239" t="s">
        <v>81</v>
      </c>
      <c r="AV247" s="15" t="s">
        <v>79</v>
      </c>
      <c r="AW247" s="15" t="s">
        <v>35</v>
      </c>
      <c r="AX247" s="15" t="s">
        <v>73</v>
      </c>
      <c r="AY247" s="239" t="s">
        <v>145</v>
      </c>
    </row>
    <row r="248" spans="1:65" s="13" customFormat="1" ht="11.25">
      <c r="B248" s="197"/>
      <c r="C248" s="198"/>
      <c r="D248" s="199" t="s">
        <v>160</v>
      </c>
      <c r="E248" s="200" t="s">
        <v>19</v>
      </c>
      <c r="F248" s="201" t="s">
        <v>1095</v>
      </c>
      <c r="G248" s="198"/>
      <c r="H248" s="202">
        <v>1.764</v>
      </c>
      <c r="I248" s="203"/>
      <c r="J248" s="198"/>
      <c r="K248" s="198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160</v>
      </c>
      <c r="AU248" s="208" t="s">
        <v>81</v>
      </c>
      <c r="AV248" s="13" t="s">
        <v>81</v>
      </c>
      <c r="AW248" s="13" t="s">
        <v>35</v>
      </c>
      <c r="AX248" s="13" t="s">
        <v>79</v>
      </c>
      <c r="AY248" s="208" t="s">
        <v>145</v>
      </c>
    </row>
    <row r="249" spans="1:65" s="12" customFormat="1" ht="22.9" customHeight="1">
      <c r="B249" s="163"/>
      <c r="C249" s="164"/>
      <c r="D249" s="165" t="s">
        <v>72</v>
      </c>
      <c r="E249" s="177" t="s">
        <v>196</v>
      </c>
      <c r="F249" s="177" t="s">
        <v>321</v>
      </c>
      <c r="G249" s="164"/>
      <c r="H249" s="164"/>
      <c r="I249" s="167"/>
      <c r="J249" s="178">
        <f>BK249</f>
        <v>0</v>
      </c>
      <c r="K249" s="164"/>
      <c r="L249" s="169"/>
      <c r="M249" s="170"/>
      <c r="N249" s="171"/>
      <c r="O249" s="171"/>
      <c r="P249" s="172">
        <f>SUM(P250:P373)</f>
        <v>0</v>
      </c>
      <c r="Q249" s="171"/>
      <c r="R249" s="172">
        <f>SUM(R250:R373)</f>
        <v>43.570149469999997</v>
      </c>
      <c r="S249" s="171"/>
      <c r="T249" s="173">
        <f>SUM(T250:T373)</f>
        <v>33.225450000000002</v>
      </c>
      <c r="AR249" s="174" t="s">
        <v>79</v>
      </c>
      <c r="AT249" s="175" t="s">
        <v>72</v>
      </c>
      <c r="AU249" s="175" t="s">
        <v>79</v>
      </c>
      <c r="AY249" s="174" t="s">
        <v>145</v>
      </c>
      <c r="BK249" s="176">
        <f>SUM(BK250:BK373)</f>
        <v>0</v>
      </c>
    </row>
    <row r="250" spans="1:65" s="2" customFormat="1" ht="16.5" customHeight="1">
      <c r="A250" s="35"/>
      <c r="B250" s="36"/>
      <c r="C250" s="179" t="s">
        <v>341</v>
      </c>
      <c r="D250" s="179" t="s">
        <v>147</v>
      </c>
      <c r="E250" s="180" t="s">
        <v>1096</v>
      </c>
      <c r="F250" s="181" t="s">
        <v>1097</v>
      </c>
      <c r="G250" s="182" t="s">
        <v>172</v>
      </c>
      <c r="H250" s="183">
        <v>78.2</v>
      </c>
      <c r="I250" s="184"/>
      <c r="J250" s="185">
        <f>ROUND(I250*H250,2)</f>
        <v>0</v>
      </c>
      <c r="K250" s="181" t="s">
        <v>525</v>
      </c>
      <c r="L250" s="40"/>
      <c r="M250" s="186" t="s">
        <v>19</v>
      </c>
      <c r="N250" s="187" t="s">
        <v>44</v>
      </c>
      <c r="O250" s="65"/>
      <c r="P250" s="188">
        <f>O250*H250</f>
        <v>0</v>
      </c>
      <c r="Q250" s="188">
        <v>0</v>
      </c>
      <c r="R250" s="188">
        <f>Q250*H250</f>
        <v>0</v>
      </c>
      <c r="S250" s="188">
        <v>2.9000000000000001E-2</v>
      </c>
      <c r="T250" s="189">
        <f>S250*H250</f>
        <v>2.2678000000000003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0" t="s">
        <v>152</v>
      </c>
      <c r="AT250" s="190" t="s">
        <v>147</v>
      </c>
      <c r="AU250" s="190" t="s">
        <v>81</v>
      </c>
      <c r="AY250" s="18" t="s">
        <v>145</v>
      </c>
      <c r="BE250" s="191">
        <f>IF(N250="základní",J250,0)</f>
        <v>0</v>
      </c>
      <c r="BF250" s="191">
        <f>IF(N250="snížená",J250,0)</f>
        <v>0</v>
      </c>
      <c r="BG250" s="191">
        <f>IF(N250="zákl. přenesená",J250,0)</f>
        <v>0</v>
      </c>
      <c r="BH250" s="191">
        <f>IF(N250="sníž. přenesená",J250,0)</f>
        <v>0</v>
      </c>
      <c r="BI250" s="191">
        <f>IF(N250="nulová",J250,0)</f>
        <v>0</v>
      </c>
      <c r="BJ250" s="18" t="s">
        <v>79</v>
      </c>
      <c r="BK250" s="191">
        <f>ROUND(I250*H250,2)</f>
        <v>0</v>
      </c>
      <c r="BL250" s="18" t="s">
        <v>152</v>
      </c>
      <c r="BM250" s="190" t="s">
        <v>1098</v>
      </c>
    </row>
    <row r="251" spans="1:65" s="2" customFormat="1" ht="11.25">
      <c r="A251" s="35"/>
      <c r="B251" s="36"/>
      <c r="C251" s="37"/>
      <c r="D251" s="192" t="s">
        <v>154</v>
      </c>
      <c r="E251" s="37"/>
      <c r="F251" s="193" t="s">
        <v>1099</v>
      </c>
      <c r="G251" s="37"/>
      <c r="H251" s="37"/>
      <c r="I251" s="194"/>
      <c r="J251" s="37"/>
      <c r="K251" s="37"/>
      <c r="L251" s="40"/>
      <c r="M251" s="195"/>
      <c r="N251" s="196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154</v>
      </c>
      <c r="AU251" s="18" t="s">
        <v>81</v>
      </c>
    </row>
    <row r="252" spans="1:65" s="15" customFormat="1" ht="11.25">
      <c r="B252" s="230"/>
      <c r="C252" s="231"/>
      <c r="D252" s="199" t="s">
        <v>160</v>
      </c>
      <c r="E252" s="232" t="s">
        <v>19</v>
      </c>
      <c r="F252" s="233" t="s">
        <v>1100</v>
      </c>
      <c r="G252" s="231"/>
      <c r="H252" s="232" t="s">
        <v>19</v>
      </c>
      <c r="I252" s="234"/>
      <c r="J252" s="231"/>
      <c r="K252" s="231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160</v>
      </c>
      <c r="AU252" s="239" t="s">
        <v>81</v>
      </c>
      <c r="AV252" s="15" t="s">
        <v>79</v>
      </c>
      <c r="AW252" s="15" t="s">
        <v>35</v>
      </c>
      <c r="AX252" s="15" t="s">
        <v>73</v>
      </c>
      <c r="AY252" s="239" t="s">
        <v>145</v>
      </c>
    </row>
    <row r="253" spans="1:65" s="13" customFormat="1" ht="11.25">
      <c r="B253" s="197"/>
      <c r="C253" s="198"/>
      <c r="D253" s="199" t="s">
        <v>160</v>
      </c>
      <c r="E253" s="200" t="s">
        <v>19</v>
      </c>
      <c r="F253" s="201" t="s">
        <v>1101</v>
      </c>
      <c r="G253" s="198"/>
      <c r="H253" s="202">
        <v>45.3</v>
      </c>
      <c r="I253" s="203"/>
      <c r="J253" s="198"/>
      <c r="K253" s="198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160</v>
      </c>
      <c r="AU253" s="208" t="s">
        <v>81</v>
      </c>
      <c r="AV253" s="13" t="s">
        <v>81</v>
      </c>
      <c r="AW253" s="13" t="s">
        <v>35</v>
      </c>
      <c r="AX253" s="13" t="s">
        <v>73</v>
      </c>
      <c r="AY253" s="208" t="s">
        <v>145</v>
      </c>
    </row>
    <row r="254" spans="1:65" s="15" customFormat="1" ht="11.25">
      <c r="B254" s="230"/>
      <c r="C254" s="231"/>
      <c r="D254" s="199" t="s">
        <v>160</v>
      </c>
      <c r="E254" s="232" t="s">
        <v>19</v>
      </c>
      <c r="F254" s="233" t="s">
        <v>1102</v>
      </c>
      <c r="G254" s="231"/>
      <c r="H254" s="232" t="s">
        <v>19</v>
      </c>
      <c r="I254" s="234"/>
      <c r="J254" s="231"/>
      <c r="K254" s="231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160</v>
      </c>
      <c r="AU254" s="239" t="s">
        <v>81</v>
      </c>
      <c r="AV254" s="15" t="s">
        <v>79</v>
      </c>
      <c r="AW254" s="15" t="s">
        <v>35</v>
      </c>
      <c r="AX254" s="15" t="s">
        <v>73</v>
      </c>
      <c r="AY254" s="239" t="s">
        <v>145</v>
      </c>
    </row>
    <row r="255" spans="1:65" s="13" customFormat="1" ht="11.25">
      <c r="B255" s="197"/>
      <c r="C255" s="198"/>
      <c r="D255" s="199" t="s">
        <v>160</v>
      </c>
      <c r="E255" s="200" t="s">
        <v>19</v>
      </c>
      <c r="F255" s="201" t="s">
        <v>1103</v>
      </c>
      <c r="G255" s="198"/>
      <c r="H255" s="202">
        <v>32.9</v>
      </c>
      <c r="I255" s="203"/>
      <c r="J255" s="198"/>
      <c r="K255" s="198"/>
      <c r="L255" s="204"/>
      <c r="M255" s="205"/>
      <c r="N255" s="206"/>
      <c r="O255" s="206"/>
      <c r="P255" s="206"/>
      <c r="Q255" s="206"/>
      <c r="R255" s="206"/>
      <c r="S255" s="206"/>
      <c r="T255" s="207"/>
      <c r="AT255" s="208" t="s">
        <v>160</v>
      </c>
      <c r="AU255" s="208" t="s">
        <v>81</v>
      </c>
      <c r="AV255" s="13" t="s">
        <v>81</v>
      </c>
      <c r="AW255" s="13" t="s">
        <v>35</v>
      </c>
      <c r="AX255" s="13" t="s">
        <v>73</v>
      </c>
      <c r="AY255" s="208" t="s">
        <v>145</v>
      </c>
    </row>
    <row r="256" spans="1:65" s="14" customFormat="1" ht="11.25">
      <c r="B256" s="209"/>
      <c r="C256" s="210"/>
      <c r="D256" s="199" t="s">
        <v>160</v>
      </c>
      <c r="E256" s="211" t="s">
        <v>19</v>
      </c>
      <c r="F256" s="212" t="s">
        <v>169</v>
      </c>
      <c r="G256" s="210"/>
      <c r="H256" s="213">
        <v>78.199999999999989</v>
      </c>
      <c r="I256" s="214"/>
      <c r="J256" s="210"/>
      <c r="K256" s="210"/>
      <c r="L256" s="215"/>
      <c r="M256" s="216"/>
      <c r="N256" s="217"/>
      <c r="O256" s="217"/>
      <c r="P256" s="217"/>
      <c r="Q256" s="217"/>
      <c r="R256" s="217"/>
      <c r="S256" s="217"/>
      <c r="T256" s="218"/>
      <c r="AT256" s="219" t="s">
        <v>160</v>
      </c>
      <c r="AU256" s="219" t="s">
        <v>81</v>
      </c>
      <c r="AV256" s="14" t="s">
        <v>152</v>
      </c>
      <c r="AW256" s="14" t="s">
        <v>35</v>
      </c>
      <c r="AX256" s="14" t="s">
        <v>79</v>
      </c>
      <c r="AY256" s="219" t="s">
        <v>145</v>
      </c>
    </row>
    <row r="257" spans="1:65" s="2" customFormat="1" ht="16.5" customHeight="1">
      <c r="A257" s="35"/>
      <c r="B257" s="36"/>
      <c r="C257" s="179" t="s">
        <v>345</v>
      </c>
      <c r="D257" s="179" t="s">
        <v>147</v>
      </c>
      <c r="E257" s="180" t="s">
        <v>1104</v>
      </c>
      <c r="F257" s="181" t="s">
        <v>1105</v>
      </c>
      <c r="G257" s="182" t="s">
        <v>172</v>
      </c>
      <c r="H257" s="183">
        <v>160.15</v>
      </c>
      <c r="I257" s="184"/>
      <c r="J257" s="185">
        <f>ROUND(I257*H257,2)</f>
        <v>0</v>
      </c>
      <c r="K257" s="181" t="s">
        <v>525</v>
      </c>
      <c r="L257" s="40"/>
      <c r="M257" s="186" t="s">
        <v>19</v>
      </c>
      <c r="N257" s="187" t="s">
        <v>44</v>
      </c>
      <c r="O257" s="65"/>
      <c r="P257" s="188">
        <f>O257*H257</f>
        <v>0</v>
      </c>
      <c r="Q257" s="188">
        <v>0</v>
      </c>
      <c r="R257" s="188">
        <f>Q257*H257</f>
        <v>0</v>
      </c>
      <c r="S257" s="188">
        <v>0.155</v>
      </c>
      <c r="T257" s="189">
        <f>S257*H257</f>
        <v>24.823250000000002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0" t="s">
        <v>152</v>
      </c>
      <c r="AT257" s="190" t="s">
        <v>147</v>
      </c>
      <c r="AU257" s="190" t="s">
        <v>81</v>
      </c>
      <c r="AY257" s="18" t="s">
        <v>145</v>
      </c>
      <c r="BE257" s="191">
        <f>IF(N257="základní",J257,0)</f>
        <v>0</v>
      </c>
      <c r="BF257" s="191">
        <f>IF(N257="snížená",J257,0)</f>
        <v>0</v>
      </c>
      <c r="BG257" s="191">
        <f>IF(N257="zákl. přenesená",J257,0)</f>
        <v>0</v>
      </c>
      <c r="BH257" s="191">
        <f>IF(N257="sníž. přenesená",J257,0)</f>
        <v>0</v>
      </c>
      <c r="BI257" s="191">
        <f>IF(N257="nulová",J257,0)</f>
        <v>0</v>
      </c>
      <c r="BJ257" s="18" t="s">
        <v>79</v>
      </c>
      <c r="BK257" s="191">
        <f>ROUND(I257*H257,2)</f>
        <v>0</v>
      </c>
      <c r="BL257" s="18" t="s">
        <v>152</v>
      </c>
      <c r="BM257" s="190" t="s">
        <v>1106</v>
      </c>
    </row>
    <row r="258" spans="1:65" s="2" customFormat="1" ht="11.25">
      <c r="A258" s="35"/>
      <c r="B258" s="36"/>
      <c r="C258" s="37"/>
      <c r="D258" s="192" t="s">
        <v>154</v>
      </c>
      <c r="E258" s="37"/>
      <c r="F258" s="193" t="s">
        <v>1107</v>
      </c>
      <c r="G258" s="37"/>
      <c r="H258" s="37"/>
      <c r="I258" s="194"/>
      <c r="J258" s="37"/>
      <c r="K258" s="37"/>
      <c r="L258" s="40"/>
      <c r="M258" s="195"/>
      <c r="N258" s="196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154</v>
      </c>
      <c r="AU258" s="18" t="s">
        <v>81</v>
      </c>
    </row>
    <row r="259" spans="1:65" s="2" customFormat="1" ht="16.5" customHeight="1">
      <c r="A259" s="35"/>
      <c r="B259" s="36"/>
      <c r="C259" s="179" t="s">
        <v>350</v>
      </c>
      <c r="D259" s="179" t="s">
        <v>147</v>
      </c>
      <c r="E259" s="180" t="s">
        <v>1108</v>
      </c>
      <c r="F259" s="181" t="s">
        <v>1109</v>
      </c>
      <c r="G259" s="182" t="s">
        <v>263</v>
      </c>
      <c r="H259" s="183">
        <v>14</v>
      </c>
      <c r="I259" s="184"/>
      <c r="J259" s="185">
        <f>ROUND(I259*H259,2)</f>
        <v>0</v>
      </c>
      <c r="K259" s="181" t="s">
        <v>19</v>
      </c>
      <c r="L259" s="40"/>
      <c r="M259" s="186" t="s">
        <v>19</v>
      </c>
      <c r="N259" s="187" t="s">
        <v>44</v>
      </c>
      <c r="O259" s="65"/>
      <c r="P259" s="188">
        <f>O259*H259</f>
        <v>0</v>
      </c>
      <c r="Q259" s="188">
        <v>0</v>
      </c>
      <c r="R259" s="188">
        <f>Q259*H259</f>
        <v>0</v>
      </c>
      <c r="S259" s="188">
        <v>0</v>
      </c>
      <c r="T259" s="18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0" t="s">
        <v>152</v>
      </c>
      <c r="AT259" s="190" t="s">
        <v>147</v>
      </c>
      <c r="AU259" s="190" t="s">
        <v>81</v>
      </c>
      <c r="AY259" s="18" t="s">
        <v>145</v>
      </c>
      <c r="BE259" s="191">
        <f>IF(N259="základní",J259,0)</f>
        <v>0</v>
      </c>
      <c r="BF259" s="191">
        <f>IF(N259="snížená",J259,0)</f>
        <v>0</v>
      </c>
      <c r="BG259" s="191">
        <f>IF(N259="zákl. přenesená",J259,0)</f>
        <v>0</v>
      </c>
      <c r="BH259" s="191">
        <f>IF(N259="sníž. přenesená",J259,0)</f>
        <v>0</v>
      </c>
      <c r="BI259" s="191">
        <f>IF(N259="nulová",J259,0)</f>
        <v>0</v>
      </c>
      <c r="BJ259" s="18" t="s">
        <v>79</v>
      </c>
      <c r="BK259" s="191">
        <f>ROUND(I259*H259,2)</f>
        <v>0</v>
      </c>
      <c r="BL259" s="18" t="s">
        <v>152</v>
      </c>
      <c r="BM259" s="190" t="s">
        <v>1110</v>
      </c>
    </row>
    <row r="260" spans="1:65" s="2" customFormat="1" ht="16.5" customHeight="1">
      <c r="A260" s="35"/>
      <c r="B260" s="36"/>
      <c r="C260" s="179" t="s">
        <v>356</v>
      </c>
      <c r="D260" s="179" t="s">
        <v>147</v>
      </c>
      <c r="E260" s="180" t="s">
        <v>1111</v>
      </c>
      <c r="F260" s="181" t="s">
        <v>1112</v>
      </c>
      <c r="G260" s="182" t="s">
        <v>263</v>
      </c>
      <c r="H260" s="183">
        <v>1</v>
      </c>
      <c r="I260" s="184"/>
      <c r="J260" s="185">
        <f>ROUND(I260*H260,2)</f>
        <v>0</v>
      </c>
      <c r="K260" s="181" t="s">
        <v>525</v>
      </c>
      <c r="L260" s="40"/>
      <c r="M260" s="186" t="s">
        <v>19</v>
      </c>
      <c r="N260" s="187" t="s">
        <v>44</v>
      </c>
      <c r="O260" s="65"/>
      <c r="P260" s="188">
        <f>O260*H260</f>
        <v>0</v>
      </c>
      <c r="Q260" s="188">
        <v>1.7919799999999999</v>
      </c>
      <c r="R260" s="188">
        <f>Q260*H260</f>
        <v>1.7919799999999999</v>
      </c>
      <c r="S260" s="188">
        <v>0</v>
      </c>
      <c r="T260" s="18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0" t="s">
        <v>152</v>
      </c>
      <c r="AT260" s="190" t="s">
        <v>147</v>
      </c>
      <c r="AU260" s="190" t="s">
        <v>81</v>
      </c>
      <c r="AY260" s="18" t="s">
        <v>145</v>
      </c>
      <c r="BE260" s="191">
        <f>IF(N260="základní",J260,0)</f>
        <v>0</v>
      </c>
      <c r="BF260" s="191">
        <f>IF(N260="snížená",J260,0)</f>
        <v>0</v>
      </c>
      <c r="BG260" s="191">
        <f>IF(N260="zákl. přenesená",J260,0)</f>
        <v>0</v>
      </c>
      <c r="BH260" s="191">
        <f>IF(N260="sníž. přenesená",J260,0)</f>
        <v>0</v>
      </c>
      <c r="BI260" s="191">
        <f>IF(N260="nulová",J260,0)</f>
        <v>0</v>
      </c>
      <c r="BJ260" s="18" t="s">
        <v>79</v>
      </c>
      <c r="BK260" s="191">
        <f>ROUND(I260*H260,2)</f>
        <v>0</v>
      </c>
      <c r="BL260" s="18" t="s">
        <v>152</v>
      </c>
      <c r="BM260" s="190" t="s">
        <v>1113</v>
      </c>
    </row>
    <row r="261" spans="1:65" s="2" customFormat="1" ht="11.25">
      <c r="A261" s="35"/>
      <c r="B261" s="36"/>
      <c r="C261" s="37"/>
      <c r="D261" s="192" t="s">
        <v>154</v>
      </c>
      <c r="E261" s="37"/>
      <c r="F261" s="193" t="s">
        <v>1114</v>
      </c>
      <c r="G261" s="37"/>
      <c r="H261" s="37"/>
      <c r="I261" s="194"/>
      <c r="J261" s="37"/>
      <c r="K261" s="37"/>
      <c r="L261" s="40"/>
      <c r="M261" s="195"/>
      <c r="N261" s="196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154</v>
      </c>
      <c r="AU261" s="18" t="s">
        <v>81</v>
      </c>
    </row>
    <row r="262" spans="1:65" s="15" customFormat="1" ht="11.25">
      <c r="B262" s="230"/>
      <c r="C262" s="231"/>
      <c r="D262" s="199" t="s">
        <v>160</v>
      </c>
      <c r="E262" s="232" t="s">
        <v>19</v>
      </c>
      <c r="F262" s="233" t="s">
        <v>1115</v>
      </c>
      <c r="G262" s="231"/>
      <c r="H262" s="232" t="s">
        <v>19</v>
      </c>
      <c r="I262" s="234"/>
      <c r="J262" s="231"/>
      <c r="K262" s="231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160</v>
      </c>
      <c r="AU262" s="239" t="s">
        <v>81</v>
      </c>
      <c r="AV262" s="15" t="s">
        <v>79</v>
      </c>
      <c r="AW262" s="15" t="s">
        <v>35</v>
      </c>
      <c r="AX262" s="15" t="s">
        <v>73</v>
      </c>
      <c r="AY262" s="239" t="s">
        <v>145</v>
      </c>
    </row>
    <row r="263" spans="1:65" s="13" customFormat="1" ht="11.25">
      <c r="B263" s="197"/>
      <c r="C263" s="198"/>
      <c r="D263" s="199" t="s">
        <v>160</v>
      </c>
      <c r="E263" s="200" t="s">
        <v>19</v>
      </c>
      <c r="F263" s="201" t="s">
        <v>79</v>
      </c>
      <c r="G263" s="198"/>
      <c r="H263" s="202">
        <v>1</v>
      </c>
      <c r="I263" s="203"/>
      <c r="J263" s="198"/>
      <c r="K263" s="198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160</v>
      </c>
      <c r="AU263" s="208" t="s">
        <v>81</v>
      </c>
      <c r="AV263" s="13" t="s">
        <v>81</v>
      </c>
      <c r="AW263" s="13" t="s">
        <v>35</v>
      </c>
      <c r="AX263" s="13" t="s">
        <v>79</v>
      </c>
      <c r="AY263" s="208" t="s">
        <v>145</v>
      </c>
    </row>
    <row r="264" spans="1:65" s="2" customFormat="1" ht="24.2" customHeight="1">
      <c r="A264" s="35"/>
      <c r="B264" s="36"/>
      <c r="C264" s="179" t="s">
        <v>361</v>
      </c>
      <c r="D264" s="179" t="s">
        <v>147</v>
      </c>
      <c r="E264" s="180" t="s">
        <v>1116</v>
      </c>
      <c r="F264" s="181" t="s">
        <v>1117</v>
      </c>
      <c r="G264" s="182" t="s">
        <v>172</v>
      </c>
      <c r="H264" s="183">
        <v>78.2</v>
      </c>
      <c r="I264" s="184"/>
      <c r="J264" s="185">
        <f>ROUND(I264*H264,2)</f>
        <v>0</v>
      </c>
      <c r="K264" s="181" t="s">
        <v>525</v>
      </c>
      <c r="L264" s="40"/>
      <c r="M264" s="186" t="s">
        <v>19</v>
      </c>
      <c r="N264" s="187" t="s">
        <v>44</v>
      </c>
      <c r="O264" s="65"/>
      <c r="P264" s="188">
        <f>O264*H264</f>
        <v>0</v>
      </c>
      <c r="Q264" s="188">
        <v>1.0000000000000001E-5</v>
      </c>
      <c r="R264" s="188">
        <f>Q264*H264</f>
        <v>7.8200000000000014E-4</v>
      </c>
      <c r="S264" s="188">
        <v>0</v>
      </c>
      <c r="T264" s="18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0" t="s">
        <v>152</v>
      </c>
      <c r="AT264" s="190" t="s">
        <v>147</v>
      </c>
      <c r="AU264" s="190" t="s">
        <v>81</v>
      </c>
      <c r="AY264" s="18" t="s">
        <v>145</v>
      </c>
      <c r="BE264" s="191">
        <f>IF(N264="základní",J264,0)</f>
        <v>0</v>
      </c>
      <c r="BF264" s="191">
        <f>IF(N264="snížená",J264,0)</f>
        <v>0</v>
      </c>
      <c r="BG264" s="191">
        <f>IF(N264="zákl. přenesená",J264,0)</f>
        <v>0</v>
      </c>
      <c r="BH264" s="191">
        <f>IF(N264="sníž. přenesená",J264,0)</f>
        <v>0</v>
      </c>
      <c r="BI264" s="191">
        <f>IF(N264="nulová",J264,0)</f>
        <v>0</v>
      </c>
      <c r="BJ264" s="18" t="s">
        <v>79</v>
      </c>
      <c r="BK264" s="191">
        <f>ROUND(I264*H264,2)</f>
        <v>0</v>
      </c>
      <c r="BL264" s="18" t="s">
        <v>152</v>
      </c>
      <c r="BM264" s="190" t="s">
        <v>1118</v>
      </c>
    </row>
    <row r="265" spans="1:65" s="2" customFormat="1" ht="11.25">
      <c r="A265" s="35"/>
      <c r="B265" s="36"/>
      <c r="C265" s="37"/>
      <c r="D265" s="192" t="s">
        <v>154</v>
      </c>
      <c r="E265" s="37"/>
      <c r="F265" s="193" t="s">
        <v>1119</v>
      </c>
      <c r="G265" s="37"/>
      <c r="H265" s="37"/>
      <c r="I265" s="194"/>
      <c r="J265" s="37"/>
      <c r="K265" s="37"/>
      <c r="L265" s="40"/>
      <c r="M265" s="195"/>
      <c r="N265" s="196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154</v>
      </c>
      <c r="AU265" s="18" t="s">
        <v>81</v>
      </c>
    </row>
    <row r="266" spans="1:65" s="15" customFormat="1" ht="11.25">
      <c r="B266" s="230"/>
      <c r="C266" s="231"/>
      <c r="D266" s="199" t="s">
        <v>160</v>
      </c>
      <c r="E266" s="232" t="s">
        <v>19</v>
      </c>
      <c r="F266" s="233" t="s">
        <v>1100</v>
      </c>
      <c r="G266" s="231"/>
      <c r="H266" s="232" t="s">
        <v>19</v>
      </c>
      <c r="I266" s="234"/>
      <c r="J266" s="231"/>
      <c r="K266" s="231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160</v>
      </c>
      <c r="AU266" s="239" t="s">
        <v>81</v>
      </c>
      <c r="AV266" s="15" t="s">
        <v>79</v>
      </c>
      <c r="AW266" s="15" t="s">
        <v>35</v>
      </c>
      <c r="AX266" s="15" t="s">
        <v>73</v>
      </c>
      <c r="AY266" s="239" t="s">
        <v>145</v>
      </c>
    </row>
    <row r="267" spans="1:65" s="13" customFormat="1" ht="11.25">
      <c r="B267" s="197"/>
      <c r="C267" s="198"/>
      <c r="D267" s="199" t="s">
        <v>160</v>
      </c>
      <c r="E267" s="200" t="s">
        <v>19</v>
      </c>
      <c r="F267" s="201" t="s">
        <v>1101</v>
      </c>
      <c r="G267" s="198"/>
      <c r="H267" s="202">
        <v>45.3</v>
      </c>
      <c r="I267" s="203"/>
      <c r="J267" s="198"/>
      <c r="K267" s="198"/>
      <c r="L267" s="204"/>
      <c r="M267" s="205"/>
      <c r="N267" s="206"/>
      <c r="O267" s="206"/>
      <c r="P267" s="206"/>
      <c r="Q267" s="206"/>
      <c r="R267" s="206"/>
      <c r="S267" s="206"/>
      <c r="T267" s="207"/>
      <c r="AT267" s="208" t="s">
        <v>160</v>
      </c>
      <c r="AU267" s="208" t="s">
        <v>81</v>
      </c>
      <c r="AV267" s="13" t="s">
        <v>81</v>
      </c>
      <c r="AW267" s="13" t="s">
        <v>35</v>
      </c>
      <c r="AX267" s="13" t="s">
        <v>73</v>
      </c>
      <c r="AY267" s="208" t="s">
        <v>145</v>
      </c>
    </row>
    <row r="268" spans="1:65" s="15" customFormat="1" ht="11.25">
      <c r="B268" s="230"/>
      <c r="C268" s="231"/>
      <c r="D268" s="199" t="s">
        <v>160</v>
      </c>
      <c r="E268" s="232" t="s">
        <v>19</v>
      </c>
      <c r="F268" s="233" t="s">
        <v>1102</v>
      </c>
      <c r="G268" s="231"/>
      <c r="H268" s="232" t="s">
        <v>19</v>
      </c>
      <c r="I268" s="234"/>
      <c r="J268" s="231"/>
      <c r="K268" s="231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160</v>
      </c>
      <c r="AU268" s="239" t="s">
        <v>81</v>
      </c>
      <c r="AV268" s="15" t="s">
        <v>79</v>
      </c>
      <c r="AW268" s="15" t="s">
        <v>35</v>
      </c>
      <c r="AX268" s="15" t="s">
        <v>73</v>
      </c>
      <c r="AY268" s="239" t="s">
        <v>145</v>
      </c>
    </row>
    <row r="269" spans="1:65" s="13" customFormat="1" ht="11.25">
      <c r="B269" s="197"/>
      <c r="C269" s="198"/>
      <c r="D269" s="199" t="s">
        <v>160</v>
      </c>
      <c r="E269" s="200" t="s">
        <v>19</v>
      </c>
      <c r="F269" s="201" t="s">
        <v>1103</v>
      </c>
      <c r="G269" s="198"/>
      <c r="H269" s="202">
        <v>32.9</v>
      </c>
      <c r="I269" s="203"/>
      <c r="J269" s="198"/>
      <c r="K269" s="198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160</v>
      </c>
      <c r="AU269" s="208" t="s">
        <v>81</v>
      </c>
      <c r="AV269" s="13" t="s">
        <v>81</v>
      </c>
      <c r="AW269" s="13" t="s">
        <v>35</v>
      </c>
      <c r="AX269" s="13" t="s">
        <v>73</v>
      </c>
      <c r="AY269" s="208" t="s">
        <v>145</v>
      </c>
    </row>
    <row r="270" spans="1:65" s="14" customFormat="1" ht="11.25">
      <c r="B270" s="209"/>
      <c r="C270" s="210"/>
      <c r="D270" s="199" t="s">
        <v>160</v>
      </c>
      <c r="E270" s="211" t="s">
        <v>19</v>
      </c>
      <c r="F270" s="212" t="s">
        <v>169</v>
      </c>
      <c r="G270" s="210"/>
      <c r="H270" s="213">
        <v>78.199999999999989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160</v>
      </c>
      <c r="AU270" s="219" t="s">
        <v>81</v>
      </c>
      <c r="AV270" s="14" t="s">
        <v>152</v>
      </c>
      <c r="AW270" s="14" t="s">
        <v>35</v>
      </c>
      <c r="AX270" s="14" t="s">
        <v>79</v>
      </c>
      <c r="AY270" s="219" t="s">
        <v>145</v>
      </c>
    </row>
    <row r="271" spans="1:65" s="2" customFormat="1" ht="16.5" customHeight="1">
      <c r="A271" s="35"/>
      <c r="B271" s="36"/>
      <c r="C271" s="220" t="s">
        <v>367</v>
      </c>
      <c r="D271" s="220" t="s">
        <v>234</v>
      </c>
      <c r="E271" s="221" t="s">
        <v>1120</v>
      </c>
      <c r="F271" s="222" t="s">
        <v>1121</v>
      </c>
      <c r="G271" s="223" t="s">
        <v>172</v>
      </c>
      <c r="H271" s="224">
        <v>82.11</v>
      </c>
      <c r="I271" s="225"/>
      <c r="J271" s="226">
        <f>ROUND(I271*H271,2)</f>
        <v>0</v>
      </c>
      <c r="K271" s="222" t="s">
        <v>525</v>
      </c>
      <c r="L271" s="227"/>
      <c r="M271" s="228" t="s">
        <v>19</v>
      </c>
      <c r="N271" s="229" t="s">
        <v>44</v>
      </c>
      <c r="O271" s="65"/>
      <c r="P271" s="188">
        <f>O271*H271</f>
        <v>0</v>
      </c>
      <c r="Q271" s="188">
        <v>4.3099999999999996E-3</v>
      </c>
      <c r="R271" s="188">
        <f>Q271*H271</f>
        <v>0.35389409999999999</v>
      </c>
      <c r="S271" s="188">
        <v>0</v>
      </c>
      <c r="T271" s="18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0" t="s">
        <v>196</v>
      </c>
      <c r="AT271" s="190" t="s">
        <v>234</v>
      </c>
      <c r="AU271" s="190" t="s">
        <v>81</v>
      </c>
      <c r="AY271" s="18" t="s">
        <v>145</v>
      </c>
      <c r="BE271" s="191">
        <f>IF(N271="základní",J271,0)</f>
        <v>0</v>
      </c>
      <c r="BF271" s="191">
        <f>IF(N271="snížená",J271,0)</f>
        <v>0</v>
      </c>
      <c r="BG271" s="191">
        <f>IF(N271="zákl. přenesená",J271,0)</f>
        <v>0</v>
      </c>
      <c r="BH271" s="191">
        <f>IF(N271="sníž. přenesená",J271,0)</f>
        <v>0</v>
      </c>
      <c r="BI271" s="191">
        <f>IF(N271="nulová",J271,0)</f>
        <v>0</v>
      </c>
      <c r="BJ271" s="18" t="s">
        <v>79</v>
      </c>
      <c r="BK271" s="191">
        <f>ROUND(I271*H271,2)</f>
        <v>0</v>
      </c>
      <c r="BL271" s="18" t="s">
        <v>152</v>
      </c>
      <c r="BM271" s="190" t="s">
        <v>1122</v>
      </c>
    </row>
    <row r="272" spans="1:65" s="13" customFormat="1" ht="11.25">
      <c r="B272" s="197"/>
      <c r="C272" s="198"/>
      <c r="D272" s="199" t="s">
        <v>160</v>
      </c>
      <c r="E272" s="200" t="s">
        <v>19</v>
      </c>
      <c r="F272" s="201" t="s">
        <v>1123</v>
      </c>
      <c r="G272" s="198"/>
      <c r="H272" s="202">
        <v>82.11</v>
      </c>
      <c r="I272" s="203"/>
      <c r="J272" s="198"/>
      <c r="K272" s="198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160</v>
      </c>
      <c r="AU272" s="208" t="s">
        <v>81</v>
      </c>
      <c r="AV272" s="13" t="s">
        <v>81</v>
      </c>
      <c r="AW272" s="13" t="s">
        <v>35</v>
      </c>
      <c r="AX272" s="13" t="s">
        <v>79</v>
      </c>
      <c r="AY272" s="208" t="s">
        <v>145</v>
      </c>
    </row>
    <row r="273" spans="1:65" s="2" customFormat="1" ht="24.2" customHeight="1">
      <c r="A273" s="35"/>
      <c r="B273" s="36"/>
      <c r="C273" s="179" t="s">
        <v>372</v>
      </c>
      <c r="D273" s="179" t="s">
        <v>147</v>
      </c>
      <c r="E273" s="180" t="s">
        <v>1124</v>
      </c>
      <c r="F273" s="181" t="s">
        <v>1125</v>
      </c>
      <c r="G273" s="182" t="s">
        <v>172</v>
      </c>
      <c r="H273" s="183">
        <v>39.53</v>
      </c>
      <c r="I273" s="184"/>
      <c r="J273" s="185">
        <f>ROUND(I273*H273,2)</f>
        <v>0</v>
      </c>
      <c r="K273" s="181" t="s">
        <v>525</v>
      </c>
      <c r="L273" s="40"/>
      <c r="M273" s="186" t="s">
        <v>19</v>
      </c>
      <c r="N273" s="187" t="s">
        <v>44</v>
      </c>
      <c r="O273" s="65"/>
      <c r="P273" s="188">
        <f>O273*H273</f>
        <v>0</v>
      </c>
      <c r="Q273" s="188">
        <v>2.0000000000000002E-5</v>
      </c>
      <c r="R273" s="188">
        <f>Q273*H273</f>
        <v>7.9060000000000014E-4</v>
      </c>
      <c r="S273" s="188">
        <v>0</v>
      </c>
      <c r="T273" s="18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0" t="s">
        <v>152</v>
      </c>
      <c r="AT273" s="190" t="s">
        <v>147</v>
      </c>
      <c r="AU273" s="190" t="s">
        <v>81</v>
      </c>
      <c r="AY273" s="18" t="s">
        <v>145</v>
      </c>
      <c r="BE273" s="191">
        <f>IF(N273="základní",J273,0)</f>
        <v>0</v>
      </c>
      <c r="BF273" s="191">
        <f>IF(N273="snížená",J273,0)</f>
        <v>0</v>
      </c>
      <c r="BG273" s="191">
        <f>IF(N273="zákl. přenesená",J273,0)</f>
        <v>0</v>
      </c>
      <c r="BH273" s="191">
        <f>IF(N273="sníž. přenesená",J273,0)</f>
        <v>0</v>
      </c>
      <c r="BI273" s="191">
        <f>IF(N273="nulová",J273,0)</f>
        <v>0</v>
      </c>
      <c r="BJ273" s="18" t="s">
        <v>79</v>
      </c>
      <c r="BK273" s="191">
        <f>ROUND(I273*H273,2)</f>
        <v>0</v>
      </c>
      <c r="BL273" s="18" t="s">
        <v>152</v>
      </c>
      <c r="BM273" s="190" t="s">
        <v>1126</v>
      </c>
    </row>
    <row r="274" spans="1:65" s="2" customFormat="1" ht="11.25">
      <c r="A274" s="35"/>
      <c r="B274" s="36"/>
      <c r="C274" s="37"/>
      <c r="D274" s="192" t="s">
        <v>154</v>
      </c>
      <c r="E274" s="37"/>
      <c r="F274" s="193" t="s">
        <v>1127</v>
      </c>
      <c r="G274" s="37"/>
      <c r="H274" s="37"/>
      <c r="I274" s="194"/>
      <c r="J274" s="37"/>
      <c r="K274" s="37"/>
      <c r="L274" s="40"/>
      <c r="M274" s="195"/>
      <c r="N274" s="196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154</v>
      </c>
      <c r="AU274" s="18" t="s">
        <v>81</v>
      </c>
    </row>
    <row r="275" spans="1:65" s="15" customFormat="1" ht="11.25">
      <c r="B275" s="230"/>
      <c r="C275" s="231"/>
      <c r="D275" s="199" t="s">
        <v>160</v>
      </c>
      <c r="E275" s="232" t="s">
        <v>19</v>
      </c>
      <c r="F275" s="233" t="s">
        <v>1128</v>
      </c>
      <c r="G275" s="231"/>
      <c r="H275" s="232" t="s">
        <v>19</v>
      </c>
      <c r="I275" s="234"/>
      <c r="J275" s="231"/>
      <c r="K275" s="231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160</v>
      </c>
      <c r="AU275" s="239" t="s">
        <v>81</v>
      </c>
      <c r="AV275" s="15" t="s">
        <v>79</v>
      </c>
      <c r="AW275" s="15" t="s">
        <v>35</v>
      </c>
      <c r="AX275" s="15" t="s">
        <v>73</v>
      </c>
      <c r="AY275" s="239" t="s">
        <v>145</v>
      </c>
    </row>
    <row r="276" spans="1:65" s="13" customFormat="1" ht="11.25">
      <c r="B276" s="197"/>
      <c r="C276" s="198"/>
      <c r="D276" s="199" t="s">
        <v>160</v>
      </c>
      <c r="E276" s="200" t="s">
        <v>19</v>
      </c>
      <c r="F276" s="201" t="s">
        <v>1129</v>
      </c>
      <c r="G276" s="198"/>
      <c r="H276" s="202">
        <v>39.53</v>
      </c>
      <c r="I276" s="203"/>
      <c r="J276" s="198"/>
      <c r="K276" s="198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160</v>
      </c>
      <c r="AU276" s="208" t="s">
        <v>81</v>
      </c>
      <c r="AV276" s="13" t="s">
        <v>81</v>
      </c>
      <c r="AW276" s="13" t="s">
        <v>35</v>
      </c>
      <c r="AX276" s="13" t="s">
        <v>79</v>
      </c>
      <c r="AY276" s="208" t="s">
        <v>145</v>
      </c>
    </row>
    <row r="277" spans="1:65" s="2" customFormat="1" ht="16.5" customHeight="1">
      <c r="A277" s="35"/>
      <c r="B277" s="36"/>
      <c r="C277" s="220" t="s">
        <v>377</v>
      </c>
      <c r="D277" s="220" t="s">
        <v>234</v>
      </c>
      <c r="E277" s="221" t="s">
        <v>1130</v>
      </c>
      <c r="F277" s="222" t="s">
        <v>1131</v>
      </c>
      <c r="G277" s="223" t="s">
        <v>172</v>
      </c>
      <c r="H277" s="224">
        <v>41.506999999999998</v>
      </c>
      <c r="I277" s="225"/>
      <c r="J277" s="226">
        <f>ROUND(I277*H277,2)</f>
        <v>0</v>
      </c>
      <c r="K277" s="222" t="s">
        <v>525</v>
      </c>
      <c r="L277" s="227"/>
      <c r="M277" s="228" t="s">
        <v>19</v>
      </c>
      <c r="N277" s="229" t="s">
        <v>44</v>
      </c>
      <c r="O277" s="65"/>
      <c r="P277" s="188">
        <f>O277*H277</f>
        <v>0</v>
      </c>
      <c r="Q277" s="188">
        <v>1.6619999999999999E-2</v>
      </c>
      <c r="R277" s="188">
        <f>Q277*H277</f>
        <v>0.68984633999999989</v>
      </c>
      <c r="S277" s="188">
        <v>0</v>
      </c>
      <c r="T277" s="18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0" t="s">
        <v>196</v>
      </c>
      <c r="AT277" s="190" t="s">
        <v>234</v>
      </c>
      <c r="AU277" s="190" t="s">
        <v>81</v>
      </c>
      <c r="AY277" s="18" t="s">
        <v>145</v>
      </c>
      <c r="BE277" s="191">
        <f>IF(N277="základní",J277,0)</f>
        <v>0</v>
      </c>
      <c r="BF277" s="191">
        <f>IF(N277="snížená",J277,0)</f>
        <v>0</v>
      </c>
      <c r="BG277" s="191">
        <f>IF(N277="zákl. přenesená",J277,0)</f>
        <v>0</v>
      </c>
      <c r="BH277" s="191">
        <f>IF(N277="sníž. přenesená",J277,0)</f>
        <v>0</v>
      </c>
      <c r="BI277" s="191">
        <f>IF(N277="nulová",J277,0)</f>
        <v>0</v>
      </c>
      <c r="BJ277" s="18" t="s">
        <v>79</v>
      </c>
      <c r="BK277" s="191">
        <f>ROUND(I277*H277,2)</f>
        <v>0</v>
      </c>
      <c r="BL277" s="18" t="s">
        <v>152</v>
      </c>
      <c r="BM277" s="190" t="s">
        <v>1132</v>
      </c>
    </row>
    <row r="278" spans="1:65" s="13" customFormat="1" ht="11.25">
      <c r="B278" s="197"/>
      <c r="C278" s="198"/>
      <c r="D278" s="199" t="s">
        <v>160</v>
      </c>
      <c r="E278" s="200" t="s">
        <v>19</v>
      </c>
      <c r="F278" s="201" t="s">
        <v>1133</v>
      </c>
      <c r="G278" s="198"/>
      <c r="H278" s="202">
        <v>41.506999999999998</v>
      </c>
      <c r="I278" s="203"/>
      <c r="J278" s="198"/>
      <c r="K278" s="198"/>
      <c r="L278" s="204"/>
      <c r="M278" s="205"/>
      <c r="N278" s="206"/>
      <c r="O278" s="206"/>
      <c r="P278" s="206"/>
      <c r="Q278" s="206"/>
      <c r="R278" s="206"/>
      <c r="S278" s="206"/>
      <c r="T278" s="207"/>
      <c r="AT278" s="208" t="s">
        <v>160</v>
      </c>
      <c r="AU278" s="208" t="s">
        <v>81</v>
      </c>
      <c r="AV278" s="13" t="s">
        <v>81</v>
      </c>
      <c r="AW278" s="13" t="s">
        <v>35</v>
      </c>
      <c r="AX278" s="13" t="s">
        <v>79</v>
      </c>
      <c r="AY278" s="208" t="s">
        <v>145</v>
      </c>
    </row>
    <row r="279" spans="1:65" s="2" customFormat="1" ht="24.2" customHeight="1">
      <c r="A279" s="35"/>
      <c r="B279" s="36"/>
      <c r="C279" s="179" t="s">
        <v>380</v>
      </c>
      <c r="D279" s="179" t="s">
        <v>147</v>
      </c>
      <c r="E279" s="180" t="s">
        <v>1134</v>
      </c>
      <c r="F279" s="181" t="s">
        <v>1135</v>
      </c>
      <c r="G279" s="182" t="s">
        <v>172</v>
      </c>
      <c r="H279" s="183">
        <v>120.62</v>
      </c>
      <c r="I279" s="184"/>
      <c r="J279" s="185">
        <f>ROUND(I279*H279,2)</f>
        <v>0</v>
      </c>
      <c r="K279" s="181" t="s">
        <v>525</v>
      </c>
      <c r="L279" s="40"/>
      <c r="M279" s="186" t="s">
        <v>19</v>
      </c>
      <c r="N279" s="187" t="s">
        <v>44</v>
      </c>
      <c r="O279" s="65"/>
      <c r="P279" s="188">
        <f>O279*H279</f>
        <v>0</v>
      </c>
      <c r="Q279" s="188">
        <v>3.0000000000000001E-5</v>
      </c>
      <c r="R279" s="188">
        <f>Q279*H279</f>
        <v>3.6186E-3</v>
      </c>
      <c r="S279" s="188">
        <v>0</v>
      </c>
      <c r="T279" s="189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0" t="s">
        <v>152</v>
      </c>
      <c r="AT279" s="190" t="s">
        <v>147</v>
      </c>
      <c r="AU279" s="190" t="s">
        <v>81</v>
      </c>
      <c r="AY279" s="18" t="s">
        <v>145</v>
      </c>
      <c r="BE279" s="191">
        <f>IF(N279="základní",J279,0)</f>
        <v>0</v>
      </c>
      <c r="BF279" s="191">
        <f>IF(N279="snížená",J279,0)</f>
        <v>0</v>
      </c>
      <c r="BG279" s="191">
        <f>IF(N279="zákl. přenesená",J279,0)</f>
        <v>0</v>
      </c>
      <c r="BH279" s="191">
        <f>IF(N279="sníž. přenesená",J279,0)</f>
        <v>0</v>
      </c>
      <c r="BI279" s="191">
        <f>IF(N279="nulová",J279,0)</f>
        <v>0</v>
      </c>
      <c r="BJ279" s="18" t="s">
        <v>79</v>
      </c>
      <c r="BK279" s="191">
        <f>ROUND(I279*H279,2)</f>
        <v>0</v>
      </c>
      <c r="BL279" s="18" t="s">
        <v>152</v>
      </c>
      <c r="BM279" s="190" t="s">
        <v>1136</v>
      </c>
    </row>
    <row r="280" spans="1:65" s="2" customFormat="1" ht="11.25">
      <c r="A280" s="35"/>
      <c r="B280" s="36"/>
      <c r="C280" s="37"/>
      <c r="D280" s="192" t="s">
        <v>154</v>
      </c>
      <c r="E280" s="37"/>
      <c r="F280" s="193" t="s">
        <v>1137</v>
      </c>
      <c r="G280" s="37"/>
      <c r="H280" s="37"/>
      <c r="I280" s="194"/>
      <c r="J280" s="37"/>
      <c r="K280" s="37"/>
      <c r="L280" s="40"/>
      <c r="M280" s="195"/>
      <c r="N280" s="196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154</v>
      </c>
      <c r="AU280" s="18" t="s">
        <v>81</v>
      </c>
    </row>
    <row r="281" spans="1:65" s="15" customFormat="1" ht="11.25">
      <c r="B281" s="230"/>
      <c r="C281" s="231"/>
      <c r="D281" s="199" t="s">
        <v>160</v>
      </c>
      <c r="E281" s="232" t="s">
        <v>19</v>
      </c>
      <c r="F281" s="233" t="s">
        <v>1138</v>
      </c>
      <c r="G281" s="231"/>
      <c r="H281" s="232" t="s">
        <v>19</v>
      </c>
      <c r="I281" s="234"/>
      <c r="J281" s="231"/>
      <c r="K281" s="231"/>
      <c r="L281" s="235"/>
      <c r="M281" s="236"/>
      <c r="N281" s="237"/>
      <c r="O281" s="237"/>
      <c r="P281" s="237"/>
      <c r="Q281" s="237"/>
      <c r="R281" s="237"/>
      <c r="S281" s="237"/>
      <c r="T281" s="238"/>
      <c r="AT281" s="239" t="s">
        <v>160</v>
      </c>
      <c r="AU281" s="239" t="s">
        <v>81</v>
      </c>
      <c r="AV281" s="15" t="s">
        <v>79</v>
      </c>
      <c r="AW281" s="15" t="s">
        <v>35</v>
      </c>
      <c r="AX281" s="15" t="s">
        <v>73</v>
      </c>
      <c r="AY281" s="239" t="s">
        <v>145</v>
      </c>
    </row>
    <row r="282" spans="1:65" s="13" customFormat="1" ht="11.25">
      <c r="B282" s="197"/>
      <c r="C282" s="198"/>
      <c r="D282" s="199" t="s">
        <v>160</v>
      </c>
      <c r="E282" s="200" t="s">
        <v>19</v>
      </c>
      <c r="F282" s="201" t="s">
        <v>1139</v>
      </c>
      <c r="G282" s="198"/>
      <c r="H282" s="202">
        <v>120.62</v>
      </c>
      <c r="I282" s="203"/>
      <c r="J282" s="198"/>
      <c r="K282" s="198"/>
      <c r="L282" s="204"/>
      <c r="M282" s="205"/>
      <c r="N282" s="206"/>
      <c r="O282" s="206"/>
      <c r="P282" s="206"/>
      <c r="Q282" s="206"/>
      <c r="R282" s="206"/>
      <c r="S282" s="206"/>
      <c r="T282" s="207"/>
      <c r="AT282" s="208" t="s">
        <v>160</v>
      </c>
      <c r="AU282" s="208" t="s">
        <v>81</v>
      </c>
      <c r="AV282" s="13" t="s">
        <v>81</v>
      </c>
      <c r="AW282" s="13" t="s">
        <v>35</v>
      </c>
      <c r="AX282" s="13" t="s">
        <v>79</v>
      </c>
      <c r="AY282" s="208" t="s">
        <v>145</v>
      </c>
    </row>
    <row r="283" spans="1:65" s="2" customFormat="1" ht="16.5" customHeight="1">
      <c r="A283" s="35"/>
      <c r="B283" s="36"/>
      <c r="C283" s="220" t="s">
        <v>385</v>
      </c>
      <c r="D283" s="220" t="s">
        <v>234</v>
      </c>
      <c r="E283" s="221" t="s">
        <v>1140</v>
      </c>
      <c r="F283" s="222" t="s">
        <v>1141</v>
      </c>
      <c r="G283" s="223" t="s">
        <v>172</v>
      </c>
      <c r="H283" s="224">
        <v>126.651</v>
      </c>
      <c r="I283" s="225"/>
      <c r="J283" s="226">
        <f>ROUND(I283*H283,2)</f>
        <v>0</v>
      </c>
      <c r="K283" s="222" t="s">
        <v>525</v>
      </c>
      <c r="L283" s="227"/>
      <c r="M283" s="228" t="s">
        <v>19</v>
      </c>
      <c r="N283" s="229" t="s">
        <v>44</v>
      </c>
      <c r="O283" s="65"/>
      <c r="P283" s="188">
        <f>O283*H283</f>
        <v>0</v>
      </c>
      <c r="Q283" s="188">
        <v>2.683E-2</v>
      </c>
      <c r="R283" s="188">
        <f>Q283*H283</f>
        <v>3.3980463299999997</v>
      </c>
      <c r="S283" s="188">
        <v>0</v>
      </c>
      <c r="T283" s="18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0" t="s">
        <v>196</v>
      </c>
      <c r="AT283" s="190" t="s">
        <v>234</v>
      </c>
      <c r="AU283" s="190" t="s">
        <v>81</v>
      </c>
      <c r="AY283" s="18" t="s">
        <v>145</v>
      </c>
      <c r="BE283" s="191">
        <f>IF(N283="základní",J283,0)</f>
        <v>0</v>
      </c>
      <c r="BF283" s="191">
        <f>IF(N283="snížená",J283,0)</f>
        <v>0</v>
      </c>
      <c r="BG283" s="191">
        <f>IF(N283="zákl. přenesená",J283,0)</f>
        <v>0</v>
      </c>
      <c r="BH283" s="191">
        <f>IF(N283="sníž. přenesená",J283,0)</f>
        <v>0</v>
      </c>
      <c r="BI283" s="191">
        <f>IF(N283="nulová",J283,0)</f>
        <v>0</v>
      </c>
      <c r="BJ283" s="18" t="s">
        <v>79</v>
      </c>
      <c r="BK283" s="191">
        <f>ROUND(I283*H283,2)</f>
        <v>0</v>
      </c>
      <c r="BL283" s="18" t="s">
        <v>152</v>
      </c>
      <c r="BM283" s="190" t="s">
        <v>1142</v>
      </c>
    </row>
    <row r="284" spans="1:65" s="13" customFormat="1" ht="11.25">
      <c r="B284" s="197"/>
      <c r="C284" s="198"/>
      <c r="D284" s="199" t="s">
        <v>160</v>
      </c>
      <c r="E284" s="200" t="s">
        <v>19</v>
      </c>
      <c r="F284" s="201" t="s">
        <v>1143</v>
      </c>
      <c r="G284" s="198"/>
      <c r="H284" s="202">
        <v>126.651</v>
      </c>
      <c r="I284" s="203"/>
      <c r="J284" s="198"/>
      <c r="K284" s="198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160</v>
      </c>
      <c r="AU284" s="208" t="s">
        <v>81</v>
      </c>
      <c r="AV284" s="13" t="s">
        <v>81</v>
      </c>
      <c r="AW284" s="13" t="s">
        <v>35</v>
      </c>
      <c r="AX284" s="13" t="s">
        <v>79</v>
      </c>
      <c r="AY284" s="208" t="s">
        <v>145</v>
      </c>
    </row>
    <row r="285" spans="1:65" s="2" customFormat="1" ht="21.75" customHeight="1">
      <c r="A285" s="35"/>
      <c r="B285" s="36"/>
      <c r="C285" s="179" t="s">
        <v>390</v>
      </c>
      <c r="D285" s="179" t="s">
        <v>147</v>
      </c>
      <c r="E285" s="180" t="s">
        <v>1144</v>
      </c>
      <c r="F285" s="181" t="s">
        <v>1145</v>
      </c>
      <c r="G285" s="182" t="s">
        <v>263</v>
      </c>
      <c r="H285" s="183">
        <v>70</v>
      </c>
      <c r="I285" s="184"/>
      <c r="J285" s="185">
        <f>ROUND(I285*H285,2)</f>
        <v>0</v>
      </c>
      <c r="K285" s="181" t="s">
        <v>19</v>
      </c>
      <c r="L285" s="40"/>
      <c r="M285" s="186" t="s">
        <v>19</v>
      </c>
      <c r="N285" s="187" t="s">
        <v>44</v>
      </c>
      <c r="O285" s="65"/>
      <c r="P285" s="188">
        <f>O285*H285</f>
        <v>0</v>
      </c>
      <c r="Q285" s="188">
        <v>0</v>
      </c>
      <c r="R285" s="188">
        <f>Q285*H285</f>
        <v>0</v>
      </c>
      <c r="S285" s="188">
        <v>0</v>
      </c>
      <c r="T285" s="18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0" t="s">
        <v>152</v>
      </c>
      <c r="AT285" s="190" t="s">
        <v>147</v>
      </c>
      <c r="AU285" s="190" t="s">
        <v>81</v>
      </c>
      <c r="AY285" s="18" t="s">
        <v>145</v>
      </c>
      <c r="BE285" s="191">
        <f>IF(N285="základní",J285,0)</f>
        <v>0</v>
      </c>
      <c r="BF285" s="191">
        <f>IF(N285="snížená",J285,0)</f>
        <v>0</v>
      </c>
      <c r="BG285" s="191">
        <f>IF(N285="zákl. přenesená",J285,0)</f>
        <v>0</v>
      </c>
      <c r="BH285" s="191">
        <f>IF(N285="sníž. přenesená",J285,0)</f>
        <v>0</v>
      </c>
      <c r="BI285" s="191">
        <f>IF(N285="nulová",J285,0)</f>
        <v>0</v>
      </c>
      <c r="BJ285" s="18" t="s">
        <v>79</v>
      </c>
      <c r="BK285" s="191">
        <f>ROUND(I285*H285,2)</f>
        <v>0</v>
      </c>
      <c r="BL285" s="18" t="s">
        <v>152</v>
      </c>
      <c r="BM285" s="190" t="s">
        <v>1146</v>
      </c>
    </row>
    <row r="286" spans="1:65" s="13" customFormat="1" ht="11.25">
      <c r="B286" s="197"/>
      <c r="C286" s="198"/>
      <c r="D286" s="199" t="s">
        <v>160</v>
      </c>
      <c r="E286" s="200" t="s">
        <v>19</v>
      </c>
      <c r="F286" s="201" t="s">
        <v>1147</v>
      </c>
      <c r="G286" s="198"/>
      <c r="H286" s="202">
        <v>70</v>
      </c>
      <c r="I286" s="203"/>
      <c r="J286" s="198"/>
      <c r="K286" s="198"/>
      <c r="L286" s="204"/>
      <c r="M286" s="205"/>
      <c r="N286" s="206"/>
      <c r="O286" s="206"/>
      <c r="P286" s="206"/>
      <c r="Q286" s="206"/>
      <c r="R286" s="206"/>
      <c r="S286" s="206"/>
      <c r="T286" s="207"/>
      <c r="AT286" s="208" t="s">
        <v>160</v>
      </c>
      <c r="AU286" s="208" t="s">
        <v>81</v>
      </c>
      <c r="AV286" s="13" t="s">
        <v>81</v>
      </c>
      <c r="AW286" s="13" t="s">
        <v>35</v>
      </c>
      <c r="AX286" s="13" t="s">
        <v>79</v>
      </c>
      <c r="AY286" s="208" t="s">
        <v>145</v>
      </c>
    </row>
    <row r="287" spans="1:65" s="2" customFormat="1" ht="16.5" customHeight="1">
      <c r="A287" s="35"/>
      <c r="B287" s="36"/>
      <c r="C287" s="220" t="s">
        <v>394</v>
      </c>
      <c r="D287" s="220" t="s">
        <v>234</v>
      </c>
      <c r="E287" s="221" t="s">
        <v>1148</v>
      </c>
      <c r="F287" s="222" t="s">
        <v>1149</v>
      </c>
      <c r="G287" s="223" t="s">
        <v>263</v>
      </c>
      <c r="H287" s="224">
        <v>28</v>
      </c>
      <c r="I287" s="225"/>
      <c r="J287" s="226">
        <f>ROUND(I287*H287,2)</f>
        <v>0</v>
      </c>
      <c r="K287" s="222" t="s">
        <v>525</v>
      </c>
      <c r="L287" s="227"/>
      <c r="M287" s="228" t="s">
        <v>19</v>
      </c>
      <c r="N287" s="229" t="s">
        <v>44</v>
      </c>
      <c r="O287" s="65"/>
      <c r="P287" s="188">
        <f>O287*H287</f>
        <v>0</v>
      </c>
      <c r="Q287" s="188">
        <v>5.9999999999999995E-4</v>
      </c>
      <c r="R287" s="188">
        <f>Q287*H287</f>
        <v>1.6799999999999999E-2</v>
      </c>
      <c r="S287" s="188">
        <v>0</v>
      </c>
      <c r="T287" s="189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0" t="s">
        <v>196</v>
      </c>
      <c r="AT287" s="190" t="s">
        <v>234</v>
      </c>
      <c r="AU287" s="190" t="s">
        <v>81</v>
      </c>
      <c r="AY287" s="18" t="s">
        <v>145</v>
      </c>
      <c r="BE287" s="191">
        <f>IF(N287="základní",J287,0)</f>
        <v>0</v>
      </c>
      <c r="BF287" s="191">
        <f>IF(N287="snížená",J287,0)</f>
        <v>0</v>
      </c>
      <c r="BG287" s="191">
        <f>IF(N287="zákl. přenesená",J287,0)</f>
        <v>0</v>
      </c>
      <c r="BH287" s="191">
        <f>IF(N287="sníž. přenesená",J287,0)</f>
        <v>0</v>
      </c>
      <c r="BI287" s="191">
        <f>IF(N287="nulová",J287,0)</f>
        <v>0</v>
      </c>
      <c r="BJ287" s="18" t="s">
        <v>79</v>
      </c>
      <c r="BK287" s="191">
        <f>ROUND(I287*H287,2)</f>
        <v>0</v>
      </c>
      <c r="BL287" s="18" t="s">
        <v>152</v>
      </c>
      <c r="BM287" s="190" t="s">
        <v>1150</v>
      </c>
    </row>
    <row r="288" spans="1:65" s="15" customFormat="1" ht="11.25">
      <c r="B288" s="230"/>
      <c r="C288" s="231"/>
      <c r="D288" s="199" t="s">
        <v>160</v>
      </c>
      <c r="E288" s="232" t="s">
        <v>19</v>
      </c>
      <c r="F288" s="233" t="s">
        <v>1100</v>
      </c>
      <c r="G288" s="231"/>
      <c r="H288" s="232" t="s">
        <v>19</v>
      </c>
      <c r="I288" s="234"/>
      <c r="J288" s="231"/>
      <c r="K288" s="231"/>
      <c r="L288" s="235"/>
      <c r="M288" s="236"/>
      <c r="N288" s="237"/>
      <c r="O288" s="237"/>
      <c r="P288" s="237"/>
      <c r="Q288" s="237"/>
      <c r="R288" s="237"/>
      <c r="S288" s="237"/>
      <c r="T288" s="238"/>
      <c r="AT288" s="239" t="s">
        <v>160</v>
      </c>
      <c r="AU288" s="239" t="s">
        <v>81</v>
      </c>
      <c r="AV288" s="15" t="s">
        <v>79</v>
      </c>
      <c r="AW288" s="15" t="s">
        <v>35</v>
      </c>
      <c r="AX288" s="15" t="s">
        <v>73</v>
      </c>
      <c r="AY288" s="239" t="s">
        <v>145</v>
      </c>
    </row>
    <row r="289" spans="1:65" s="13" customFormat="1" ht="11.25">
      <c r="B289" s="197"/>
      <c r="C289" s="198"/>
      <c r="D289" s="199" t="s">
        <v>160</v>
      </c>
      <c r="E289" s="200" t="s">
        <v>19</v>
      </c>
      <c r="F289" s="201" t="s">
        <v>1151</v>
      </c>
      <c r="G289" s="198"/>
      <c r="H289" s="202">
        <v>18</v>
      </c>
      <c r="I289" s="203"/>
      <c r="J289" s="198"/>
      <c r="K289" s="198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160</v>
      </c>
      <c r="AU289" s="208" t="s">
        <v>81</v>
      </c>
      <c r="AV289" s="13" t="s">
        <v>81</v>
      </c>
      <c r="AW289" s="13" t="s">
        <v>35</v>
      </c>
      <c r="AX289" s="13" t="s">
        <v>73</v>
      </c>
      <c r="AY289" s="208" t="s">
        <v>145</v>
      </c>
    </row>
    <row r="290" spans="1:65" s="15" customFormat="1" ht="11.25">
      <c r="B290" s="230"/>
      <c r="C290" s="231"/>
      <c r="D290" s="199" t="s">
        <v>160</v>
      </c>
      <c r="E290" s="232" t="s">
        <v>19</v>
      </c>
      <c r="F290" s="233" t="s">
        <v>1102</v>
      </c>
      <c r="G290" s="231"/>
      <c r="H290" s="232" t="s">
        <v>19</v>
      </c>
      <c r="I290" s="234"/>
      <c r="J290" s="231"/>
      <c r="K290" s="231"/>
      <c r="L290" s="235"/>
      <c r="M290" s="236"/>
      <c r="N290" s="237"/>
      <c r="O290" s="237"/>
      <c r="P290" s="237"/>
      <c r="Q290" s="237"/>
      <c r="R290" s="237"/>
      <c r="S290" s="237"/>
      <c r="T290" s="238"/>
      <c r="AT290" s="239" t="s">
        <v>160</v>
      </c>
      <c r="AU290" s="239" t="s">
        <v>81</v>
      </c>
      <c r="AV290" s="15" t="s">
        <v>79</v>
      </c>
      <c r="AW290" s="15" t="s">
        <v>35</v>
      </c>
      <c r="AX290" s="15" t="s">
        <v>73</v>
      </c>
      <c r="AY290" s="239" t="s">
        <v>145</v>
      </c>
    </row>
    <row r="291" spans="1:65" s="13" customFormat="1" ht="11.25">
      <c r="B291" s="197"/>
      <c r="C291" s="198"/>
      <c r="D291" s="199" t="s">
        <v>160</v>
      </c>
      <c r="E291" s="200" t="s">
        <v>19</v>
      </c>
      <c r="F291" s="201" t="s">
        <v>1152</v>
      </c>
      <c r="G291" s="198"/>
      <c r="H291" s="202">
        <v>10</v>
      </c>
      <c r="I291" s="203"/>
      <c r="J291" s="198"/>
      <c r="K291" s="198"/>
      <c r="L291" s="204"/>
      <c r="M291" s="205"/>
      <c r="N291" s="206"/>
      <c r="O291" s="206"/>
      <c r="P291" s="206"/>
      <c r="Q291" s="206"/>
      <c r="R291" s="206"/>
      <c r="S291" s="206"/>
      <c r="T291" s="207"/>
      <c r="AT291" s="208" t="s">
        <v>160</v>
      </c>
      <c r="AU291" s="208" t="s">
        <v>81</v>
      </c>
      <c r="AV291" s="13" t="s">
        <v>81</v>
      </c>
      <c r="AW291" s="13" t="s">
        <v>35</v>
      </c>
      <c r="AX291" s="13" t="s">
        <v>73</v>
      </c>
      <c r="AY291" s="208" t="s">
        <v>145</v>
      </c>
    </row>
    <row r="292" spans="1:65" s="14" customFormat="1" ht="11.25">
      <c r="B292" s="209"/>
      <c r="C292" s="210"/>
      <c r="D292" s="199" t="s">
        <v>160</v>
      </c>
      <c r="E292" s="211" t="s">
        <v>19</v>
      </c>
      <c r="F292" s="212" t="s">
        <v>169</v>
      </c>
      <c r="G292" s="210"/>
      <c r="H292" s="213">
        <v>28</v>
      </c>
      <c r="I292" s="214"/>
      <c r="J292" s="210"/>
      <c r="K292" s="210"/>
      <c r="L292" s="215"/>
      <c r="M292" s="216"/>
      <c r="N292" s="217"/>
      <c r="O292" s="217"/>
      <c r="P292" s="217"/>
      <c r="Q292" s="217"/>
      <c r="R292" s="217"/>
      <c r="S292" s="217"/>
      <c r="T292" s="218"/>
      <c r="AT292" s="219" t="s">
        <v>160</v>
      </c>
      <c r="AU292" s="219" t="s">
        <v>81</v>
      </c>
      <c r="AV292" s="14" t="s">
        <v>152</v>
      </c>
      <c r="AW292" s="14" t="s">
        <v>35</v>
      </c>
      <c r="AX292" s="14" t="s">
        <v>79</v>
      </c>
      <c r="AY292" s="219" t="s">
        <v>145</v>
      </c>
    </row>
    <row r="293" spans="1:65" s="2" customFormat="1" ht="16.5" customHeight="1">
      <c r="A293" s="35"/>
      <c r="B293" s="36"/>
      <c r="C293" s="220" t="s">
        <v>398</v>
      </c>
      <c r="D293" s="220" t="s">
        <v>234</v>
      </c>
      <c r="E293" s="221" t="s">
        <v>1153</v>
      </c>
      <c r="F293" s="222" t="s">
        <v>1154</v>
      </c>
      <c r="G293" s="223" t="s">
        <v>263</v>
      </c>
      <c r="H293" s="224">
        <v>28</v>
      </c>
      <c r="I293" s="225"/>
      <c r="J293" s="226">
        <f>ROUND(I293*H293,2)</f>
        <v>0</v>
      </c>
      <c r="K293" s="222" t="s">
        <v>525</v>
      </c>
      <c r="L293" s="227"/>
      <c r="M293" s="228" t="s">
        <v>19</v>
      </c>
      <c r="N293" s="229" t="s">
        <v>44</v>
      </c>
      <c r="O293" s="65"/>
      <c r="P293" s="188">
        <f>O293*H293</f>
        <v>0</v>
      </c>
      <c r="Q293" s="188">
        <v>6.9999999999999999E-4</v>
      </c>
      <c r="R293" s="188">
        <f>Q293*H293</f>
        <v>1.9599999999999999E-2</v>
      </c>
      <c r="S293" s="188">
        <v>0</v>
      </c>
      <c r="T293" s="18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0" t="s">
        <v>196</v>
      </c>
      <c r="AT293" s="190" t="s">
        <v>234</v>
      </c>
      <c r="AU293" s="190" t="s">
        <v>81</v>
      </c>
      <c r="AY293" s="18" t="s">
        <v>145</v>
      </c>
      <c r="BE293" s="191">
        <f>IF(N293="základní",J293,0)</f>
        <v>0</v>
      </c>
      <c r="BF293" s="191">
        <f>IF(N293="snížená",J293,0)</f>
        <v>0</v>
      </c>
      <c r="BG293" s="191">
        <f>IF(N293="zákl. přenesená",J293,0)</f>
        <v>0</v>
      </c>
      <c r="BH293" s="191">
        <f>IF(N293="sníž. přenesená",J293,0)</f>
        <v>0</v>
      </c>
      <c r="BI293" s="191">
        <f>IF(N293="nulová",J293,0)</f>
        <v>0</v>
      </c>
      <c r="BJ293" s="18" t="s">
        <v>79</v>
      </c>
      <c r="BK293" s="191">
        <f>ROUND(I293*H293,2)</f>
        <v>0</v>
      </c>
      <c r="BL293" s="18" t="s">
        <v>152</v>
      </c>
      <c r="BM293" s="190" t="s">
        <v>1155</v>
      </c>
    </row>
    <row r="294" spans="1:65" s="15" customFormat="1" ht="11.25">
      <c r="B294" s="230"/>
      <c r="C294" s="231"/>
      <c r="D294" s="199" t="s">
        <v>160</v>
      </c>
      <c r="E294" s="232" t="s">
        <v>19</v>
      </c>
      <c r="F294" s="233" t="s">
        <v>1100</v>
      </c>
      <c r="G294" s="231"/>
      <c r="H294" s="232" t="s">
        <v>19</v>
      </c>
      <c r="I294" s="234"/>
      <c r="J294" s="231"/>
      <c r="K294" s="231"/>
      <c r="L294" s="235"/>
      <c r="M294" s="236"/>
      <c r="N294" s="237"/>
      <c r="O294" s="237"/>
      <c r="P294" s="237"/>
      <c r="Q294" s="237"/>
      <c r="R294" s="237"/>
      <c r="S294" s="237"/>
      <c r="T294" s="238"/>
      <c r="AT294" s="239" t="s">
        <v>160</v>
      </c>
      <c r="AU294" s="239" t="s">
        <v>81</v>
      </c>
      <c r="AV294" s="15" t="s">
        <v>79</v>
      </c>
      <c r="AW294" s="15" t="s">
        <v>35</v>
      </c>
      <c r="AX294" s="15" t="s">
        <v>73</v>
      </c>
      <c r="AY294" s="239" t="s">
        <v>145</v>
      </c>
    </row>
    <row r="295" spans="1:65" s="13" customFormat="1" ht="11.25">
      <c r="B295" s="197"/>
      <c r="C295" s="198"/>
      <c r="D295" s="199" t="s">
        <v>160</v>
      </c>
      <c r="E295" s="200" t="s">
        <v>19</v>
      </c>
      <c r="F295" s="201" t="s">
        <v>1151</v>
      </c>
      <c r="G295" s="198"/>
      <c r="H295" s="202">
        <v>18</v>
      </c>
      <c r="I295" s="203"/>
      <c r="J295" s="198"/>
      <c r="K295" s="198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160</v>
      </c>
      <c r="AU295" s="208" t="s">
        <v>81</v>
      </c>
      <c r="AV295" s="13" t="s">
        <v>81</v>
      </c>
      <c r="AW295" s="13" t="s">
        <v>35</v>
      </c>
      <c r="AX295" s="13" t="s">
        <v>73</v>
      </c>
      <c r="AY295" s="208" t="s">
        <v>145</v>
      </c>
    </row>
    <row r="296" spans="1:65" s="15" customFormat="1" ht="11.25">
      <c r="B296" s="230"/>
      <c r="C296" s="231"/>
      <c r="D296" s="199" t="s">
        <v>160</v>
      </c>
      <c r="E296" s="232" t="s">
        <v>19</v>
      </c>
      <c r="F296" s="233" t="s">
        <v>1102</v>
      </c>
      <c r="G296" s="231"/>
      <c r="H296" s="232" t="s">
        <v>19</v>
      </c>
      <c r="I296" s="234"/>
      <c r="J296" s="231"/>
      <c r="K296" s="231"/>
      <c r="L296" s="235"/>
      <c r="M296" s="236"/>
      <c r="N296" s="237"/>
      <c r="O296" s="237"/>
      <c r="P296" s="237"/>
      <c r="Q296" s="237"/>
      <c r="R296" s="237"/>
      <c r="S296" s="237"/>
      <c r="T296" s="238"/>
      <c r="AT296" s="239" t="s">
        <v>160</v>
      </c>
      <c r="AU296" s="239" t="s">
        <v>81</v>
      </c>
      <c r="AV296" s="15" t="s">
        <v>79</v>
      </c>
      <c r="AW296" s="15" t="s">
        <v>35</v>
      </c>
      <c r="AX296" s="15" t="s">
        <v>73</v>
      </c>
      <c r="AY296" s="239" t="s">
        <v>145</v>
      </c>
    </row>
    <row r="297" spans="1:65" s="13" customFormat="1" ht="11.25">
      <c r="B297" s="197"/>
      <c r="C297" s="198"/>
      <c r="D297" s="199" t="s">
        <v>160</v>
      </c>
      <c r="E297" s="200" t="s">
        <v>19</v>
      </c>
      <c r="F297" s="201" t="s">
        <v>1152</v>
      </c>
      <c r="G297" s="198"/>
      <c r="H297" s="202">
        <v>10</v>
      </c>
      <c r="I297" s="203"/>
      <c r="J297" s="198"/>
      <c r="K297" s="198"/>
      <c r="L297" s="204"/>
      <c r="M297" s="205"/>
      <c r="N297" s="206"/>
      <c r="O297" s="206"/>
      <c r="P297" s="206"/>
      <c r="Q297" s="206"/>
      <c r="R297" s="206"/>
      <c r="S297" s="206"/>
      <c r="T297" s="207"/>
      <c r="AT297" s="208" t="s">
        <v>160</v>
      </c>
      <c r="AU297" s="208" t="s">
        <v>81</v>
      </c>
      <c r="AV297" s="13" t="s">
        <v>81</v>
      </c>
      <c r="AW297" s="13" t="s">
        <v>35</v>
      </c>
      <c r="AX297" s="13" t="s">
        <v>73</v>
      </c>
      <c r="AY297" s="208" t="s">
        <v>145</v>
      </c>
    </row>
    <row r="298" spans="1:65" s="14" customFormat="1" ht="11.25">
      <c r="B298" s="209"/>
      <c r="C298" s="210"/>
      <c r="D298" s="199" t="s">
        <v>160</v>
      </c>
      <c r="E298" s="211" t="s">
        <v>19</v>
      </c>
      <c r="F298" s="212" t="s">
        <v>169</v>
      </c>
      <c r="G298" s="210"/>
      <c r="H298" s="213">
        <v>28</v>
      </c>
      <c r="I298" s="214"/>
      <c r="J298" s="210"/>
      <c r="K298" s="210"/>
      <c r="L298" s="215"/>
      <c r="M298" s="216"/>
      <c r="N298" s="217"/>
      <c r="O298" s="217"/>
      <c r="P298" s="217"/>
      <c r="Q298" s="217"/>
      <c r="R298" s="217"/>
      <c r="S298" s="217"/>
      <c r="T298" s="218"/>
      <c r="AT298" s="219" t="s">
        <v>160</v>
      </c>
      <c r="AU298" s="219" t="s">
        <v>81</v>
      </c>
      <c r="AV298" s="14" t="s">
        <v>152</v>
      </c>
      <c r="AW298" s="14" t="s">
        <v>35</v>
      </c>
      <c r="AX298" s="14" t="s">
        <v>79</v>
      </c>
      <c r="AY298" s="219" t="s">
        <v>145</v>
      </c>
    </row>
    <row r="299" spans="1:65" s="2" customFormat="1" ht="16.5" customHeight="1">
      <c r="A299" s="35"/>
      <c r="B299" s="36"/>
      <c r="C299" s="220" t="s">
        <v>403</v>
      </c>
      <c r="D299" s="220" t="s">
        <v>234</v>
      </c>
      <c r="E299" s="221" t="s">
        <v>1156</v>
      </c>
      <c r="F299" s="222" t="s">
        <v>1157</v>
      </c>
      <c r="G299" s="223" t="s">
        <v>263</v>
      </c>
      <c r="H299" s="224">
        <v>14</v>
      </c>
      <c r="I299" s="225"/>
      <c r="J299" s="226">
        <f>ROUND(I299*H299,2)</f>
        <v>0</v>
      </c>
      <c r="K299" s="222" t="s">
        <v>525</v>
      </c>
      <c r="L299" s="227"/>
      <c r="M299" s="228" t="s">
        <v>19</v>
      </c>
      <c r="N299" s="229" t="s">
        <v>44</v>
      </c>
      <c r="O299" s="65"/>
      <c r="P299" s="188">
        <f>O299*H299</f>
        <v>0</v>
      </c>
      <c r="Q299" s="188">
        <v>8.0000000000000004E-4</v>
      </c>
      <c r="R299" s="188">
        <f>Q299*H299</f>
        <v>1.12E-2</v>
      </c>
      <c r="S299" s="188">
        <v>0</v>
      </c>
      <c r="T299" s="189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0" t="s">
        <v>196</v>
      </c>
      <c r="AT299" s="190" t="s">
        <v>234</v>
      </c>
      <c r="AU299" s="190" t="s">
        <v>81</v>
      </c>
      <c r="AY299" s="18" t="s">
        <v>145</v>
      </c>
      <c r="BE299" s="191">
        <f>IF(N299="základní",J299,0)</f>
        <v>0</v>
      </c>
      <c r="BF299" s="191">
        <f>IF(N299="snížená",J299,0)</f>
        <v>0</v>
      </c>
      <c r="BG299" s="191">
        <f>IF(N299="zákl. přenesená",J299,0)</f>
        <v>0</v>
      </c>
      <c r="BH299" s="191">
        <f>IF(N299="sníž. přenesená",J299,0)</f>
        <v>0</v>
      </c>
      <c r="BI299" s="191">
        <f>IF(N299="nulová",J299,0)</f>
        <v>0</v>
      </c>
      <c r="BJ299" s="18" t="s">
        <v>79</v>
      </c>
      <c r="BK299" s="191">
        <f>ROUND(I299*H299,2)</f>
        <v>0</v>
      </c>
      <c r="BL299" s="18" t="s">
        <v>152</v>
      </c>
      <c r="BM299" s="190" t="s">
        <v>1158</v>
      </c>
    </row>
    <row r="300" spans="1:65" s="15" customFormat="1" ht="11.25">
      <c r="B300" s="230"/>
      <c r="C300" s="231"/>
      <c r="D300" s="199" t="s">
        <v>160</v>
      </c>
      <c r="E300" s="232" t="s">
        <v>19</v>
      </c>
      <c r="F300" s="233" t="s">
        <v>1100</v>
      </c>
      <c r="G300" s="231"/>
      <c r="H300" s="232" t="s">
        <v>19</v>
      </c>
      <c r="I300" s="234"/>
      <c r="J300" s="231"/>
      <c r="K300" s="231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160</v>
      </c>
      <c r="AU300" s="239" t="s">
        <v>81</v>
      </c>
      <c r="AV300" s="15" t="s">
        <v>79</v>
      </c>
      <c r="AW300" s="15" t="s">
        <v>35</v>
      </c>
      <c r="AX300" s="15" t="s">
        <v>73</v>
      </c>
      <c r="AY300" s="239" t="s">
        <v>145</v>
      </c>
    </row>
    <row r="301" spans="1:65" s="13" customFormat="1" ht="11.25">
      <c r="B301" s="197"/>
      <c r="C301" s="198"/>
      <c r="D301" s="199" t="s">
        <v>160</v>
      </c>
      <c r="E301" s="200" t="s">
        <v>19</v>
      </c>
      <c r="F301" s="201" t="s">
        <v>1159</v>
      </c>
      <c r="G301" s="198"/>
      <c r="H301" s="202">
        <v>9</v>
      </c>
      <c r="I301" s="203"/>
      <c r="J301" s="198"/>
      <c r="K301" s="198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160</v>
      </c>
      <c r="AU301" s="208" t="s">
        <v>81</v>
      </c>
      <c r="AV301" s="13" t="s">
        <v>81</v>
      </c>
      <c r="AW301" s="13" t="s">
        <v>35</v>
      </c>
      <c r="AX301" s="13" t="s">
        <v>73</v>
      </c>
      <c r="AY301" s="208" t="s">
        <v>145</v>
      </c>
    </row>
    <row r="302" spans="1:65" s="15" customFormat="1" ht="11.25">
      <c r="B302" s="230"/>
      <c r="C302" s="231"/>
      <c r="D302" s="199" t="s">
        <v>160</v>
      </c>
      <c r="E302" s="232" t="s">
        <v>19</v>
      </c>
      <c r="F302" s="233" t="s">
        <v>1102</v>
      </c>
      <c r="G302" s="231"/>
      <c r="H302" s="232" t="s">
        <v>19</v>
      </c>
      <c r="I302" s="234"/>
      <c r="J302" s="231"/>
      <c r="K302" s="231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160</v>
      </c>
      <c r="AU302" s="239" t="s">
        <v>81</v>
      </c>
      <c r="AV302" s="15" t="s">
        <v>79</v>
      </c>
      <c r="AW302" s="15" t="s">
        <v>35</v>
      </c>
      <c r="AX302" s="15" t="s">
        <v>73</v>
      </c>
      <c r="AY302" s="239" t="s">
        <v>145</v>
      </c>
    </row>
    <row r="303" spans="1:65" s="13" customFormat="1" ht="11.25">
      <c r="B303" s="197"/>
      <c r="C303" s="198"/>
      <c r="D303" s="199" t="s">
        <v>160</v>
      </c>
      <c r="E303" s="200" t="s">
        <v>19</v>
      </c>
      <c r="F303" s="201" t="s">
        <v>1160</v>
      </c>
      <c r="G303" s="198"/>
      <c r="H303" s="202">
        <v>5</v>
      </c>
      <c r="I303" s="203"/>
      <c r="J303" s="198"/>
      <c r="K303" s="198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160</v>
      </c>
      <c r="AU303" s="208" t="s">
        <v>81</v>
      </c>
      <c r="AV303" s="13" t="s">
        <v>81</v>
      </c>
      <c r="AW303" s="13" t="s">
        <v>35</v>
      </c>
      <c r="AX303" s="13" t="s">
        <v>73</v>
      </c>
      <c r="AY303" s="208" t="s">
        <v>145</v>
      </c>
    </row>
    <row r="304" spans="1:65" s="14" customFormat="1" ht="11.25">
      <c r="B304" s="209"/>
      <c r="C304" s="210"/>
      <c r="D304" s="199" t="s">
        <v>160</v>
      </c>
      <c r="E304" s="211" t="s">
        <v>19</v>
      </c>
      <c r="F304" s="212" t="s">
        <v>169</v>
      </c>
      <c r="G304" s="210"/>
      <c r="H304" s="213">
        <v>14</v>
      </c>
      <c r="I304" s="214"/>
      <c r="J304" s="210"/>
      <c r="K304" s="210"/>
      <c r="L304" s="215"/>
      <c r="M304" s="216"/>
      <c r="N304" s="217"/>
      <c r="O304" s="217"/>
      <c r="P304" s="217"/>
      <c r="Q304" s="217"/>
      <c r="R304" s="217"/>
      <c r="S304" s="217"/>
      <c r="T304" s="218"/>
      <c r="AT304" s="219" t="s">
        <v>160</v>
      </c>
      <c r="AU304" s="219" t="s">
        <v>81</v>
      </c>
      <c r="AV304" s="14" t="s">
        <v>152</v>
      </c>
      <c r="AW304" s="14" t="s">
        <v>35</v>
      </c>
      <c r="AX304" s="14" t="s">
        <v>79</v>
      </c>
      <c r="AY304" s="219" t="s">
        <v>145</v>
      </c>
    </row>
    <row r="305" spans="1:65" s="2" customFormat="1" ht="16.5" customHeight="1">
      <c r="A305" s="35"/>
      <c r="B305" s="36"/>
      <c r="C305" s="179" t="s">
        <v>407</v>
      </c>
      <c r="D305" s="179" t="s">
        <v>147</v>
      </c>
      <c r="E305" s="180" t="s">
        <v>1161</v>
      </c>
      <c r="F305" s="181" t="s">
        <v>1162</v>
      </c>
      <c r="G305" s="182" t="s">
        <v>19</v>
      </c>
      <c r="H305" s="183">
        <v>3</v>
      </c>
      <c r="I305" s="184"/>
      <c r="J305" s="185">
        <f>ROUND(I305*H305,2)</f>
        <v>0</v>
      </c>
      <c r="K305" s="181" t="s">
        <v>19</v>
      </c>
      <c r="L305" s="40"/>
      <c r="M305" s="186" t="s">
        <v>19</v>
      </c>
      <c r="N305" s="187" t="s">
        <v>44</v>
      </c>
      <c r="O305" s="65"/>
      <c r="P305" s="188">
        <f>O305*H305</f>
        <v>0</v>
      </c>
      <c r="Q305" s="188">
        <v>0</v>
      </c>
      <c r="R305" s="188">
        <f>Q305*H305</f>
        <v>0</v>
      </c>
      <c r="S305" s="188">
        <v>0</v>
      </c>
      <c r="T305" s="189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0" t="s">
        <v>152</v>
      </c>
      <c r="AT305" s="190" t="s">
        <v>147</v>
      </c>
      <c r="AU305" s="190" t="s">
        <v>81</v>
      </c>
      <c r="AY305" s="18" t="s">
        <v>145</v>
      </c>
      <c r="BE305" s="191">
        <f>IF(N305="základní",J305,0)</f>
        <v>0</v>
      </c>
      <c r="BF305" s="191">
        <f>IF(N305="snížená",J305,0)</f>
        <v>0</v>
      </c>
      <c r="BG305" s="191">
        <f>IF(N305="zákl. přenesená",J305,0)</f>
        <v>0</v>
      </c>
      <c r="BH305" s="191">
        <f>IF(N305="sníž. přenesená",J305,0)</f>
        <v>0</v>
      </c>
      <c r="BI305" s="191">
        <f>IF(N305="nulová",J305,0)</f>
        <v>0</v>
      </c>
      <c r="BJ305" s="18" t="s">
        <v>79</v>
      </c>
      <c r="BK305" s="191">
        <f>ROUND(I305*H305,2)</f>
        <v>0</v>
      </c>
      <c r="BL305" s="18" t="s">
        <v>152</v>
      </c>
      <c r="BM305" s="190" t="s">
        <v>1163</v>
      </c>
    </row>
    <row r="306" spans="1:65" s="15" customFormat="1" ht="11.25">
      <c r="B306" s="230"/>
      <c r="C306" s="231"/>
      <c r="D306" s="199" t="s">
        <v>160</v>
      </c>
      <c r="E306" s="232" t="s">
        <v>19</v>
      </c>
      <c r="F306" s="233" t="s">
        <v>1164</v>
      </c>
      <c r="G306" s="231"/>
      <c r="H306" s="232" t="s">
        <v>19</v>
      </c>
      <c r="I306" s="234"/>
      <c r="J306" s="231"/>
      <c r="K306" s="231"/>
      <c r="L306" s="235"/>
      <c r="M306" s="236"/>
      <c r="N306" s="237"/>
      <c r="O306" s="237"/>
      <c r="P306" s="237"/>
      <c r="Q306" s="237"/>
      <c r="R306" s="237"/>
      <c r="S306" s="237"/>
      <c r="T306" s="238"/>
      <c r="AT306" s="239" t="s">
        <v>160</v>
      </c>
      <c r="AU306" s="239" t="s">
        <v>81</v>
      </c>
      <c r="AV306" s="15" t="s">
        <v>79</v>
      </c>
      <c r="AW306" s="15" t="s">
        <v>35</v>
      </c>
      <c r="AX306" s="15" t="s">
        <v>73</v>
      </c>
      <c r="AY306" s="239" t="s">
        <v>145</v>
      </c>
    </row>
    <row r="307" spans="1:65" s="13" customFormat="1" ht="11.25">
      <c r="B307" s="197"/>
      <c r="C307" s="198"/>
      <c r="D307" s="199" t="s">
        <v>160</v>
      </c>
      <c r="E307" s="200" t="s">
        <v>19</v>
      </c>
      <c r="F307" s="201" t="s">
        <v>162</v>
      </c>
      <c r="G307" s="198"/>
      <c r="H307" s="202">
        <v>3</v>
      </c>
      <c r="I307" s="203"/>
      <c r="J307" s="198"/>
      <c r="K307" s="198"/>
      <c r="L307" s="204"/>
      <c r="M307" s="205"/>
      <c r="N307" s="206"/>
      <c r="O307" s="206"/>
      <c r="P307" s="206"/>
      <c r="Q307" s="206"/>
      <c r="R307" s="206"/>
      <c r="S307" s="206"/>
      <c r="T307" s="207"/>
      <c r="AT307" s="208" t="s">
        <v>160</v>
      </c>
      <c r="AU307" s="208" t="s">
        <v>81</v>
      </c>
      <c r="AV307" s="13" t="s">
        <v>81</v>
      </c>
      <c r="AW307" s="13" t="s">
        <v>35</v>
      </c>
      <c r="AX307" s="13" t="s">
        <v>79</v>
      </c>
      <c r="AY307" s="208" t="s">
        <v>145</v>
      </c>
    </row>
    <row r="308" spans="1:65" s="2" customFormat="1" ht="16.5" customHeight="1">
      <c r="A308" s="35"/>
      <c r="B308" s="36"/>
      <c r="C308" s="220" t="s">
        <v>413</v>
      </c>
      <c r="D308" s="220" t="s">
        <v>234</v>
      </c>
      <c r="E308" s="221" t="s">
        <v>1165</v>
      </c>
      <c r="F308" s="222" t="s">
        <v>1166</v>
      </c>
      <c r="G308" s="223" t="s">
        <v>263</v>
      </c>
      <c r="H308" s="224">
        <v>3</v>
      </c>
      <c r="I308" s="225"/>
      <c r="J308" s="226">
        <f>ROUND(I308*H308,2)</f>
        <v>0</v>
      </c>
      <c r="K308" s="222" t="s">
        <v>525</v>
      </c>
      <c r="L308" s="227"/>
      <c r="M308" s="228" t="s">
        <v>19</v>
      </c>
      <c r="N308" s="229" t="s">
        <v>44</v>
      </c>
      <c r="O308" s="65"/>
      <c r="P308" s="188">
        <f>O308*H308</f>
        <v>0</v>
      </c>
      <c r="Q308" s="188">
        <v>7.1999999999999998E-3</v>
      </c>
      <c r="R308" s="188">
        <f>Q308*H308</f>
        <v>2.1600000000000001E-2</v>
      </c>
      <c r="S308" s="188">
        <v>0</v>
      </c>
      <c r="T308" s="18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0" t="s">
        <v>196</v>
      </c>
      <c r="AT308" s="190" t="s">
        <v>234</v>
      </c>
      <c r="AU308" s="190" t="s">
        <v>81</v>
      </c>
      <c r="AY308" s="18" t="s">
        <v>145</v>
      </c>
      <c r="BE308" s="191">
        <f>IF(N308="základní",J308,0)</f>
        <v>0</v>
      </c>
      <c r="BF308" s="191">
        <f>IF(N308="snížená",J308,0)</f>
        <v>0</v>
      </c>
      <c r="BG308" s="191">
        <f>IF(N308="zákl. přenesená",J308,0)</f>
        <v>0</v>
      </c>
      <c r="BH308" s="191">
        <f>IF(N308="sníž. přenesená",J308,0)</f>
        <v>0</v>
      </c>
      <c r="BI308" s="191">
        <f>IF(N308="nulová",J308,0)</f>
        <v>0</v>
      </c>
      <c r="BJ308" s="18" t="s">
        <v>79</v>
      </c>
      <c r="BK308" s="191">
        <f>ROUND(I308*H308,2)</f>
        <v>0</v>
      </c>
      <c r="BL308" s="18" t="s">
        <v>152</v>
      </c>
      <c r="BM308" s="190" t="s">
        <v>1167</v>
      </c>
    </row>
    <row r="309" spans="1:65" s="2" customFormat="1" ht="16.5" customHeight="1">
      <c r="A309" s="35"/>
      <c r="B309" s="36"/>
      <c r="C309" s="179" t="s">
        <v>418</v>
      </c>
      <c r="D309" s="179" t="s">
        <v>147</v>
      </c>
      <c r="E309" s="180" t="s">
        <v>1168</v>
      </c>
      <c r="F309" s="181" t="s">
        <v>1169</v>
      </c>
      <c r="G309" s="182" t="s">
        <v>19</v>
      </c>
      <c r="H309" s="183">
        <v>11</v>
      </c>
      <c r="I309" s="184"/>
      <c r="J309" s="185">
        <f>ROUND(I309*H309,2)</f>
        <v>0</v>
      </c>
      <c r="K309" s="181" t="s">
        <v>19</v>
      </c>
      <c r="L309" s="40"/>
      <c r="M309" s="186" t="s">
        <v>19</v>
      </c>
      <c r="N309" s="187" t="s">
        <v>44</v>
      </c>
      <c r="O309" s="65"/>
      <c r="P309" s="188">
        <f>O309*H309</f>
        <v>0</v>
      </c>
      <c r="Q309" s="188">
        <v>0</v>
      </c>
      <c r="R309" s="188">
        <f>Q309*H309</f>
        <v>0</v>
      </c>
      <c r="S309" s="188">
        <v>0</v>
      </c>
      <c r="T309" s="18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0" t="s">
        <v>152</v>
      </c>
      <c r="AT309" s="190" t="s">
        <v>147</v>
      </c>
      <c r="AU309" s="190" t="s">
        <v>81</v>
      </c>
      <c r="AY309" s="18" t="s">
        <v>145</v>
      </c>
      <c r="BE309" s="191">
        <f>IF(N309="základní",J309,0)</f>
        <v>0</v>
      </c>
      <c r="BF309" s="191">
        <f>IF(N309="snížená",J309,0)</f>
        <v>0</v>
      </c>
      <c r="BG309" s="191">
        <f>IF(N309="zákl. přenesená",J309,0)</f>
        <v>0</v>
      </c>
      <c r="BH309" s="191">
        <f>IF(N309="sníž. přenesená",J309,0)</f>
        <v>0</v>
      </c>
      <c r="BI309" s="191">
        <f>IF(N309="nulová",J309,0)</f>
        <v>0</v>
      </c>
      <c r="BJ309" s="18" t="s">
        <v>79</v>
      </c>
      <c r="BK309" s="191">
        <f>ROUND(I309*H309,2)</f>
        <v>0</v>
      </c>
      <c r="BL309" s="18" t="s">
        <v>152</v>
      </c>
      <c r="BM309" s="190" t="s">
        <v>1170</v>
      </c>
    </row>
    <row r="310" spans="1:65" s="15" customFormat="1" ht="11.25">
      <c r="B310" s="230"/>
      <c r="C310" s="231"/>
      <c r="D310" s="199" t="s">
        <v>160</v>
      </c>
      <c r="E310" s="232" t="s">
        <v>19</v>
      </c>
      <c r="F310" s="233" t="s">
        <v>1164</v>
      </c>
      <c r="G310" s="231"/>
      <c r="H310" s="232" t="s">
        <v>19</v>
      </c>
      <c r="I310" s="234"/>
      <c r="J310" s="231"/>
      <c r="K310" s="231"/>
      <c r="L310" s="235"/>
      <c r="M310" s="236"/>
      <c r="N310" s="237"/>
      <c r="O310" s="237"/>
      <c r="P310" s="237"/>
      <c r="Q310" s="237"/>
      <c r="R310" s="237"/>
      <c r="S310" s="237"/>
      <c r="T310" s="238"/>
      <c r="AT310" s="239" t="s">
        <v>160</v>
      </c>
      <c r="AU310" s="239" t="s">
        <v>81</v>
      </c>
      <c r="AV310" s="15" t="s">
        <v>79</v>
      </c>
      <c r="AW310" s="15" t="s">
        <v>35</v>
      </c>
      <c r="AX310" s="15" t="s">
        <v>73</v>
      </c>
      <c r="AY310" s="239" t="s">
        <v>145</v>
      </c>
    </row>
    <row r="311" spans="1:65" s="13" customFormat="1" ht="11.25">
      <c r="B311" s="197"/>
      <c r="C311" s="198"/>
      <c r="D311" s="199" t="s">
        <v>160</v>
      </c>
      <c r="E311" s="200" t="s">
        <v>19</v>
      </c>
      <c r="F311" s="201" t="s">
        <v>1171</v>
      </c>
      <c r="G311" s="198"/>
      <c r="H311" s="202">
        <v>11</v>
      </c>
      <c r="I311" s="203"/>
      <c r="J311" s="198"/>
      <c r="K311" s="198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160</v>
      </c>
      <c r="AU311" s="208" t="s">
        <v>81</v>
      </c>
      <c r="AV311" s="13" t="s">
        <v>81</v>
      </c>
      <c r="AW311" s="13" t="s">
        <v>35</v>
      </c>
      <c r="AX311" s="13" t="s">
        <v>79</v>
      </c>
      <c r="AY311" s="208" t="s">
        <v>145</v>
      </c>
    </row>
    <row r="312" spans="1:65" s="2" customFormat="1" ht="16.5" customHeight="1">
      <c r="A312" s="35"/>
      <c r="B312" s="36"/>
      <c r="C312" s="220" t="s">
        <v>425</v>
      </c>
      <c r="D312" s="220" t="s">
        <v>234</v>
      </c>
      <c r="E312" s="221" t="s">
        <v>1172</v>
      </c>
      <c r="F312" s="222" t="s">
        <v>1173</v>
      </c>
      <c r="G312" s="223" t="s">
        <v>263</v>
      </c>
      <c r="H312" s="224">
        <v>11</v>
      </c>
      <c r="I312" s="225"/>
      <c r="J312" s="226">
        <f>ROUND(I312*H312,2)</f>
        <v>0</v>
      </c>
      <c r="K312" s="222" t="s">
        <v>525</v>
      </c>
      <c r="L312" s="227"/>
      <c r="M312" s="228" t="s">
        <v>19</v>
      </c>
      <c r="N312" s="229" t="s">
        <v>44</v>
      </c>
      <c r="O312" s="65"/>
      <c r="P312" s="188">
        <f>O312*H312</f>
        <v>0</v>
      </c>
      <c r="Q312" s="188">
        <v>1.23E-2</v>
      </c>
      <c r="R312" s="188">
        <f>Q312*H312</f>
        <v>0.1353</v>
      </c>
      <c r="S312" s="188">
        <v>0</v>
      </c>
      <c r="T312" s="18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0" t="s">
        <v>196</v>
      </c>
      <c r="AT312" s="190" t="s">
        <v>234</v>
      </c>
      <c r="AU312" s="190" t="s">
        <v>81</v>
      </c>
      <c r="AY312" s="18" t="s">
        <v>145</v>
      </c>
      <c r="BE312" s="191">
        <f>IF(N312="základní",J312,0)</f>
        <v>0</v>
      </c>
      <c r="BF312" s="191">
        <f>IF(N312="snížená",J312,0)</f>
        <v>0</v>
      </c>
      <c r="BG312" s="191">
        <f>IF(N312="zákl. přenesená",J312,0)</f>
        <v>0</v>
      </c>
      <c r="BH312" s="191">
        <f>IF(N312="sníž. přenesená",J312,0)</f>
        <v>0</v>
      </c>
      <c r="BI312" s="191">
        <f>IF(N312="nulová",J312,0)</f>
        <v>0</v>
      </c>
      <c r="BJ312" s="18" t="s">
        <v>79</v>
      </c>
      <c r="BK312" s="191">
        <f>ROUND(I312*H312,2)</f>
        <v>0</v>
      </c>
      <c r="BL312" s="18" t="s">
        <v>152</v>
      </c>
      <c r="BM312" s="190" t="s">
        <v>1174</v>
      </c>
    </row>
    <row r="313" spans="1:65" s="2" customFormat="1" ht="21.75" customHeight="1">
      <c r="A313" s="35"/>
      <c r="B313" s="36"/>
      <c r="C313" s="179" t="s">
        <v>430</v>
      </c>
      <c r="D313" s="179" t="s">
        <v>147</v>
      </c>
      <c r="E313" s="180" t="s">
        <v>1175</v>
      </c>
      <c r="F313" s="181" t="s">
        <v>1176</v>
      </c>
      <c r="G313" s="182" t="s">
        <v>178</v>
      </c>
      <c r="H313" s="183">
        <v>10.224</v>
      </c>
      <c r="I313" s="184"/>
      <c r="J313" s="185">
        <f>ROUND(I313*H313,2)</f>
        <v>0</v>
      </c>
      <c r="K313" s="181" t="s">
        <v>525</v>
      </c>
      <c r="L313" s="40"/>
      <c r="M313" s="186" t="s">
        <v>19</v>
      </c>
      <c r="N313" s="187" t="s">
        <v>44</v>
      </c>
      <c r="O313" s="65"/>
      <c r="P313" s="188">
        <f>O313*H313</f>
        <v>0</v>
      </c>
      <c r="Q313" s="188">
        <v>0</v>
      </c>
      <c r="R313" s="188">
        <f>Q313*H313</f>
        <v>0</v>
      </c>
      <c r="S313" s="188">
        <v>0.6</v>
      </c>
      <c r="T313" s="189">
        <f>S313*H313</f>
        <v>6.1344000000000003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0" t="s">
        <v>152</v>
      </c>
      <c r="AT313" s="190" t="s">
        <v>147</v>
      </c>
      <c r="AU313" s="190" t="s">
        <v>81</v>
      </c>
      <c r="AY313" s="18" t="s">
        <v>145</v>
      </c>
      <c r="BE313" s="191">
        <f>IF(N313="základní",J313,0)</f>
        <v>0</v>
      </c>
      <c r="BF313" s="191">
        <f>IF(N313="snížená",J313,0)</f>
        <v>0</v>
      </c>
      <c r="BG313" s="191">
        <f>IF(N313="zákl. přenesená",J313,0)</f>
        <v>0</v>
      </c>
      <c r="BH313" s="191">
        <f>IF(N313="sníž. přenesená",J313,0)</f>
        <v>0</v>
      </c>
      <c r="BI313" s="191">
        <f>IF(N313="nulová",J313,0)</f>
        <v>0</v>
      </c>
      <c r="BJ313" s="18" t="s">
        <v>79</v>
      </c>
      <c r="BK313" s="191">
        <f>ROUND(I313*H313,2)</f>
        <v>0</v>
      </c>
      <c r="BL313" s="18" t="s">
        <v>152</v>
      </c>
      <c r="BM313" s="190" t="s">
        <v>1177</v>
      </c>
    </row>
    <row r="314" spans="1:65" s="2" customFormat="1" ht="11.25">
      <c r="A314" s="35"/>
      <c r="B314" s="36"/>
      <c r="C314" s="37"/>
      <c r="D314" s="192" t="s">
        <v>154</v>
      </c>
      <c r="E314" s="37"/>
      <c r="F314" s="193" t="s">
        <v>1178</v>
      </c>
      <c r="G314" s="37"/>
      <c r="H314" s="37"/>
      <c r="I314" s="194"/>
      <c r="J314" s="37"/>
      <c r="K314" s="37"/>
      <c r="L314" s="40"/>
      <c r="M314" s="195"/>
      <c r="N314" s="196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154</v>
      </c>
      <c r="AU314" s="18" t="s">
        <v>81</v>
      </c>
    </row>
    <row r="315" spans="1:65" s="15" customFormat="1" ht="11.25">
      <c r="B315" s="230"/>
      <c r="C315" s="231"/>
      <c r="D315" s="199" t="s">
        <v>160</v>
      </c>
      <c r="E315" s="232" t="s">
        <v>19</v>
      </c>
      <c r="F315" s="233" t="s">
        <v>1179</v>
      </c>
      <c r="G315" s="231"/>
      <c r="H315" s="232" t="s">
        <v>19</v>
      </c>
      <c r="I315" s="234"/>
      <c r="J315" s="231"/>
      <c r="K315" s="231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160</v>
      </c>
      <c r="AU315" s="239" t="s">
        <v>81</v>
      </c>
      <c r="AV315" s="15" t="s">
        <v>79</v>
      </c>
      <c r="AW315" s="15" t="s">
        <v>35</v>
      </c>
      <c r="AX315" s="15" t="s">
        <v>73</v>
      </c>
      <c r="AY315" s="239" t="s">
        <v>145</v>
      </c>
    </row>
    <row r="316" spans="1:65" s="13" customFormat="1" ht="11.25">
      <c r="B316" s="197"/>
      <c r="C316" s="198"/>
      <c r="D316" s="199" t="s">
        <v>160</v>
      </c>
      <c r="E316" s="200" t="s">
        <v>19</v>
      </c>
      <c r="F316" s="201" t="s">
        <v>1180</v>
      </c>
      <c r="G316" s="198"/>
      <c r="H316" s="202">
        <v>6.1920000000000002</v>
      </c>
      <c r="I316" s="203"/>
      <c r="J316" s="198"/>
      <c r="K316" s="198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160</v>
      </c>
      <c r="AU316" s="208" t="s">
        <v>81</v>
      </c>
      <c r="AV316" s="13" t="s">
        <v>81</v>
      </c>
      <c r="AW316" s="13" t="s">
        <v>35</v>
      </c>
      <c r="AX316" s="13" t="s">
        <v>73</v>
      </c>
      <c r="AY316" s="208" t="s">
        <v>145</v>
      </c>
    </row>
    <row r="317" spans="1:65" s="15" customFormat="1" ht="11.25">
      <c r="B317" s="230"/>
      <c r="C317" s="231"/>
      <c r="D317" s="199" t="s">
        <v>160</v>
      </c>
      <c r="E317" s="232" t="s">
        <v>19</v>
      </c>
      <c r="F317" s="233" t="s">
        <v>1181</v>
      </c>
      <c r="G317" s="231"/>
      <c r="H317" s="232" t="s">
        <v>19</v>
      </c>
      <c r="I317" s="234"/>
      <c r="J317" s="231"/>
      <c r="K317" s="231"/>
      <c r="L317" s="235"/>
      <c r="M317" s="236"/>
      <c r="N317" s="237"/>
      <c r="O317" s="237"/>
      <c r="P317" s="237"/>
      <c r="Q317" s="237"/>
      <c r="R317" s="237"/>
      <c r="S317" s="237"/>
      <c r="T317" s="238"/>
      <c r="AT317" s="239" t="s">
        <v>160</v>
      </c>
      <c r="AU317" s="239" t="s">
        <v>81</v>
      </c>
      <c r="AV317" s="15" t="s">
        <v>79</v>
      </c>
      <c r="AW317" s="15" t="s">
        <v>35</v>
      </c>
      <c r="AX317" s="15" t="s">
        <v>73</v>
      </c>
      <c r="AY317" s="239" t="s">
        <v>145</v>
      </c>
    </row>
    <row r="318" spans="1:65" s="13" customFormat="1" ht="11.25">
      <c r="B318" s="197"/>
      <c r="C318" s="198"/>
      <c r="D318" s="199" t="s">
        <v>160</v>
      </c>
      <c r="E318" s="200" t="s">
        <v>19</v>
      </c>
      <c r="F318" s="201" t="s">
        <v>1182</v>
      </c>
      <c r="G318" s="198"/>
      <c r="H318" s="202">
        <v>4.032</v>
      </c>
      <c r="I318" s="203"/>
      <c r="J318" s="198"/>
      <c r="K318" s="198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160</v>
      </c>
      <c r="AU318" s="208" t="s">
        <v>81</v>
      </c>
      <c r="AV318" s="13" t="s">
        <v>81</v>
      </c>
      <c r="AW318" s="13" t="s">
        <v>35</v>
      </c>
      <c r="AX318" s="13" t="s">
        <v>73</v>
      </c>
      <c r="AY318" s="208" t="s">
        <v>145</v>
      </c>
    </row>
    <row r="319" spans="1:65" s="14" customFormat="1" ht="11.25">
      <c r="B319" s="209"/>
      <c r="C319" s="210"/>
      <c r="D319" s="199" t="s">
        <v>160</v>
      </c>
      <c r="E319" s="211" t="s">
        <v>19</v>
      </c>
      <c r="F319" s="212" t="s">
        <v>169</v>
      </c>
      <c r="G319" s="210"/>
      <c r="H319" s="213">
        <v>10.224</v>
      </c>
      <c r="I319" s="214"/>
      <c r="J319" s="210"/>
      <c r="K319" s="210"/>
      <c r="L319" s="215"/>
      <c r="M319" s="216"/>
      <c r="N319" s="217"/>
      <c r="O319" s="217"/>
      <c r="P319" s="217"/>
      <c r="Q319" s="217"/>
      <c r="R319" s="217"/>
      <c r="S319" s="217"/>
      <c r="T319" s="218"/>
      <c r="AT319" s="219" t="s">
        <v>160</v>
      </c>
      <c r="AU319" s="219" t="s">
        <v>81</v>
      </c>
      <c r="AV319" s="14" t="s">
        <v>152</v>
      </c>
      <c r="AW319" s="14" t="s">
        <v>35</v>
      </c>
      <c r="AX319" s="14" t="s">
        <v>79</v>
      </c>
      <c r="AY319" s="219" t="s">
        <v>145</v>
      </c>
    </row>
    <row r="320" spans="1:65" s="2" customFormat="1" ht="16.5" customHeight="1">
      <c r="A320" s="35"/>
      <c r="B320" s="36"/>
      <c r="C320" s="179" t="s">
        <v>436</v>
      </c>
      <c r="D320" s="179" t="s">
        <v>147</v>
      </c>
      <c r="E320" s="180" t="s">
        <v>1183</v>
      </c>
      <c r="F320" s="181" t="s">
        <v>1184</v>
      </c>
      <c r="G320" s="182" t="s">
        <v>172</v>
      </c>
      <c r="H320" s="183">
        <v>78.2</v>
      </c>
      <c r="I320" s="184"/>
      <c r="J320" s="185">
        <f>ROUND(I320*H320,2)</f>
        <v>0</v>
      </c>
      <c r="K320" s="181" t="s">
        <v>525</v>
      </c>
      <c r="L320" s="40"/>
      <c r="M320" s="186" t="s">
        <v>19</v>
      </c>
      <c r="N320" s="187" t="s">
        <v>44</v>
      </c>
      <c r="O320" s="65"/>
      <c r="P320" s="188">
        <f>O320*H320</f>
        <v>0</v>
      </c>
      <c r="Q320" s="188">
        <v>0</v>
      </c>
      <c r="R320" s="188">
        <f>Q320*H320</f>
        <v>0</v>
      </c>
      <c r="S320" s="188">
        <v>0</v>
      </c>
      <c r="T320" s="18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0" t="s">
        <v>152</v>
      </c>
      <c r="AT320" s="190" t="s">
        <v>147</v>
      </c>
      <c r="AU320" s="190" t="s">
        <v>81</v>
      </c>
      <c r="AY320" s="18" t="s">
        <v>145</v>
      </c>
      <c r="BE320" s="191">
        <f>IF(N320="základní",J320,0)</f>
        <v>0</v>
      </c>
      <c r="BF320" s="191">
        <f>IF(N320="snížená",J320,0)</f>
        <v>0</v>
      </c>
      <c r="BG320" s="191">
        <f>IF(N320="zákl. přenesená",J320,0)</f>
        <v>0</v>
      </c>
      <c r="BH320" s="191">
        <f>IF(N320="sníž. přenesená",J320,0)</f>
        <v>0</v>
      </c>
      <c r="BI320" s="191">
        <f>IF(N320="nulová",J320,0)</f>
        <v>0</v>
      </c>
      <c r="BJ320" s="18" t="s">
        <v>79</v>
      </c>
      <c r="BK320" s="191">
        <f>ROUND(I320*H320,2)</f>
        <v>0</v>
      </c>
      <c r="BL320" s="18" t="s">
        <v>152</v>
      </c>
      <c r="BM320" s="190" t="s">
        <v>1185</v>
      </c>
    </row>
    <row r="321" spans="1:65" s="2" customFormat="1" ht="11.25">
      <c r="A321" s="35"/>
      <c r="B321" s="36"/>
      <c r="C321" s="37"/>
      <c r="D321" s="192" t="s">
        <v>154</v>
      </c>
      <c r="E321" s="37"/>
      <c r="F321" s="193" t="s">
        <v>1186</v>
      </c>
      <c r="G321" s="37"/>
      <c r="H321" s="37"/>
      <c r="I321" s="194"/>
      <c r="J321" s="37"/>
      <c r="K321" s="37"/>
      <c r="L321" s="40"/>
      <c r="M321" s="195"/>
      <c r="N321" s="196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154</v>
      </c>
      <c r="AU321" s="18" t="s">
        <v>81</v>
      </c>
    </row>
    <row r="322" spans="1:65" s="15" customFormat="1" ht="11.25">
      <c r="B322" s="230"/>
      <c r="C322" s="231"/>
      <c r="D322" s="199" t="s">
        <v>160</v>
      </c>
      <c r="E322" s="232" t="s">
        <v>19</v>
      </c>
      <c r="F322" s="233" t="s">
        <v>1187</v>
      </c>
      <c r="G322" s="231"/>
      <c r="H322" s="232" t="s">
        <v>19</v>
      </c>
      <c r="I322" s="234"/>
      <c r="J322" s="231"/>
      <c r="K322" s="231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160</v>
      </c>
      <c r="AU322" s="239" t="s">
        <v>81</v>
      </c>
      <c r="AV322" s="15" t="s">
        <v>79</v>
      </c>
      <c r="AW322" s="15" t="s">
        <v>35</v>
      </c>
      <c r="AX322" s="15" t="s">
        <v>73</v>
      </c>
      <c r="AY322" s="239" t="s">
        <v>145</v>
      </c>
    </row>
    <row r="323" spans="1:65" s="13" customFormat="1" ht="11.25">
      <c r="B323" s="197"/>
      <c r="C323" s="198"/>
      <c r="D323" s="199" t="s">
        <v>160</v>
      </c>
      <c r="E323" s="200" t="s">
        <v>19</v>
      </c>
      <c r="F323" s="201" t="s">
        <v>1188</v>
      </c>
      <c r="G323" s="198"/>
      <c r="H323" s="202">
        <v>78.2</v>
      </c>
      <c r="I323" s="203"/>
      <c r="J323" s="198"/>
      <c r="K323" s="198"/>
      <c r="L323" s="204"/>
      <c r="M323" s="205"/>
      <c r="N323" s="206"/>
      <c r="O323" s="206"/>
      <c r="P323" s="206"/>
      <c r="Q323" s="206"/>
      <c r="R323" s="206"/>
      <c r="S323" s="206"/>
      <c r="T323" s="207"/>
      <c r="AT323" s="208" t="s">
        <v>160</v>
      </c>
      <c r="AU323" s="208" t="s">
        <v>81</v>
      </c>
      <c r="AV323" s="13" t="s">
        <v>81</v>
      </c>
      <c r="AW323" s="13" t="s">
        <v>35</v>
      </c>
      <c r="AX323" s="13" t="s">
        <v>79</v>
      </c>
      <c r="AY323" s="208" t="s">
        <v>145</v>
      </c>
    </row>
    <row r="324" spans="1:65" s="2" customFormat="1" ht="16.5" customHeight="1">
      <c r="A324" s="35"/>
      <c r="B324" s="36"/>
      <c r="C324" s="179" t="s">
        <v>441</v>
      </c>
      <c r="D324" s="179" t="s">
        <v>147</v>
      </c>
      <c r="E324" s="180" t="s">
        <v>837</v>
      </c>
      <c r="F324" s="181" t="s">
        <v>838</v>
      </c>
      <c r="G324" s="182" t="s">
        <v>263</v>
      </c>
      <c r="H324" s="183">
        <v>2</v>
      </c>
      <c r="I324" s="184"/>
      <c r="J324" s="185">
        <f>ROUND(I324*H324,2)</f>
        <v>0</v>
      </c>
      <c r="K324" s="181" t="s">
        <v>525</v>
      </c>
      <c r="L324" s="40"/>
      <c r="M324" s="186" t="s">
        <v>19</v>
      </c>
      <c r="N324" s="187" t="s">
        <v>44</v>
      </c>
      <c r="O324" s="65"/>
      <c r="P324" s="188">
        <f>O324*H324</f>
        <v>0</v>
      </c>
      <c r="Q324" s="188">
        <v>0.45937</v>
      </c>
      <c r="R324" s="188">
        <f>Q324*H324</f>
        <v>0.91874</v>
      </c>
      <c r="S324" s="188">
        <v>0</v>
      </c>
      <c r="T324" s="18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0" t="s">
        <v>152</v>
      </c>
      <c r="AT324" s="190" t="s">
        <v>147</v>
      </c>
      <c r="AU324" s="190" t="s">
        <v>81</v>
      </c>
      <c r="AY324" s="18" t="s">
        <v>145</v>
      </c>
      <c r="BE324" s="191">
        <f>IF(N324="základní",J324,0)</f>
        <v>0</v>
      </c>
      <c r="BF324" s="191">
        <f>IF(N324="snížená",J324,0)</f>
        <v>0</v>
      </c>
      <c r="BG324" s="191">
        <f>IF(N324="zákl. přenesená",J324,0)</f>
        <v>0</v>
      </c>
      <c r="BH324" s="191">
        <f>IF(N324="sníž. přenesená",J324,0)</f>
        <v>0</v>
      </c>
      <c r="BI324" s="191">
        <f>IF(N324="nulová",J324,0)</f>
        <v>0</v>
      </c>
      <c r="BJ324" s="18" t="s">
        <v>79</v>
      </c>
      <c r="BK324" s="191">
        <f>ROUND(I324*H324,2)</f>
        <v>0</v>
      </c>
      <c r="BL324" s="18" t="s">
        <v>152</v>
      </c>
      <c r="BM324" s="190" t="s">
        <v>1189</v>
      </c>
    </row>
    <row r="325" spans="1:65" s="2" customFormat="1" ht="11.25">
      <c r="A325" s="35"/>
      <c r="B325" s="36"/>
      <c r="C325" s="37"/>
      <c r="D325" s="192" t="s">
        <v>154</v>
      </c>
      <c r="E325" s="37"/>
      <c r="F325" s="193" t="s">
        <v>840</v>
      </c>
      <c r="G325" s="37"/>
      <c r="H325" s="37"/>
      <c r="I325" s="194"/>
      <c r="J325" s="37"/>
      <c r="K325" s="37"/>
      <c r="L325" s="40"/>
      <c r="M325" s="195"/>
      <c r="N325" s="196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154</v>
      </c>
      <c r="AU325" s="18" t="s">
        <v>81</v>
      </c>
    </row>
    <row r="326" spans="1:65" s="15" customFormat="1" ht="11.25">
      <c r="B326" s="230"/>
      <c r="C326" s="231"/>
      <c r="D326" s="199" t="s">
        <v>160</v>
      </c>
      <c r="E326" s="232" t="s">
        <v>19</v>
      </c>
      <c r="F326" s="233" t="s">
        <v>1035</v>
      </c>
      <c r="G326" s="231"/>
      <c r="H326" s="232" t="s">
        <v>19</v>
      </c>
      <c r="I326" s="234"/>
      <c r="J326" s="231"/>
      <c r="K326" s="231"/>
      <c r="L326" s="235"/>
      <c r="M326" s="236"/>
      <c r="N326" s="237"/>
      <c r="O326" s="237"/>
      <c r="P326" s="237"/>
      <c r="Q326" s="237"/>
      <c r="R326" s="237"/>
      <c r="S326" s="237"/>
      <c r="T326" s="238"/>
      <c r="AT326" s="239" t="s">
        <v>160</v>
      </c>
      <c r="AU326" s="239" t="s">
        <v>81</v>
      </c>
      <c r="AV326" s="15" t="s">
        <v>79</v>
      </c>
      <c r="AW326" s="15" t="s">
        <v>35</v>
      </c>
      <c r="AX326" s="15" t="s">
        <v>73</v>
      </c>
      <c r="AY326" s="239" t="s">
        <v>145</v>
      </c>
    </row>
    <row r="327" spans="1:65" s="13" customFormat="1" ht="11.25">
      <c r="B327" s="197"/>
      <c r="C327" s="198"/>
      <c r="D327" s="199" t="s">
        <v>160</v>
      </c>
      <c r="E327" s="200" t="s">
        <v>19</v>
      </c>
      <c r="F327" s="201" t="s">
        <v>81</v>
      </c>
      <c r="G327" s="198"/>
      <c r="H327" s="202">
        <v>2</v>
      </c>
      <c r="I327" s="203"/>
      <c r="J327" s="198"/>
      <c r="K327" s="198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160</v>
      </c>
      <c r="AU327" s="208" t="s">
        <v>81</v>
      </c>
      <c r="AV327" s="13" t="s">
        <v>81</v>
      </c>
      <c r="AW327" s="13" t="s">
        <v>35</v>
      </c>
      <c r="AX327" s="13" t="s">
        <v>79</v>
      </c>
      <c r="AY327" s="208" t="s">
        <v>145</v>
      </c>
    </row>
    <row r="328" spans="1:65" s="2" customFormat="1" ht="16.5" customHeight="1">
      <c r="A328" s="35"/>
      <c r="B328" s="36"/>
      <c r="C328" s="179" t="s">
        <v>448</v>
      </c>
      <c r="D328" s="179" t="s">
        <v>147</v>
      </c>
      <c r="E328" s="180" t="s">
        <v>1190</v>
      </c>
      <c r="F328" s="181" t="s">
        <v>1191</v>
      </c>
      <c r="G328" s="182" t="s">
        <v>172</v>
      </c>
      <c r="H328" s="183">
        <v>39.53</v>
      </c>
      <c r="I328" s="184"/>
      <c r="J328" s="185">
        <f>ROUND(I328*H328,2)</f>
        <v>0</v>
      </c>
      <c r="K328" s="181" t="s">
        <v>525</v>
      </c>
      <c r="L328" s="40"/>
      <c r="M328" s="186" t="s">
        <v>19</v>
      </c>
      <c r="N328" s="187" t="s">
        <v>44</v>
      </c>
      <c r="O328" s="65"/>
      <c r="P328" s="188">
        <f>O328*H328</f>
        <v>0</v>
      </c>
      <c r="Q328" s="188">
        <v>0</v>
      </c>
      <c r="R328" s="188">
        <f>Q328*H328</f>
        <v>0</v>
      </c>
      <c r="S328" s="188">
        <v>0</v>
      </c>
      <c r="T328" s="189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0" t="s">
        <v>152</v>
      </c>
      <c r="AT328" s="190" t="s">
        <v>147</v>
      </c>
      <c r="AU328" s="190" t="s">
        <v>81</v>
      </c>
      <c r="AY328" s="18" t="s">
        <v>145</v>
      </c>
      <c r="BE328" s="191">
        <f>IF(N328="základní",J328,0)</f>
        <v>0</v>
      </c>
      <c r="BF328" s="191">
        <f>IF(N328="snížená",J328,0)</f>
        <v>0</v>
      </c>
      <c r="BG328" s="191">
        <f>IF(N328="zákl. přenesená",J328,0)</f>
        <v>0</v>
      </c>
      <c r="BH328" s="191">
        <f>IF(N328="sníž. přenesená",J328,0)</f>
        <v>0</v>
      </c>
      <c r="BI328" s="191">
        <f>IF(N328="nulová",J328,0)</f>
        <v>0</v>
      </c>
      <c r="BJ328" s="18" t="s">
        <v>79</v>
      </c>
      <c r="BK328" s="191">
        <f>ROUND(I328*H328,2)</f>
        <v>0</v>
      </c>
      <c r="BL328" s="18" t="s">
        <v>152</v>
      </c>
      <c r="BM328" s="190" t="s">
        <v>1192</v>
      </c>
    </row>
    <row r="329" spans="1:65" s="2" customFormat="1" ht="11.25">
      <c r="A329" s="35"/>
      <c r="B329" s="36"/>
      <c r="C329" s="37"/>
      <c r="D329" s="192" t="s">
        <v>154</v>
      </c>
      <c r="E329" s="37"/>
      <c r="F329" s="193" t="s">
        <v>1193</v>
      </c>
      <c r="G329" s="37"/>
      <c r="H329" s="37"/>
      <c r="I329" s="194"/>
      <c r="J329" s="37"/>
      <c r="K329" s="37"/>
      <c r="L329" s="40"/>
      <c r="M329" s="195"/>
      <c r="N329" s="196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154</v>
      </c>
      <c r="AU329" s="18" t="s">
        <v>81</v>
      </c>
    </row>
    <row r="330" spans="1:65" s="15" customFormat="1" ht="11.25">
      <c r="B330" s="230"/>
      <c r="C330" s="231"/>
      <c r="D330" s="199" t="s">
        <v>160</v>
      </c>
      <c r="E330" s="232" t="s">
        <v>19</v>
      </c>
      <c r="F330" s="233" t="s">
        <v>1194</v>
      </c>
      <c r="G330" s="231"/>
      <c r="H330" s="232" t="s">
        <v>19</v>
      </c>
      <c r="I330" s="234"/>
      <c r="J330" s="231"/>
      <c r="K330" s="231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160</v>
      </c>
      <c r="AU330" s="239" t="s">
        <v>81</v>
      </c>
      <c r="AV330" s="15" t="s">
        <v>79</v>
      </c>
      <c r="AW330" s="15" t="s">
        <v>35</v>
      </c>
      <c r="AX330" s="15" t="s">
        <v>73</v>
      </c>
      <c r="AY330" s="239" t="s">
        <v>145</v>
      </c>
    </row>
    <row r="331" spans="1:65" s="13" customFormat="1" ht="11.25">
      <c r="B331" s="197"/>
      <c r="C331" s="198"/>
      <c r="D331" s="199" t="s">
        <v>160</v>
      </c>
      <c r="E331" s="200" t="s">
        <v>19</v>
      </c>
      <c r="F331" s="201" t="s">
        <v>1129</v>
      </c>
      <c r="G331" s="198"/>
      <c r="H331" s="202">
        <v>39.53</v>
      </c>
      <c r="I331" s="203"/>
      <c r="J331" s="198"/>
      <c r="K331" s="198"/>
      <c r="L331" s="204"/>
      <c r="M331" s="205"/>
      <c r="N331" s="206"/>
      <c r="O331" s="206"/>
      <c r="P331" s="206"/>
      <c r="Q331" s="206"/>
      <c r="R331" s="206"/>
      <c r="S331" s="206"/>
      <c r="T331" s="207"/>
      <c r="AT331" s="208" t="s">
        <v>160</v>
      </c>
      <c r="AU331" s="208" t="s">
        <v>81</v>
      </c>
      <c r="AV331" s="13" t="s">
        <v>81</v>
      </c>
      <c r="AW331" s="13" t="s">
        <v>35</v>
      </c>
      <c r="AX331" s="13" t="s">
        <v>79</v>
      </c>
      <c r="AY331" s="208" t="s">
        <v>145</v>
      </c>
    </row>
    <row r="332" spans="1:65" s="2" customFormat="1" ht="16.5" customHeight="1">
      <c r="A332" s="35"/>
      <c r="B332" s="36"/>
      <c r="C332" s="179" t="s">
        <v>457</v>
      </c>
      <c r="D332" s="179" t="s">
        <v>147</v>
      </c>
      <c r="E332" s="180" t="s">
        <v>1195</v>
      </c>
      <c r="F332" s="181" t="s">
        <v>1196</v>
      </c>
      <c r="G332" s="182" t="s">
        <v>172</v>
      </c>
      <c r="H332" s="183">
        <v>120.62</v>
      </c>
      <c r="I332" s="184"/>
      <c r="J332" s="185">
        <f>ROUND(I332*H332,2)</f>
        <v>0</v>
      </c>
      <c r="K332" s="181" t="s">
        <v>525</v>
      </c>
      <c r="L332" s="40"/>
      <c r="M332" s="186" t="s">
        <v>19</v>
      </c>
      <c r="N332" s="187" t="s">
        <v>44</v>
      </c>
      <c r="O332" s="65"/>
      <c r="P332" s="188">
        <f>O332*H332</f>
        <v>0</v>
      </c>
      <c r="Q332" s="188">
        <v>0</v>
      </c>
      <c r="R332" s="188">
        <f>Q332*H332</f>
        <v>0</v>
      </c>
      <c r="S332" s="188">
        <v>0</v>
      </c>
      <c r="T332" s="189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0" t="s">
        <v>152</v>
      </c>
      <c r="AT332" s="190" t="s">
        <v>147</v>
      </c>
      <c r="AU332" s="190" t="s">
        <v>81</v>
      </c>
      <c r="AY332" s="18" t="s">
        <v>145</v>
      </c>
      <c r="BE332" s="191">
        <f>IF(N332="základní",J332,0)</f>
        <v>0</v>
      </c>
      <c r="BF332" s="191">
        <f>IF(N332="snížená",J332,0)</f>
        <v>0</v>
      </c>
      <c r="BG332" s="191">
        <f>IF(N332="zákl. přenesená",J332,0)</f>
        <v>0</v>
      </c>
      <c r="BH332" s="191">
        <f>IF(N332="sníž. přenesená",J332,0)</f>
        <v>0</v>
      </c>
      <c r="BI332" s="191">
        <f>IF(N332="nulová",J332,0)</f>
        <v>0</v>
      </c>
      <c r="BJ332" s="18" t="s">
        <v>79</v>
      </c>
      <c r="BK332" s="191">
        <f>ROUND(I332*H332,2)</f>
        <v>0</v>
      </c>
      <c r="BL332" s="18" t="s">
        <v>152</v>
      </c>
      <c r="BM332" s="190" t="s">
        <v>1197</v>
      </c>
    </row>
    <row r="333" spans="1:65" s="2" customFormat="1" ht="11.25">
      <c r="A333" s="35"/>
      <c r="B333" s="36"/>
      <c r="C333" s="37"/>
      <c r="D333" s="192" t="s">
        <v>154</v>
      </c>
      <c r="E333" s="37"/>
      <c r="F333" s="193" t="s">
        <v>1198</v>
      </c>
      <c r="G333" s="37"/>
      <c r="H333" s="37"/>
      <c r="I333" s="194"/>
      <c r="J333" s="37"/>
      <c r="K333" s="37"/>
      <c r="L333" s="40"/>
      <c r="M333" s="195"/>
      <c r="N333" s="196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154</v>
      </c>
      <c r="AU333" s="18" t="s">
        <v>81</v>
      </c>
    </row>
    <row r="334" spans="1:65" s="15" customFormat="1" ht="11.25">
      <c r="B334" s="230"/>
      <c r="C334" s="231"/>
      <c r="D334" s="199" t="s">
        <v>160</v>
      </c>
      <c r="E334" s="232" t="s">
        <v>19</v>
      </c>
      <c r="F334" s="233" t="s">
        <v>1199</v>
      </c>
      <c r="G334" s="231"/>
      <c r="H334" s="232" t="s">
        <v>19</v>
      </c>
      <c r="I334" s="234"/>
      <c r="J334" s="231"/>
      <c r="K334" s="231"/>
      <c r="L334" s="235"/>
      <c r="M334" s="236"/>
      <c r="N334" s="237"/>
      <c r="O334" s="237"/>
      <c r="P334" s="237"/>
      <c r="Q334" s="237"/>
      <c r="R334" s="237"/>
      <c r="S334" s="237"/>
      <c r="T334" s="238"/>
      <c r="AT334" s="239" t="s">
        <v>160</v>
      </c>
      <c r="AU334" s="239" t="s">
        <v>81</v>
      </c>
      <c r="AV334" s="15" t="s">
        <v>79</v>
      </c>
      <c r="AW334" s="15" t="s">
        <v>35</v>
      </c>
      <c r="AX334" s="15" t="s">
        <v>73</v>
      </c>
      <c r="AY334" s="239" t="s">
        <v>145</v>
      </c>
    </row>
    <row r="335" spans="1:65" s="13" customFormat="1" ht="11.25">
      <c r="B335" s="197"/>
      <c r="C335" s="198"/>
      <c r="D335" s="199" t="s">
        <v>160</v>
      </c>
      <c r="E335" s="200" t="s">
        <v>19</v>
      </c>
      <c r="F335" s="201" t="s">
        <v>1139</v>
      </c>
      <c r="G335" s="198"/>
      <c r="H335" s="202">
        <v>120.62</v>
      </c>
      <c r="I335" s="203"/>
      <c r="J335" s="198"/>
      <c r="K335" s="198"/>
      <c r="L335" s="204"/>
      <c r="M335" s="205"/>
      <c r="N335" s="206"/>
      <c r="O335" s="206"/>
      <c r="P335" s="206"/>
      <c r="Q335" s="206"/>
      <c r="R335" s="206"/>
      <c r="S335" s="206"/>
      <c r="T335" s="207"/>
      <c r="AT335" s="208" t="s">
        <v>160</v>
      </c>
      <c r="AU335" s="208" t="s">
        <v>81</v>
      </c>
      <c r="AV335" s="13" t="s">
        <v>81</v>
      </c>
      <c r="AW335" s="13" t="s">
        <v>35</v>
      </c>
      <c r="AX335" s="13" t="s">
        <v>79</v>
      </c>
      <c r="AY335" s="208" t="s">
        <v>145</v>
      </c>
    </row>
    <row r="336" spans="1:65" s="2" customFormat="1" ht="16.5" customHeight="1">
      <c r="A336" s="35"/>
      <c r="B336" s="36"/>
      <c r="C336" s="179" t="s">
        <v>465</v>
      </c>
      <c r="D336" s="179" t="s">
        <v>147</v>
      </c>
      <c r="E336" s="180" t="s">
        <v>1200</v>
      </c>
      <c r="F336" s="181" t="s">
        <v>1201</v>
      </c>
      <c r="G336" s="182" t="s">
        <v>263</v>
      </c>
      <c r="H336" s="183">
        <v>4</v>
      </c>
      <c r="I336" s="184"/>
      <c r="J336" s="185">
        <f>ROUND(I336*H336,2)</f>
        <v>0</v>
      </c>
      <c r="K336" s="181" t="s">
        <v>525</v>
      </c>
      <c r="L336" s="40"/>
      <c r="M336" s="186" t="s">
        <v>19</v>
      </c>
      <c r="N336" s="187" t="s">
        <v>44</v>
      </c>
      <c r="O336" s="65"/>
      <c r="P336" s="188">
        <f>O336*H336</f>
        <v>0</v>
      </c>
      <c r="Q336" s="188">
        <v>0.47094000000000003</v>
      </c>
      <c r="R336" s="188">
        <f>Q336*H336</f>
        <v>1.8837600000000001</v>
      </c>
      <c r="S336" s="188">
        <v>0</v>
      </c>
      <c r="T336" s="189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0" t="s">
        <v>152</v>
      </c>
      <c r="AT336" s="190" t="s">
        <v>147</v>
      </c>
      <c r="AU336" s="190" t="s">
        <v>81</v>
      </c>
      <c r="AY336" s="18" t="s">
        <v>145</v>
      </c>
      <c r="BE336" s="191">
        <f>IF(N336="základní",J336,0)</f>
        <v>0</v>
      </c>
      <c r="BF336" s="191">
        <f>IF(N336="snížená",J336,0)</f>
        <v>0</v>
      </c>
      <c r="BG336" s="191">
        <f>IF(N336="zákl. přenesená",J336,0)</f>
        <v>0</v>
      </c>
      <c r="BH336" s="191">
        <f>IF(N336="sníž. přenesená",J336,0)</f>
        <v>0</v>
      </c>
      <c r="BI336" s="191">
        <f>IF(N336="nulová",J336,0)</f>
        <v>0</v>
      </c>
      <c r="BJ336" s="18" t="s">
        <v>79</v>
      </c>
      <c r="BK336" s="191">
        <f>ROUND(I336*H336,2)</f>
        <v>0</v>
      </c>
      <c r="BL336" s="18" t="s">
        <v>152</v>
      </c>
      <c r="BM336" s="190" t="s">
        <v>1202</v>
      </c>
    </row>
    <row r="337" spans="1:65" s="2" customFormat="1" ht="11.25">
      <c r="A337" s="35"/>
      <c r="B337" s="36"/>
      <c r="C337" s="37"/>
      <c r="D337" s="192" t="s">
        <v>154</v>
      </c>
      <c r="E337" s="37"/>
      <c r="F337" s="193" t="s">
        <v>1203</v>
      </c>
      <c r="G337" s="37"/>
      <c r="H337" s="37"/>
      <c r="I337" s="194"/>
      <c r="J337" s="37"/>
      <c r="K337" s="37"/>
      <c r="L337" s="40"/>
      <c r="M337" s="195"/>
      <c r="N337" s="196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154</v>
      </c>
      <c r="AU337" s="18" t="s">
        <v>81</v>
      </c>
    </row>
    <row r="338" spans="1:65" s="15" customFormat="1" ht="11.25">
      <c r="B338" s="230"/>
      <c r="C338" s="231"/>
      <c r="D338" s="199" t="s">
        <v>160</v>
      </c>
      <c r="E338" s="232" t="s">
        <v>19</v>
      </c>
      <c r="F338" s="233" t="s">
        <v>1035</v>
      </c>
      <c r="G338" s="231"/>
      <c r="H338" s="232" t="s">
        <v>19</v>
      </c>
      <c r="I338" s="234"/>
      <c r="J338" s="231"/>
      <c r="K338" s="231"/>
      <c r="L338" s="235"/>
      <c r="M338" s="236"/>
      <c r="N338" s="237"/>
      <c r="O338" s="237"/>
      <c r="P338" s="237"/>
      <c r="Q338" s="237"/>
      <c r="R338" s="237"/>
      <c r="S338" s="237"/>
      <c r="T338" s="238"/>
      <c r="AT338" s="239" t="s">
        <v>160</v>
      </c>
      <c r="AU338" s="239" t="s">
        <v>81</v>
      </c>
      <c r="AV338" s="15" t="s">
        <v>79</v>
      </c>
      <c r="AW338" s="15" t="s">
        <v>35</v>
      </c>
      <c r="AX338" s="15" t="s">
        <v>73</v>
      </c>
      <c r="AY338" s="239" t="s">
        <v>145</v>
      </c>
    </row>
    <row r="339" spans="1:65" s="13" customFormat="1" ht="11.25">
      <c r="B339" s="197"/>
      <c r="C339" s="198"/>
      <c r="D339" s="199" t="s">
        <v>160</v>
      </c>
      <c r="E339" s="200" t="s">
        <v>19</v>
      </c>
      <c r="F339" s="201" t="s">
        <v>152</v>
      </c>
      <c r="G339" s="198"/>
      <c r="H339" s="202">
        <v>4</v>
      </c>
      <c r="I339" s="203"/>
      <c r="J339" s="198"/>
      <c r="K339" s="198"/>
      <c r="L339" s="204"/>
      <c r="M339" s="205"/>
      <c r="N339" s="206"/>
      <c r="O339" s="206"/>
      <c r="P339" s="206"/>
      <c r="Q339" s="206"/>
      <c r="R339" s="206"/>
      <c r="S339" s="206"/>
      <c r="T339" s="207"/>
      <c r="AT339" s="208" t="s">
        <v>160</v>
      </c>
      <c r="AU339" s="208" t="s">
        <v>81</v>
      </c>
      <c r="AV339" s="13" t="s">
        <v>81</v>
      </c>
      <c r="AW339" s="13" t="s">
        <v>35</v>
      </c>
      <c r="AX339" s="13" t="s">
        <v>79</v>
      </c>
      <c r="AY339" s="208" t="s">
        <v>145</v>
      </c>
    </row>
    <row r="340" spans="1:65" s="2" customFormat="1" ht="16.5" customHeight="1">
      <c r="A340" s="35"/>
      <c r="B340" s="36"/>
      <c r="C340" s="179" t="s">
        <v>472</v>
      </c>
      <c r="D340" s="179" t="s">
        <v>147</v>
      </c>
      <c r="E340" s="180" t="s">
        <v>1204</v>
      </c>
      <c r="F340" s="181" t="s">
        <v>1205</v>
      </c>
      <c r="G340" s="182" t="s">
        <v>263</v>
      </c>
      <c r="H340" s="183">
        <v>6</v>
      </c>
      <c r="I340" s="184"/>
      <c r="J340" s="185">
        <f>ROUND(I340*H340,2)</f>
        <v>0</v>
      </c>
      <c r="K340" s="181" t="s">
        <v>525</v>
      </c>
      <c r="L340" s="40"/>
      <c r="M340" s="186" t="s">
        <v>19</v>
      </c>
      <c r="N340" s="187" t="s">
        <v>44</v>
      </c>
      <c r="O340" s="65"/>
      <c r="P340" s="188">
        <f>O340*H340</f>
        <v>0</v>
      </c>
      <c r="Q340" s="188">
        <v>1.218E-2</v>
      </c>
      <c r="R340" s="188">
        <f>Q340*H340</f>
        <v>7.3080000000000006E-2</v>
      </c>
      <c r="S340" s="188">
        <v>0</v>
      </c>
      <c r="T340" s="189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0" t="s">
        <v>152</v>
      </c>
      <c r="AT340" s="190" t="s">
        <v>147</v>
      </c>
      <c r="AU340" s="190" t="s">
        <v>81</v>
      </c>
      <c r="AY340" s="18" t="s">
        <v>145</v>
      </c>
      <c r="BE340" s="191">
        <f>IF(N340="základní",J340,0)</f>
        <v>0</v>
      </c>
      <c r="BF340" s="191">
        <f>IF(N340="snížená",J340,0)</f>
        <v>0</v>
      </c>
      <c r="BG340" s="191">
        <f>IF(N340="zákl. přenesená",J340,0)</f>
        <v>0</v>
      </c>
      <c r="BH340" s="191">
        <f>IF(N340="sníž. přenesená",J340,0)</f>
        <v>0</v>
      </c>
      <c r="BI340" s="191">
        <f>IF(N340="nulová",J340,0)</f>
        <v>0</v>
      </c>
      <c r="BJ340" s="18" t="s">
        <v>79</v>
      </c>
      <c r="BK340" s="191">
        <f>ROUND(I340*H340,2)</f>
        <v>0</v>
      </c>
      <c r="BL340" s="18" t="s">
        <v>152</v>
      </c>
      <c r="BM340" s="190" t="s">
        <v>1206</v>
      </c>
    </row>
    <row r="341" spans="1:65" s="2" customFormat="1" ht="11.25">
      <c r="A341" s="35"/>
      <c r="B341" s="36"/>
      <c r="C341" s="37"/>
      <c r="D341" s="192" t="s">
        <v>154</v>
      </c>
      <c r="E341" s="37"/>
      <c r="F341" s="193" t="s">
        <v>1207</v>
      </c>
      <c r="G341" s="37"/>
      <c r="H341" s="37"/>
      <c r="I341" s="194"/>
      <c r="J341" s="37"/>
      <c r="K341" s="37"/>
      <c r="L341" s="40"/>
      <c r="M341" s="195"/>
      <c r="N341" s="196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154</v>
      </c>
      <c r="AU341" s="18" t="s">
        <v>81</v>
      </c>
    </row>
    <row r="342" spans="1:65" s="15" customFormat="1" ht="11.25">
      <c r="B342" s="230"/>
      <c r="C342" s="231"/>
      <c r="D342" s="199" t="s">
        <v>160</v>
      </c>
      <c r="E342" s="232" t="s">
        <v>19</v>
      </c>
      <c r="F342" s="233" t="s">
        <v>1208</v>
      </c>
      <c r="G342" s="231"/>
      <c r="H342" s="232" t="s">
        <v>19</v>
      </c>
      <c r="I342" s="234"/>
      <c r="J342" s="231"/>
      <c r="K342" s="231"/>
      <c r="L342" s="235"/>
      <c r="M342" s="236"/>
      <c r="N342" s="237"/>
      <c r="O342" s="237"/>
      <c r="P342" s="237"/>
      <c r="Q342" s="237"/>
      <c r="R342" s="237"/>
      <c r="S342" s="237"/>
      <c r="T342" s="238"/>
      <c r="AT342" s="239" t="s">
        <v>160</v>
      </c>
      <c r="AU342" s="239" t="s">
        <v>81</v>
      </c>
      <c r="AV342" s="15" t="s">
        <v>79</v>
      </c>
      <c r="AW342" s="15" t="s">
        <v>35</v>
      </c>
      <c r="AX342" s="15" t="s">
        <v>73</v>
      </c>
      <c r="AY342" s="239" t="s">
        <v>145</v>
      </c>
    </row>
    <row r="343" spans="1:65" s="13" customFormat="1" ht="11.25">
      <c r="B343" s="197"/>
      <c r="C343" s="198"/>
      <c r="D343" s="199" t="s">
        <v>160</v>
      </c>
      <c r="E343" s="200" t="s">
        <v>19</v>
      </c>
      <c r="F343" s="201" t="s">
        <v>184</v>
      </c>
      <c r="G343" s="198"/>
      <c r="H343" s="202">
        <v>6</v>
      </c>
      <c r="I343" s="203"/>
      <c r="J343" s="198"/>
      <c r="K343" s="198"/>
      <c r="L343" s="204"/>
      <c r="M343" s="205"/>
      <c r="N343" s="206"/>
      <c r="O343" s="206"/>
      <c r="P343" s="206"/>
      <c r="Q343" s="206"/>
      <c r="R343" s="206"/>
      <c r="S343" s="206"/>
      <c r="T343" s="207"/>
      <c r="AT343" s="208" t="s">
        <v>160</v>
      </c>
      <c r="AU343" s="208" t="s">
        <v>81</v>
      </c>
      <c r="AV343" s="13" t="s">
        <v>81</v>
      </c>
      <c r="AW343" s="13" t="s">
        <v>35</v>
      </c>
      <c r="AX343" s="13" t="s">
        <v>79</v>
      </c>
      <c r="AY343" s="208" t="s">
        <v>145</v>
      </c>
    </row>
    <row r="344" spans="1:65" s="2" customFormat="1" ht="16.5" customHeight="1">
      <c r="A344" s="35"/>
      <c r="B344" s="36"/>
      <c r="C344" s="220" t="s">
        <v>480</v>
      </c>
      <c r="D344" s="220" t="s">
        <v>234</v>
      </c>
      <c r="E344" s="221" t="s">
        <v>1209</v>
      </c>
      <c r="F344" s="222" t="s">
        <v>1210</v>
      </c>
      <c r="G344" s="223" t="s">
        <v>263</v>
      </c>
      <c r="H344" s="224">
        <v>6</v>
      </c>
      <c r="I344" s="225"/>
      <c r="J344" s="226">
        <f>ROUND(I344*H344,2)</f>
        <v>0</v>
      </c>
      <c r="K344" s="222" t="s">
        <v>525</v>
      </c>
      <c r="L344" s="227"/>
      <c r="M344" s="228" t="s">
        <v>19</v>
      </c>
      <c r="N344" s="229" t="s">
        <v>44</v>
      </c>
      <c r="O344" s="65"/>
      <c r="P344" s="188">
        <f>O344*H344</f>
        <v>0</v>
      </c>
      <c r="Q344" s="188">
        <v>0.56999999999999995</v>
      </c>
      <c r="R344" s="188">
        <f>Q344*H344</f>
        <v>3.42</v>
      </c>
      <c r="S344" s="188">
        <v>0</v>
      </c>
      <c r="T344" s="18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0" t="s">
        <v>196</v>
      </c>
      <c r="AT344" s="190" t="s">
        <v>234</v>
      </c>
      <c r="AU344" s="190" t="s">
        <v>81</v>
      </c>
      <c r="AY344" s="18" t="s">
        <v>145</v>
      </c>
      <c r="BE344" s="191">
        <f>IF(N344="základní",J344,0)</f>
        <v>0</v>
      </c>
      <c r="BF344" s="191">
        <f>IF(N344="snížená",J344,0)</f>
        <v>0</v>
      </c>
      <c r="BG344" s="191">
        <f>IF(N344="zákl. přenesená",J344,0)</f>
        <v>0</v>
      </c>
      <c r="BH344" s="191">
        <f>IF(N344="sníž. přenesená",J344,0)</f>
        <v>0</v>
      </c>
      <c r="BI344" s="191">
        <f>IF(N344="nulová",J344,0)</f>
        <v>0</v>
      </c>
      <c r="BJ344" s="18" t="s">
        <v>79</v>
      </c>
      <c r="BK344" s="191">
        <f>ROUND(I344*H344,2)</f>
        <v>0</v>
      </c>
      <c r="BL344" s="18" t="s">
        <v>152</v>
      </c>
      <c r="BM344" s="190" t="s">
        <v>1211</v>
      </c>
    </row>
    <row r="345" spans="1:65" s="2" customFormat="1" ht="16.5" customHeight="1">
      <c r="A345" s="35"/>
      <c r="B345" s="36"/>
      <c r="C345" s="220" t="s">
        <v>489</v>
      </c>
      <c r="D345" s="220" t="s">
        <v>234</v>
      </c>
      <c r="E345" s="221" t="s">
        <v>1212</v>
      </c>
      <c r="F345" s="222" t="s">
        <v>1213</v>
      </c>
      <c r="G345" s="223" t="s">
        <v>263</v>
      </c>
      <c r="H345" s="224">
        <v>24</v>
      </c>
      <c r="I345" s="225"/>
      <c r="J345" s="226">
        <f>ROUND(I345*H345,2)</f>
        <v>0</v>
      </c>
      <c r="K345" s="222" t="s">
        <v>525</v>
      </c>
      <c r="L345" s="227"/>
      <c r="M345" s="228" t="s">
        <v>19</v>
      </c>
      <c r="N345" s="229" t="s">
        <v>44</v>
      </c>
      <c r="O345" s="65"/>
      <c r="P345" s="188">
        <f>O345*H345</f>
        <v>0</v>
      </c>
      <c r="Q345" s="188">
        <v>2E-3</v>
      </c>
      <c r="R345" s="188">
        <f>Q345*H345</f>
        <v>4.8000000000000001E-2</v>
      </c>
      <c r="S345" s="188">
        <v>0</v>
      </c>
      <c r="T345" s="189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0" t="s">
        <v>196</v>
      </c>
      <c r="AT345" s="190" t="s">
        <v>234</v>
      </c>
      <c r="AU345" s="190" t="s">
        <v>81</v>
      </c>
      <c r="AY345" s="18" t="s">
        <v>145</v>
      </c>
      <c r="BE345" s="191">
        <f>IF(N345="základní",J345,0)</f>
        <v>0</v>
      </c>
      <c r="BF345" s="191">
        <f>IF(N345="snížená",J345,0)</f>
        <v>0</v>
      </c>
      <c r="BG345" s="191">
        <f>IF(N345="zákl. přenesená",J345,0)</f>
        <v>0</v>
      </c>
      <c r="BH345" s="191">
        <f>IF(N345="sníž. přenesená",J345,0)</f>
        <v>0</v>
      </c>
      <c r="BI345" s="191">
        <f>IF(N345="nulová",J345,0)</f>
        <v>0</v>
      </c>
      <c r="BJ345" s="18" t="s">
        <v>79</v>
      </c>
      <c r="BK345" s="191">
        <f>ROUND(I345*H345,2)</f>
        <v>0</v>
      </c>
      <c r="BL345" s="18" t="s">
        <v>152</v>
      </c>
      <c r="BM345" s="190" t="s">
        <v>1214</v>
      </c>
    </row>
    <row r="346" spans="1:65" s="2" customFormat="1" ht="16.5" customHeight="1">
      <c r="A346" s="35"/>
      <c r="B346" s="36"/>
      <c r="C346" s="179" t="s">
        <v>493</v>
      </c>
      <c r="D346" s="179" t="s">
        <v>147</v>
      </c>
      <c r="E346" s="180" t="s">
        <v>1215</v>
      </c>
      <c r="F346" s="181" t="s">
        <v>1216</v>
      </c>
      <c r="G346" s="182" t="s">
        <v>263</v>
      </c>
      <c r="H346" s="183">
        <v>18</v>
      </c>
      <c r="I346" s="184"/>
      <c r="J346" s="185">
        <f>ROUND(I346*H346,2)</f>
        <v>0</v>
      </c>
      <c r="K346" s="181" t="s">
        <v>525</v>
      </c>
      <c r="L346" s="40"/>
      <c r="M346" s="186" t="s">
        <v>19</v>
      </c>
      <c r="N346" s="187" t="s">
        <v>44</v>
      </c>
      <c r="O346" s="65"/>
      <c r="P346" s="188">
        <f>O346*H346</f>
        <v>0</v>
      </c>
      <c r="Q346" s="188">
        <v>1.0189999999999999E-2</v>
      </c>
      <c r="R346" s="188">
        <f>Q346*H346</f>
        <v>0.18342</v>
      </c>
      <c r="S346" s="188">
        <v>0</v>
      </c>
      <c r="T346" s="18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0" t="s">
        <v>152</v>
      </c>
      <c r="AT346" s="190" t="s">
        <v>147</v>
      </c>
      <c r="AU346" s="190" t="s">
        <v>81</v>
      </c>
      <c r="AY346" s="18" t="s">
        <v>145</v>
      </c>
      <c r="BE346" s="191">
        <f>IF(N346="základní",J346,0)</f>
        <v>0</v>
      </c>
      <c r="BF346" s="191">
        <f>IF(N346="snížená",J346,0)</f>
        <v>0</v>
      </c>
      <c r="BG346" s="191">
        <f>IF(N346="zákl. přenesená",J346,0)</f>
        <v>0</v>
      </c>
      <c r="BH346" s="191">
        <f>IF(N346="sníž. přenesená",J346,0)</f>
        <v>0</v>
      </c>
      <c r="BI346" s="191">
        <f>IF(N346="nulová",J346,0)</f>
        <v>0</v>
      </c>
      <c r="BJ346" s="18" t="s">
        <v>79</v>
      </c>
      <c r="BK346" s="191">
        <f>ROUND(I346*H346,2)</f>
        <v>0</v>
      </c>
      <c r="BL346" s="18" t="s">
        <v>152</v>
      </c>
      <c r="BM346" s="190" t="s">
        <v>1217</v>
      </c>
    </row>
    <row r="347" spans="1:65" s="2" customFormat="1" ht="11.25">
      <c r="A347" s="35"/>
      <c r="B347" s="36"/>
      <c r="C347" s="37"/>
      <c r="D347" s="192" t="s">
        <v>154</v>
      </c>
      <c r="E347" s="37"/>
      <c r="F347" s="193" t="s">
        <v>1218</v>
      </c>
      <c r="G347" s="37"/>
      <c r="H347" s="37"/>
      <c r="I347" s="194"/>
      <c r="J347" s="37"/>
      <c r="K347" s="37"/>
      <c r="L347" s="40"/>
      <c r="M347" s="195"/>
      <c r="N347" s="196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154</v>
      </c>
      <c r="AU347" s="18" t="s">
        <v>81</v>
      </c>
    </row>
    <row r="348" spans="1:65" s="2" customFormat="1" ht="16.5" customHeight="1">
      <c r="A348" s="35"/>
      <c r="B348" s="36"/>
      <c r="C348" s="220" t="s">
        <v>504</v>
      </c>
      <c r="D348" s="220" t="s">
        <v>234</v>
      </c>
      <c r="E348" s="221" t="s">
        <v>1219</v>
      </c>
      <c r="F348" s="222" t="s">
        <v>1220</v>
      </c>
      <c r="G348" s="223" t="s">
        <v>263</v>
      </c>
      <c r="H348" s="224">
        <v>4</v>
      </c>
      <c r="I348" s="225"/>
      <c r="J348" s="226">
        <f>ROUND(I348*H348,2)</f>
        <v>0</v>
      </c>
      <c r="K348" s="222" t="s">
        <v>525</v>
      </c>
      <c r="L348" s="227"/>
      <c r="M348" s="228" t="s">
        <v>19</v>
      </c>
      <c r="N348" s="229" t="s">
        <v>44</v>
      </c>
      <c r="O348" s="65"/>
      <c r="P348" s="188">
        <f>O348*H348</f>
        <v>0</v>
      </c>
      <c r="Q348" s="188">
        <v>0.26200000000000001</v>
      </c>
      <c r="R348" s="188">
        <f>Q348*H348</f>
        <v>1.048</v>
      </c>
      <c r="S348" s="188">
        <v>0</v>
      </c>
      <c r="T348" s="18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0" t="s">
        <v>196</v>
      </c>
      <c r="AT348" s="190" t="s">
        <v>234</v>
      </c>
      <c r="AU348" s="190" t="s">
        <v>81</v>
      </c>
      <c r="AY348" s="18" t="s">
        <v>145</v>
      </c>
      <c r="BE348" s="191">
        <f>IF(N348="základní",J348,0)</f>
        <v>0</v>
      </c>
      <c r="BF348" s="191">
        <f>IF(N348="snížená",J348,0)</f>
        <v>0</v>
      </c>
      <c r="BG348" s="191">
        <f>IF(N348="zákl. přenesená",J348,0)</f>
        <v>0</v>
      </c>
      <c r="BH348" s="191">
        <f>IF(N348="sníž. přenesená",J348,0)</f>
        <v>0</v>
      </c>
      <c r="BI348" s="191">
        <f>IF(N348="nulová",J348,0)</f>
        <v>0</v>
      </c>
      <c r="BJ348" s="18" t="s">
        <v>79</v>
      </c>
      <c r="BK348" s="191">
        <f>ROUND(I348*H348,2)</f>
        <v>0</v>
      </c>
      <c r="BL348" s="18" t="s">
        <v>152</v>
      </c>
      <c r="BM348" s="190" t="s">
        <v>1221</v>
      </c>
    </row>
    <row r="349" spans="1:65" s="2" customFormat="1" ht="16.5" customHeight="1">
      <c r="A349" s="35"/>
      <c r="B349" s="36"/>
      <c r="C349" s="220" t="s">
        <v>507</v>
      </c>
      <c r="D349" s="220" t="s">
        <v>234</v>
      </c>
      <c r="E349" s="221" t="s">
        <v>1222</v>
      </c>
      <c r="F349" s="222" t="s">
        <v>1223</v>
      </c>
      <c r="G349" s="223" t="s">
        <v>263</v>
      </c>
      <c r="H349" s="224">
        <v>3</v>
      </c>
      <c r="I349" s="225"/>
      <c r="J349" s="226">
        <f>ROUND(I349*H349,2)</f>
        <v>0</v>
      </c>
      <c r="K349" s="222" t="s">
        <v>525</v>
      </c>
      <c r="L349" s="227"/>
      <c r="M349" s="228" t="s">
        <v>19</v>
      </c>
      <c r="N349" s="229" t="s">
        <v>44</v>
      </c>
      <c r="O349" s="65"/>
      <c r="P349" s="188">
        <f>O349*H349</f>
        <v>0</v>
      </c>
      <c r="Q349" s="188">
        <v>0.52600000000000002</v>
      </c>
      <c r="R349" s="188">
        <f>Q349*H349</f>
        <v>1.5780000000000001</v>
      </c>
      <c r="S349" s="188">
        <v>0</v>
      </c>
      <c r="T349" s="189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0" t="s">
        <v>196</v>
      </c>
      <c r="AT349" s="190" t="s">
        <v>234</v>
      </c>
      <c r="AU349" s="190" t="s">
        <v>81</v>
      </c>
      <c r="AY349" s="18" t="s">
        <v>145</v>
      </c>
      <c r="BE349" s="191">
        <f>IF(N349="základní",J349,0)</f>
        <v>0</v>
      </c>
      <c r="BF349" s="191">
        <f>IF(N349="snížená",J349,0)</f>
        <v>0</v>
      </c>
      <c r="BG349" s="191">
        <f>IF(N349="zákl. přenesená",J349,0)</f>
        <v>0</v>
      </c>
      <c r="BH349" s="191">
        <f>IF(N349="sníž. přenesená",J349,0)</f>
        <v>0</v>
      </c>
      <c r="BI349" s="191">
        <f>IF(N349="nulová",J349,0)</f>
        <v>0</v>
      </c>
      <c r="BJ349" s="18" t="s">
        <v>79</v>
      </c>
      <c r="BK349" s="191">
        <f>ROUND(I349*H349,2)</f>
        <v>0</v>
      </c>
      <c r="BL349" s="18" t="s">
        <v>152</v>
      </c>
      <c r="BM349" s="190" t="s">
        <v>1224</v>
      </c>
    </row>
    <row r="350" spans="1:65" s="2" customFormat="1" ht="16.5" customHeight="1">
      <c r="A350" s="35"/>
      <c r="B350" s="36"/>
      <c r="C350" s="220" t="s">
        <v>513</v>
      </c>
      <c r="D350" s="220" t="s">
        <v>234</v>
      </c>
      <c r="E350" s="221" t="s">
        <v>1225</v>
      </c>
      <c r="F350" s="222" t="s">
        <v>1226</v>
      </c>
      <c r="G350" s="223" t="s">
        <v>263</v>
      </c>
      <c r="H350" s="224">
        <v>11</v>
      </c>
      <c r="I350" s="225"/>
      <c r="J350" s="226">
        <f>ROUND(I350*H350,2)</f>
        <v>0</v>
      </c>
      <c r="K350" s="222" t="s">
        <v>525</v>
      </c>
      <c r="L350" s="227"/>
      <c r="M350" s="228" t="s">
        <v>19</v>
      </c>
      <c r="N350" s="229" t="s">
        <v>44</v>
      </c>
      <c r="O350" s="65"/>
      <c r="P350" s="188">
        <f>O350*H350</f>
        <v>0</v>
      </c>
      <c r="Q350" s="188">
        <v>1.054</v>
      </c>
      <c r="R350" s="188">
        <f>Q350*H350</f>
        <v>11.594000000000001</v>
      </c>
      <c r="S350" s="188">
        <v>0</v>
      </c>
      <c r="T350" s="189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0" t="s">
        <v>196</v>
      </c>
      <c r="AT350" s="190" t="s">
        <v>234</v>
      </c>
      <c r="AU350" s="190" t="s">
        <v>81</v>
      </c>
      <c r="AY350" s="18" t="s">
        <v>145</v>
      </c>
      <c r="BE350" s="191">
        <f>IF(N350="základní",J350,0)</f>
        <v>0</v>
      </c>
      <c r="BF350" s="191">
        <f>IF(N350="snížená",J350,0)</f>
        <v>0</v>
      </c>
      <c r="BG350" s="191">
        <f>IF(N350="zákl. přenesená",J350,0)</f>
        <v>0</v>
      </c>
      <c r="BH350" s="191">
        <f>IF(N350="sníž. přenesená",J350,0)</f>
        <v>0</v>
      </c>
      <c r="BI350" s="191">
        <f>IF(N350="nulová",J350,0)</f>
        <v>0</v>
      </c>
      <c r="BJ350" s="18" t="s">
        <v>79</v>
      </c>
      <c r="BK350" s="191">
        <f>ROUND(I350*H350,2)</f>
        <v>0</v>
      </c>
      <c r="BL350" s="18" t="s">
        <v>152</v>
      </c>
      <c r="BM350" s="190" t="s">
        <v>1227</v>
      </c>
    </row>
    <row r="351" spans="1:65" s="2" customFormat="1" ht="16.5" customHeight="1">
      <c r="A351" s="35"/>
      <c r="B351" s="36"/>
      <c r="C351" s="179" t="s">
        <v>806</v>
      </c>
      <c r="D351" s="179" t="s">
        <v>147</v>
      </c>
      <c r="E351" s="180" t="s">
        <v>1228</v>
      </c>
      <c r="F351" s="181" t="s">
        <v>1229</v>
      </c>
      <c r="G351" s="182" t="s">
        <v>263</v>
      </c>
      <c r="H351" s="183">
        <v>6</v>
      </c>
      <c r="I351" s="184"/>
      <c r="J351" s="185">
        <f>ROUND(I351*H351,2)</f>
        <v>0</v>
      </c>
      <c r="K351" s="181" t="s">
        <v>525</v>
      </c>
      <c r="L351" s="40"/>
      <c r="M351" s="186" t="s">
        <v>19</v>
      </c>
      <c r="N351" s="187" t="s">
        <v>44</v>
      </c>
      <c r="O351" s="65"/>
      <c r="P351" s="188">
        <f>O351*H351</f>
        <v>0</v>
      </c>
      <c r="Q351" s="188">
        <v>2.8539999999999999E-2</v>
      </c>
      <c r="R351" s="188">
        <f>Q351*H351</f>
        <v>0.17124</v>
      </c>
      <c r="S351" s="188">
        <v>0</v>
      </c>
      <c r="T351" s="189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0" t="s">
        <v>152</v>
      </c>
      <c r="AT351" s="190" t="s">
        <v>147</v>
      </c>
      <c r="AU351" s="190" t="s">
        <v>81</v>
      </c>
      <c r="AY351" s="18" t="s">
        <v>145</v>
      </c>
      <c r="BE351" s="191">
        <f>IF(N351="základní",J351,0)</f>
        <v>0</v>
      </c>
      <c r="BF351" s="191">
        <f>IF(N351="snížená",J351,0)</f>
        <v>0</v>
      </c>
      <c r="BG351" s="191">
        <f>IF(N351="zákl. přenesená",J351,0)</f>
        <v>0</v>
      </c>
      <c r="BH351" s="191">
        <f>IF(N351="sníž. přenesená",J351,0)</f>
        <v>0</v>
      </c>
      <c r="BI351" s="191">
        <f>IF(N351="nulová",J351,0)</f>
        <v>0</v>
      </c>
      <c r="BJ351" s="18" t="s">
        <v>79</v>
      </c>
      <c r="BK351" s="191">
        <f>ROUND(I351*H351,2)</f>
        <v>0</v>
      </c>
      <c r="BL351" s="18" t="s">
        <v>152</v>
      </c>
      <c r="BM351" s="190" t="s">
        <v>1230</v>
      </c>
    </row>
    <row r="352" spans="1:65" s="2" customFormat="1" ht="11.25">
      <c r="A352" s="35"/>
      <c r="B352" s="36"/>
      <c r="C352" s="37"/>
      <c r="D352" s="192" t="s">
        <v>154</v>
      </c>
      <c r="E352" s="37"/>
      <c r="F352" s="193" t="s">
        <v>1231</v>
      </c>
      <c r="G352" s="37"/>
      <c r="H352" s="37"/>
      <c r="I352" s="194"/>
      <c r="J352" s="37"/>
      <c r="K352" s="37"/>
      <c r="L352" s="40"/>
      <c r="M352" s="195"/>
      <c r="N352" s="196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154</v>
      </c>
      <c r="AU352" s="18" t="s">
        <v>81</v>
      </c>
    </row>
    <row r="353" spans="1:65" s="15" customFormat="1" ht="11.25">
      <c r="B353" s="230"/>
      <c r="C353" s="231"/>
      <c r="D353" s="199" t="s">
        <v>160</v>
      </c>
      <c r="E353" s="232" t="s">
        <v>19</v>
      </c>
      <c r="F353" s="233" t="s">
        <v>1208</v>
      </c>
      <c r="G353" s="231"/>
      <c r="H353" s="232" t="s">
        <v>19</v>
      </c>
      <c r="I353" s="234"/>
      <c r="J353" s="231"/>
      <c r="K353" s="231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160</v>
      </c>
      <c r="AU353" s="239" t="s">
        <v>81</v>
      </c>
      <c r="AV353" s="15" t="s">
        <v>79</v>
      </c>
      <c r="AW353" s="15" t="s">
        <v>35</v>
      </c>
      <c r="AX353" s="15" t="s">
        <v>73</v>
      </c>
      <c r="AY353" s="239" t="s">
        <v>145</v>
      </c>
    </row>
    <row r="354" spans="1:65" s="13" customFormat="1" ht="11.25">
      <c r="B354" s="197"/>
      <c r="C354" s="198"/>
      <c r="D354" s="199" t="s">
        <v>160</v>
      </c>
      <c r="E354" s="200" t="s">
        <v>19</v>
      </c>
      <c r="F354" s="201" t="s">
        <v>184</v>
      </c>
      <c r="G354" s="198"/>
      <c r="H354" s="202">
        <v>6</v>
      </c>
      <c r="I354" s="203"/>
      <c r="J354" s="198"/>
      <c r="K354" s="198"/>
      <c r="L354" s="204"/>
      <c r="M354" s="205"/>
      <c r="N354" s="206"/>
      <c r="O354" s="206"/>
      <c r="P354" s="206"/>
      <c r="Q354" s="206"/>
      <c r="R354" s="206"/>
      <c r="S354" s="206"/>
      <c r="T354" s="207"/>
      <c r="AT354" s="208" t="s">
        <v>160</v>
      </c>
      <c r="AU354" s="208" t="s">
        <v>81</v>
      </c>
      <c r="AV354" s="13" t="s">
        <v>81</v>
      </c>
      <c r="AW354" s="13" t="s">
        <v>35</v>
      </c>
      <c r="AX354" s="13" t="s">
        <v>79</v>
      </c>
      <c r="AY354" s="208" t="s">
        <v>145</v>
      </c>
    </row>
    <row r="355" spans="1:65" s="2" customFormat="1" ht="16.5" customHeight="1">
      <c r="A355" s="35"/>
      <c r="B355" s="36"/>
      <c r="C355" s="220" t="s">
        <v>810</v>
      </c>
      <c r="D355" s="220" t="s">
        <v>234</v>
      </c>
      <c r="E355" s="221" t="s">
        <v>1232</v>
      </c>
      <c r="F355" s="222" t="s">
        <v>1233</v>
      </c>
      <c r="G355" s="223" t="s">
        <v>263</v>
      </c>
      <c r="H355" s="224">
        <v>1</v>
      </c>
      <c r="I355" s="225"/>
      <c r="J355" s="226">
        <f>ROUND(I355*H355,2)</f>
        <v>0</v>
      </c>
      <c r="K355" s="222" t="s">
        <v>525</v>
      </c>
      <c r="L355" s="227"/>
      <c r="M355" s="228" t="s">
        <v>19</v>
      </c>
      <c r="N355" s="229" t="s">
        <v>44</v>
      </c>
      <c r="O355" s="65"/>
      <c r="P355" s="188">
        <f>O355*H355</f>
        <v>0</v>
      </c>
      <c r="Q355" s="188">
        <v>2.59</v>
      </c>
      <c r="R355" s="188">
        <f>Q355*H355</f>
        <v>2.59</v>
      </c>
      <c r="S355" s="188">
        <v>0</v>
      </c>
      <c r="T355" s="189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0" t="s">
        <v>196</v>
      </c>
      <c r="AT355" s="190" t="s">
        <v>234</v>
      </c>
      <c r="AU355" s="190" t="s">
        <v>81</v>
      </c>
      <c r="AY355" s="18" t="s">
        <v>145</v>
      </c>
      <c r="BE355" s="191">
        <f>IF(N355="základní",J355,0)</f>
        <v>0</v>
      </c>
      <c r="BF355" s="191">
        <f>IF(N355="snížená",J355,0)</f>
        <v>0</v>
      </c>
      <c r="BG355" s="191">
        <f>IF(N355="zákl. přenesená",J355,0)</f>
        <v>0</v>
      </c>
      <c r="BH355" s="191">
        <f>IF(N355="sníž. přenesená",J355,0)</f>
        <v>0</v>
      </c>
      <c r="BI355" s="191">
        <f>IF(N355="nulová",J355,0)</f>
        <v>0</v>
      </c>
      <c r="BJ355" s="18" t="s">
        <v>79</v>
      </c>
      <c r="BK355" s="191">
        <f>ROUND(I355*H355,2)</f>
        <v>0</v>
      </c>
      <c r="BL355" s="18" t="s">
        <v>152</v>
      </c>
      <c r="BM355" s="190" t="s">
        <v>1234</v>
      </c>
    </row>
    <row r="356" spans="1:65" s="15" customFormat="1" ht="11.25">
      <c r="B356" s="230"/>
      <c r="C356" s="231"/>
      <c r="D356" s="199" t="s">
        <v>160</v>
      </c>
      <c r="E356" s="232" t="s">
        <v>19</v>
      </c>
      <c r="F356" s="233" t="s">
        <v>1235</v>
      </c>
      <c r="G356" s="231"/>
      <c r="H356" s="232" t="s">
        <v>19</v>
      </c>
      <c r="I356" s="234"/>
      <c r="J356" s="231"/>
      <c r="K356" s="231"/>
      <c r="L356" s="235"/>
      <c r="M356" s="236"/>
      <c r="N356" s="237"/>
      <c r="O356" s="237"/>
      <c r="P356" s="237"/>
      <c r="Q356" s="237"/>
      <c r="R356" s="237"/>
      <c r="S356" s="237"/>
      <c r="T356" s="238"/>
      <c r="AT356" s="239" t="s">
        <v>160</v>
      </c>
      <c r="AU356" s="239" t="s">
        <v>81</v>
      </c>
      <c r="AV356" s="15" t="s">
        <v>79</v>
      </c>
      <c r="AW356" s="15" t="s">
        <v>35</v>
      </c>
      <c r="AX356" s="15" t="s">
        <v>73</v>
      </c>
      <c r="AY356" s="239" t="s">
        <v>145</v>
      </c>
    </row>
    <row r="357" spans="1:65" s="13" customFormat="1" ht="11.25">
      <c r="B357" s="197"/>
      <c r="C357" s="198"/>
      <c r="D357" s="199" t="s">
        <v>160</v>
      </c>
      <c r="E357" s="200" t="s">
        <v>19</v>
      </c>
      <c r="F357" s="201" t="s">
        <v>79</v>
      </c>
      <c r="G357" s="198"/>
      <c r="H357" s="202">
        <v>1</v>
      </c>
      <c r="I357" s="203"/>
      <c r="J357" s="198"/>
      <c r="K357" s="198"/>
      <c r="L357" s="204"/>
      <c r="M357" s="205"/>
      <c r="N357" s="206"/>
      <c r="O357" s="206"/>
      <c r="P357" s="206"/>
      <c r="Q357" s="206"/>
      <c r="R357" s="206"/>
      <c r="S357" s="206"/>
      <c r="T357" s="207"/>
      <c r="AT357" s="208" t="s">
        <v>160</v>
      </c>
      <c r="AU357" s="208" t="s">
        <v>81</v>
      </c>
      <c r="AV357" s="13" t="s">
        <v>81</v>
      </c>
      <c r="AW357" s="13" t="s">
        <v>35</v>
      </c>
      <c r="AX357" s="13" t="s">
        <v>79</v>
      </c>
      <c r="AY357" s="208" t="s">
        <v>145</v>
      </c>
    </row>
    <row r="358" spans="1:65" s="2" customFormat="1" ht="16.5" customHeight="1">
      <c r="A358" s="35"/>
      <c r="B358" s="36"/>
      <c r="C358" s="220" t="s">
        <v>815</v>
      </c>
      <c r="D358" s="220" t="s">
        <v>234</v>
      </c>
      <c r="E358" s="221" t="s">
        <v>1236</v>
      </c>
      <c r="F358" s="222" t="s">
        <v>1237</v>
      </c>
      <c r="G358" s="223" t="s">
        <v>263</v>
      </c>
      <c r="H358" s="224">
        <v>5</v>
      </c>
      <c r="I358" s="225"/>
      <c r="J358" s="226">
        <f>ROUND(I358*H358,2)</f>
        <v>0</v>
      </c>
      <c r="K358" s="222" t="s">
        <v>525</v>
      </c>
      <c r="L358" s="227"/>
      <c r="M358" s="228" t="s">
        <v>19</v>
      </c>
      <c r="N358" s="229" t="s">
        <v>44</v>
      </c>
      <c r="O358" s="65"/>
      <c r="P358" s="188">
        <f>O358*H358</f>
        <v>0</v>
      </c>
      <c r="Q358" s="188">
        <v>2.4169999999999998</v>
      </c>
      <c r="R358" s="188">
        <f>Q358*H358</f>
        <v>12.084999999999999</v>
      </c>
      <c r="S358" s="188">
        <v>0</v>
      </c>
      <c r="T358" s="189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0" t="s">
        <v>196</v>
      </c>
      <c r="AT358" s="190" t="s">
        <v>234</v>
      </c>
      <c r="AU358" s="190" t="s">
        <v>81</v>
      </c>
      <c r="AY358" s="18" t="s">
        <v>145</v>
      </c>
      <c r="BE358" s="191">
        <f>IF(N358="základní",J358,0)</f>
        <v>0</v>
      </c>
      <c r="BF358" s="191">
        <f>IF(N358="snížená",J358,0)</f>
        <v>0</v>
      </c>
      <c r="BG358" s="191">
        <f>IF(N358="zákl. přenesená",J358,0)</f>
        <v>0</v>
      </c>
      <c r="BH358" s="191">
        <f>IF(N358="sníž. přenesená",J358,0)</f>
        <v>0</v>
      </c>
      <c r="BI358" s="191">
        <f>IF(N358="nulová",J358,0)</f>
        <v>0</v>
      </c>
      <c r="BJ358" s="18" t="s">
        <v>79</v>
      </c>
      <c r="BK358" s="191">
        <f>ROUND(I358*H358,2)</f>
        <v>0</v>
      </c>
      <c r="BL358" s="18" t="s">
        <v>152</v>
      </c>
      <c r="BM358" s="190" t="s">
        <v>1238</v>
      </c>
    </row>
    <row r="359" spans="1:65" s="15" customFormat="1" ht="11.25">
      <c r="B359" s="230"/>
      <c r="C359" s="231"/>
      <c r="D359" s="199" t="s">
        <v>160</v>
      </c>
      <c r="E359" s="232" t="s">
        <v>19</v>
      </c>
      <c r="F359" s="233" t="s">
        <v>1239</v>
      </c>
      <c r="G359" s="231"/>
      <c r="H359" s="232" t="s">
        <v>19</v>
      </c>
      <c r="I359" s="234"/>
      <c r="J359" s="231"/>
      <c r="K359" s="231"/>
      <c r="L359" s="235"/>
      <c r="M359" s="236"/>
      <c r="N359" s="237"/>
      <c r="O359" s="237"/>
      <c r="P359" s="237"/>
      <c r="Q359" s="237"/>
      <c r="R359" s="237"/>
      <c r="S359" s="237"/>
      <c r="T359" s="238"/>
      <c r="AT359" s="239" t="s">
        <v>160</v>
      </c>
      <c r="AU359" s="239" t="s">
        <v>81</v>
      </c>
      <c r="AV359" s="15" t="s">
        <v>79</v>
      </c>
      <c r="AW359" s="15" t="s">
        <v>35</v>
      </c>
      <c r="AX359" s="15" t="s">
        <v>73</v>
      </c>
      <c r="AY359" s="239" t="s">
        <v>145</v>
      </c>
    </row>
    <row r="360" spans="1:65" s="13" customFormat="1" ht="11.25">
      <c r="B360" s="197"/>
      <c r="C360" s="198"/>
      <c r="D360" s="199" t="s">
        <v>160</v>
      </c>
      <c r="E360" s="200" t="s">
        <v>19</v>
      </c>
      <c r="F360" s="201" t="s">
        <v>175</v>
      </c>
      <c r="G360" s="198"/>
      <c r="H360" s="202">
        <v>5</v>
      </c>
      <c r="I360" s="203"/>
      <c r="J360" s="198"/>
      <c r="K360" s="198"/>
      <c r="L360" s="204"/>
      <c r="M360" s="205"/>
      <c r="N360" s="206"/>
      <c r="O360" s="206"/>
      <c r="P360" s="206"/>
      <c r="Q360" s="206"/>
      <c r="R360" s="206"/>
      <c r="S360" s="206"/>
      <c r="T360" s="207"/>
      <c r="AT360" s="208" t="s">
        <v>160</v>
      </c>
      <c r="AU360" s="208" t="s">
        <v>81</v>
      </c>
      <c r="AV360" s="13" t="s">
        <v>81</v>
      </c>
      <c r="AW360" s="13" t="s">
        <v>35</v>
      </c>
      <c r="AX360" s="13" t="s">
        <v>79</v>
      </c>
      <c r="AY360" s="208" t="s">
        <v>145</v>
      </c>
    </row>
    <row r="361" spans="1:65" s="2" customFormat="1" ht="24.2" customHeight="1">
      <c r="A361" s="35"/>
      <c r="B361" s="36"/>
      <c r="C361" s="179" t="s">
        <v>819</v>
      </c>
      <c r="D361" s="179" t="s">
        <v>147</v>
      </c>
      <c r="E361" s="180" t="s">
        <v>1240</v>
      </c>
      <c r="F361" s="181" t="s">
        <v>1241</v>
      </c>
      <c r="G361" s="182" t="s">
        <v>460</v>
      </c>
      <c r="H361" s="183">
        <v>1</v>
      </c>
      <c r="I361" s="184"/>
      <c r="J361" s="185">
        <f>ROUND(I361*H361,2)</f>
        <v>0</v>
      </c>
      <c r="K361" s="181" t="s">
        <v>19</v>
      </c>
      <c r="L361" s="40"/>
      <c r="M361" s="186" t="s">
        <v>19</v>
      </c>
      <c r="N361" s="187" t="s">
        <v>44</v>
      </c>
      <c r="O361" s="65"/>
      <c r="P361" s="188">
        <f>O361*H361</f>
        <v>0</v>
      </c>
      <c r="Q361" s="188">
        <v>0</v>
      </c>
      <c r="R361" s="188">
        <f>Q361*H361</f>
        <v>0</v>
      </c>
      <c r="S361" s="188">
        <v>0</v>
      </c>
      <c r="T361" s="189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0" t="s">
        <v>152</v>
      </c>
      <c r="AT361" s="190" t="s">
        <v>147</v>
      </c>
      <c r="AU361" s="190" t="s">
        <v>81</v>
      </c>
      <c r="AY361" s="18" t="s">
        <v>145</v>
      </c>
      <c r="BE361" s="191">
        <f>IF(N361="základní",J361,0)</f>
        <v>0</v>
      </c>
      <c r="BF361" s="191">
        <f>IF(N361="snížená",J361,0)</f>
        <v>0</v>
      </c>
      <c r="BG361" s="191">
        <f>IF(N361="zákl. přenesená",J361,0)</f>
        <v>0</v>
      </c>
      <c r="BH361" s="191">
        <f>IF(N361="sníž. přenesená",J361,0)</f>
        <v>0</v>
      </c>
      <c r="BI361" s="191">
        <f>IF(N361="nulová",J361,0)</f>
        <v>0</v>
      </c>
      <c r="BJ361" s="18" t="s">
        <v>79</v>
      </c>
      <c r="BK361" s="191">
        <f>ROUND(I361*H361,2)</f>
        <v>0</v>
      </c>
      <c r="BL361" s="18" t="s">
        <v>152</v>
      </c>
      <c r="BM361" s="190" t="s">
        <v>1242</v>
      </c>
    </row>
    <row r="362" spans="1:65" s="2" customFormat="1" ht="16.5" customHeight="1">
      <c r="A362" s="35"/>
      <c r="B362" s="36"/>
      <c r="C362" s="179" t="s">
        <v>825</v>
      </c>
      <c r="D362" s="179" t="s">
        <v>147</v>
      </c>
      <c r="E362" s="180" t="s">
        <v>1243</v>
      </c>
      <c r="F362" s="181" t="s">
        <v>1244</v>
      </c>
      <c r="G362" s="182" t="s">
        <v>460</v>
      </c>
      <c r="H362" s="183">
        <v>2</v>
      </c>
      <c r="I362" s="184"/>
      <c r="J362" s="185">
        <f>ROUND(I362*H362,2)</f>
        <v>0</v>
      </c>
      <c r="K362" s="181" t="s">
        <v>19</v>
      </c>
      <c r="L362" s="40"/>
      <c r="M362" s="186" t="s">
        <v>19</v>
      </c>
      <c r="N362" s="187" t="s">
        <v>44</v>
      </c>
      <c r="O362" s="65"/>
      <c r="P362" s="188">
        <f>O362*H362</f>
        <v>0</v>
      </c>
      <c r="Q362" s="188">
        <v>0</v>
      </c>
      <c r="R362" s="188">
        <f>Q362*H362</f>
        <v>0</v>
      </c>
      <c r="S362" s="188">
        <v>0</v>
      </c>
      <c r="T362" s="189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0" t="s">
        <v>152</v>
      </c>
      <c r="AT362" s="190" t="s">
        <v>147</v>
      </c>
      <c r="AU362" s="190" t="s">
        <v>81</v>
      </c>
      <c r="AY362" s="18" t="s">
        <v>145</v>
      </c>
      <c r="BE362" s="191">
        <f>IF(N362="základní",J362,0)</f>
        <v>0</v>
      </c>
      <c r="BF362" s="191">
        <f>IF(N362="snížená",J362,0)</f>
        <v>0</v>
      </c>
      <c r="BG362" s="191">
        <f>IF(N362="zákl. přenesená",J362,0)</f>
        <v>0</v>
      </c>
      <c r="BH362" s="191">
        <f>IF(N362="sníž. přenesená",J362,0)</f>
        <v>0</v>
      </c>
      <c r="BI362" s="191">
        <f>IF(N362="nulová",J362,0)</f>
        <v>0</v>
      </c>
      <c r="BJ362" s="18" t="s">
        <v>79</v>
      </c>
      <c r="BK362" s="191">
        <f>ROUND(I362*H362,2)</f>
        <v>0</v>
      </c>
      <c r="BL362" s="18" t="s">
        <v>152</v>
      </c>
      <c r="BM362" s="190" t="s">
        <v>1245</v>
      </c>
    </row>
    <row r="363" spans="1:65" s="2" customFormat="1" ht="21.75" customHeight="1">
      <c r="A363" s="35"/>
      <c r="B363" s="36"/>
      <c r="C363" s="179" t="s">
        <v>830</v>
      </c>
      <c r="D363" s="179" t="s">
        <v>147</v>
      </c>
      <c r="E363" s="180" t="s">
        <v>1246</v>
      </c>
      <c r="F363" s="181" t="s">
        <v>1247</v>
      </c>
      <c r="G363" s="182" t="s">
        <v>263</v>
      </c>
      <c r="H363" s="183">
        <v>6</v>
      </c>
      <c r="I363" s="184"/>
      <c r="J363" s="185">
        <f>ROUND(I363*H363,2)</f>
        <v>0</v>
      </c>
      <c r="K363" s="181" t="s">
        <v>525</v>
      </c>
      <c r="L363" s="40"/>
      <c r="M363" s="186" t="s">
        <v>19</v>
      </c>
      <c r="N363" s="187" t="s">
        <v>44</v>
      </c>
      <c r="O363" s="65"/>
      <c r="P363" s="188">
        <f>O363*H363</f>
        <v>0</v>
      </c>
      <c r="Q363" s="188">
        <v>0.09</v>
      </c>
      <c r="R363" s="188">
        <f>Q363*H363</f>
        <v>0.54</v>
      </c>
      <c r="S363" s="188">
        <v>0</v>
      </c>
      <c r="T363" s="189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0" t="s">
        <v>152</v>
      </c>
      <c r="AT363" s="190" t="s">
        <v>147</v>
      </c>
      <c r="AU363" s="190" t="s">
        <v>81</v>
      </c>
      <c r="AY363" s="18" t="s">
        <v>145</v>
      </c>
      <c r="BE363" s="191">
        <f>IF(N363="základní",J363,0)</f>
        <v>0</v>
      </c>
      <c r="BF363" s="191">
        <f>IF(N363="snížená",J363,0)</f>
        <v>0</v>
      </c>
      <c r="BG363" s="191">
        <f>IF(N363="zákl. přenesená",J363,0)</f>
        <v>0</v>
      </c>
      <c r="BH363" s="191">
        <f>IF(N363="sníž. přenesená",J363,0)</f>
        <v>0</v>
      </c>
      <c r="BI363" s="191">
        <f>IF(N363="nulová",J363,0)</f>
        <v>0</v>
      </c>
      <c r="BJ363" s="18" t="s">
        <v>79</v>
      </c>
      <c r="BK363" s="191">
        <f>ROUND(I363*H363,2)</f>
        <v>0</v>
      </c>
      <c r="BL363" s="18" t="s">
        <v>152</v>
      </c>
      <c r="BM363" s="190" t="s">
        <v>1248</v>
      </c>
    </row>
    <row r="364" spans="1:65" s="2" customFormat="1" ht="11.25">
      <c r="A364" s="35"/>
      <c r="B364" s="36"/>
      <c r="C364" s="37"/>
      <c r="D364" s="192" t="s">
        <v>154</v>
      </c>
      <c r="E364" s="37"/>
      <c r="F364" s="193" t="s">
        <v>1249</v>
      </c>
      <c r="G364" s="37"/>
      <c r="H364" s="37"/>
      <c r="I364" s="194"/>
      <c r="J364" s="37"/>
      <c r="K364" s="37"/>
      <c r="L364" s="40"/>
      <c r="M364" s="195"/>
      <c r="N364" s="196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154</v>
      </c>
      <c r="AU364" s="18" t="s">
        <v>81</v>
      </c>
    </row>
    <row r="365" spans="1:65" s="15" customFormat="1" ht="11.25">
      <c r="B365" s="230"/>
      <c r="C365" s="231"/>
      <c r="D365" s="199" t="s">
        <v>160</v>
      </c>
      <c r="E365" s="232" t="s">
        <v>19</v>
      </c>
      <c r="F365" s="233" t="s">
        <v>1208</v>
      </c>
      <c r="G365" s="231"/>
      <c r="H365" s="232" t="s">
        <v>19</v>
      </c>
      <c r="I365" s="234"/>
      <c r="J365" s="231"/>
      <c r="K365" s="231"/>
      <c r="L365" s="235"/>
      <c r="M365" s="236"/>
      <c r="N365" s="237"/>
      <c r="O365" s="237"/>
      <c r="P365" s="237"/>
      <c r="Q365" s="237"/>
      <c r="R365" s="237"/>
      <c r="S365" s="237"/>
      <c r="T365" s="238"/>
      <c r="AT365" s="239" t="s">
        <v>160</v>
      </c>
      <c r="AU365" s="239" t="s">
        <v>81</v>
      </c>
      <c r="AV365" s="15" t="s">
        <v>79</v>
      </c>
      <c r="AW365" s="15" t="s">
        <v>35</v>
      </c>
      <c r="AX365" s="15" t="s">
        <v>73</v>
      </c>
      <c r="AY365" s="239" t="s">
        <v>145</v>
      </c>
    </row>
    <row r="366" spans="1:65" s="13" customFormat="1" ht="11.25">
      <c r="B366" s="197"/>
      <c r="C366" s="198"/>
      <c r="D366" s="199" t="s">
        <v>160</v>
      </c>
      <c r="E366" s="200" t="s">
        <v>19</v>
      </c>
      <c r="F366" s="201" t="s">
        <v>184</v>
      </c>
      <c r="G366" s="198"/>
      <c r="H366" s="202">
        <v>6</v>
      </c>
      <c r="I366" s="203"/>
      <c r="J366" s="198"/>
      <c r="K366" s="198"/>
      <c r="L366" s="204"/>
      <c r="M366" s="205"/>
      <c r="N366" s="206"/>
      <c r="O366" s="206"/>
      <c r="P366" s="206"/>
      <c r="Q366" s="206"/>
      <c r="R366" s="206"/>
      <c r="S366" s="206"/>
      <c r="T366" s="207"/>
      <c r="AT366" s="208" t="s">
        <v>160</v>
      </c>
      <c r="AU366" s="208" t="s">
        <v>81</v>
      </c>
      <c r="AV366" s="13" t="s">
        <v>81</v>
      </c>
      <c r="AW366" s="13" t="s">
        <v>35</v>
      </c>
      <c r="AX366" s="13" t="s">
        <v>79</v>
      </c>
      <c r="AY366" s="208" t="s">
        <v>145</v>
      </c>
    </row>
    <row r="367" spans="1:65" s="2" customFormat="1" ht="16.5" customHeight="1">
      <c r="A367" s="35"/>
      <c r="B367" s="36"/>
      <c r="C367" s="220" t="s">
        <v>836</v>
      </c>
      <c r="D367" s="220" t="s">
        <v>234</v>
      </c>
      <c r="E367" s="221" t="s">
        <v>1250</v>
      </c>
      <c r="F367" s="222" t="s">
        <v>1251</v>
      </c>
      <c r="G367" s="223" t="s">
        <v>263</v>
      </c>
      <c r="H367" s="224">
        <v>6</v>
      </c>
      <c r="I367" s="225"/>
      <c r="J367" s="226">
        <f>ROUND(I367*H367,2)</f>
        <v>0</v>
      </c>
      <c r="K367" s="222" t="s">
        <v>19</v>
      </c>
      <c r="L367" s="227"/>
      <c r="M367" s="228" t="s">
        <v>19</v>
      </c>
      <c r="N367" s="229" t="s">
        <v>44</v>
      </c>
      <c r="O367" s="65"/>
      <c r="P367" s="188">
        <f>O367*H367</f>
        <v>0</v>
      </c>
      <c r="Q367" s="188">
        <v>0.16200000000000001</v>
      </c>
      <c r="R367" s="188">
        <f>Q367*H367</f>
        <v>0.97199999999999998</v>
      </c>
      <c r="S367" s="188">
        <v>0</v>
      </c>
      <c r="T367" s="189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90" t="s">
        <v>196</v>
      </c>
      <c r="AT367" s="190" t="s">
        <v>234</v>
      </c>
      <c r="AU367" s="190" t="s">
        <v>81</v>
      </c>
      <c r="AY367" s="18" t="s">
        <v>145</v>
      </c>
      <c r="BE367" s="191">
        <f>IF(N367="základní",J367,0)</f>
        <v>0</v>
      </c>
      <c r="BF367" s="191">
        <f>IF(N367="snížená",J367,0)</f>
        <v>0</v>
      </c>
      <c r="BG367" s="191">
        <f>IF(N367="zákl. přenesená",J367,0)</f>
        <v>0</v>
      </c>
      <c r="BH367" s="191">
        <f>IF(N367="sníž. přenesená",J367,0)</f>
        <v>0</v>
      </c>
      <c r="BI367" s="191">
        <f>IF(N367="nulová",J367,0)</f>
        <v>0</v>
      </c>
      <c r="BJ367" s="18" t="s">
        <v>79</v>
      </c>
      <c r="BK367" s="191">
        <f>ROUND(I367*H367,2)</f>
        <v>0</v>
      </c>
      <c r="BL367" s="18" t="s">
        <v>152</v>
      </c>
      <c r="BM367" s="190" t="s">
        <v>1252</v>
      </c>
    </row>
    <row r="368" spans="1:65" s="2" customFormat="1" ht="21.75" customHeight="1">
      <c r="A368" s="35"/>
      <c r="B368" s="36"/>
      <c r="C368" s="179" t="s">
        <v>841</v>
      </c>
      <c r="D368" s="179" t="s">
        <v>147</v>
      </c>
      <c r="E368" s="180" t="s">
        <v>351</v>
      </c>
      <c r="F368" s="181" t="s">
        <v>1253</v>
      </c>
      <c r="G368" s="182" t="s">
        <v>263</v>
      </c>
      <c r="H368" s="183">
        <v>5</v>
      </c>
      <c r="I368" s="184"/>
      <c r="J368" s="185">
        <f>ROUND(I368*H368,2)</f>
        <v>0</v>
      </c>
      <c r="K368" s="181" t="s">
        <v>19</v>
      </c>
      <c r="L368" s="40"/>
      <c r="M368" s="186" t="s">
        <v>19</v>
      </c>
      <c r="N368" s="187" t="s">
        <v>44</v>
      </c>
      <c r="O368" s="65"/>
      <c r="P368" s="188">
        <f>O368*H368</f>
        <v>0</v>
      </c>
      <c r="Q368" s="188">
        <v>0</v>
      </c>
      <c r="R368" s="188">
        <f>Q368*H368</f>
        <v>0</v>
      </c>
      <c r="S368" s="188">
        <v>0</v>
      </c>
      <c r="T368" s="189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0" t="s">
        <v>152</v>
      </c>
      <c r="AT368" s="190" t="s">
        <v>147</v>
      </c>
      <c r="AU368" s="190" t="s">
        <v>81</v>
      </c>
      <c r="AY368" s="18" t="s">
        <v>145</v>
      </c>
      <c r="BE368" s="191">
        <f>IF(N368="základní",J368,0)</f>
        <v>0</v>
      </c>
      <c r="BF368" s="191">
        <f>IF(N368="snížená",J368,0)</f>
        <v>0</v>
      </c>
      <c r="BG368" s="191">
        <f>IF(N368="zákl. přenesená",J368,0)</f>
        <v>0</v>
      </c>
      <c r="BH368" s="191">
        <f>IF(N368="sníž. přenesená",J368,0)</f>
        <v>0</v>
      </c>
      <c r="BI368" s="191">
        <f>IF(N368="nulová",J368,0)</f>
        <v>0</v>
      </c>
      <c r="BJ368" s="18" t="s">
        <v>79</v>
      </c>
      <c r="BK368" s="191">
        <f>ROUND(I368*H368,2)</f>
        <v>0</v>
      </c>
      <c r="BL368" s="18" t="s">
        <v>152</v>
      </c>
      <c r="BM368" s="190" t="s">
        <v>1254</v>
      </c>
    </row>
    <row r="369" spans="1:65" s="15" customFormat="1" ht="11.25">
      <c r="B369" s="230"/>
      <c r="C369" s="231"/>
      <c r="D369" s="199" t="s">
        <v>160</v>
      </c>
      <c r="E369" s="232" t="s">
        <v>19</v>
      </c>
      <c r="F369" s="233" t="s">
        <v>1255</v>
      </c>
      <c r="G369" s="231"/>
      <c r="H369" s="232" t="s">
        <v>19</v>
      </c>
      <c r="I369" s="234"/>
      <c r="J369" s="231"/>
      <c r="K369" s="231"/>
      <c r="L369" s="235"/>
      <c r="M369" s="236"/>
      <c r="N369" s="237"/>
      <c r="O369" s="237"/>
      <c r="P369" s="237"/>
      <c r="Q369" s="237"/>
      <c r="R369" s="237"/>
      <c r="S369" s="237"/>
      <c r="T369" s="238"/>
      <c r="AT369" s="239" t="s">
        <v>160</v>
      </c>
      <c r="AU369" s="239" t="s">
        <v>81</v>
      </c>
      <c r="AV369" s="15" t="s">
        <v>79</v>
      </c>
      <c r="AW369" s="15" t="s">
        <v>35</v>
      </c>
      <c r="AX369" s="15" t="s">
        <v>73</v>
      </c>
      <c r="AY369" s="239" t="s">
        <v>145</v>
      </c>
    </row>
    <row r="370" spans="1:65" s="13" customFormat="1" ht="11.25">
      <c r="B370" s="197"/>
      <c r="C370" s="198"/>
      <c r="D370" s="199" t="s">
        <v>160</v>
      </c>
      <c r="E370" s="200" t="s">
        <v>19</v>
      </c>
      <c r="F370" s="201" t="s">
        <v>175</v>
      </c>
      <c r="G370" s="198"/>
      <c r="H370" s="202">
        <v>5</v>
      </c>
      <c r="I370" s="203"/>
      <c r="J370" s="198"/>
      <c r="K370" s="198"/>
      <c r="L370" s="204"/>
      <c r="M370" s="205"/>
      <c r="N370" s="206"/>
      <c r="O370" s="206"/>
      <c r="P370" s="206"/>
      <c r="Q370" s="206"/>
      <c r="R370" s="206"/>
      <c r="S370" s="206"/>
      <c r="T370" s="207"/>
      <c r="AT370" s="208" t="s">
        <v>160</v>
      </c>
      <c r="AU370" s="208" t="s">
        <v>81</v>
      </c>
      <c r="AV370" s="13" t="s">
        <v>81</v>
      </c>
      <c r="AW370" s="13" t="s">
        <v>35</v>
      </c>
      <c r="AX370" s="13" t="s">
        <v>79</v>
      </c>
      <c r="AY370" s="208" t="s">
        <v>145</v>
      </c>
    </row>
    <row r="371" spans="1:65" s="2" customFormat="1" ht="16.5" customHeight="1">
      <c r="A371" s="35"/>
      <c r="B371" s="36"/>
      <c r="C371" s="179" t="s">
        <v>845</v>
      </c>
      <c r="D371" s="179" t="s">
        <v>147</v>
      </c>
      <c r="E371" s="180" t="s">
        <v>894</v>
      </c>
      <c r="F371" s="181" t="s">
        <v>895</v>
      </c>
      <c r="G371" s="182" t="s">
        <v>172</v>
      </c>
      <c r="H371" s="183">
        <v>238.35</v>
      </c>
      <c r="I371" s="184"/>
      <c r="J371" s="185">
        <f>ROUND(I371*H371,2)</f>
        <v>0</v>
      </c>
      <c r="K371" s="181" t="s">
        <v>525</v>
      </c>
      <c r="L371" s="40"/>
      <c r="M371" s="186" t="s">
        <v>19</v>
      </c>
      <c r="N371" s="187" t="s">
        <v>44</v>
      </c>
      <c r="O371" s="65"/>
      <c r="P371" s="188">
        <f>O371*H371</f>
        <v>0</v>
      </c>
      <c r="Q371" s="188">
        <v>9.0000000000000006E-5</v>
      </c>
      <c r="R371" s="188">
        <f>Q371*H371</f>
        <v>2.1451500000000002E-2</v>
      </c>
      <c r="S371" s="188">
        <v>0</v>
      </c>
      <c r="T371" s="189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90" t="s">
        <v>152</v>
      </c>
      <c r="AT371" s="190" t="s">
        <v>147</v>
      </c>
      <c r="AU371" s="190" t="s">
        <v>81</v>
      </c>
      <c r="AY371" s="18" t="s">
        <v>145</v>
      </c>
      <c r="BE371" s="191">
        <f>IF(N371="základní",J371,0)</f>
        <v>0</v>
      </c>
      <c r="BF371" s="191">
        <f>IF(N371="snížená",J371,0)</f>
        <v>0</v>
      </c>
      <c r="BG371" s="191">
        <f>IF(N371="zákl. přenesená",J371,0)</f>
        <v>0</v>
      </c>
      <c r="BH371" s="191">
        <f>IF(N371="sníž. přenesená",J371,0)</f>
        <v>0</v>
      </c>
      <c r="BI371" s="191">
        <f>IF(N371="nulová",J371,0)</f>
        <v>0</v>
      </c>
      <c r="BJ371" s="18" t="s">
        <v>79</v>
      </c>
      <c r="BK371" s="191">
        <f>ROUND(I371*H371,2)</f>
        <v>0</v>
      </c>
      <c r="BL371" s="18" t="s">
        <v>152</v>
      </c>
      <c r="BM371" s="190" t="s">
        <v>1256</v>
      </c>
    </row>
    <row r="372" spans="1:65" s="2" customFormat="1" ht="11.25">
      <c r="A372" s="35"/>
      <c r="B372" s="36"/>
      <c r="C372" s="37"/>
      <c r="D372" s="192" t="s">
        <v>154</v>
      </c>
      <c r="E372" s="37"/>
      <c r="F372" s="193" t="s">
        <v>897</v>
      </c>
      <c r="G372" s="37"/>
      <c r="H372" s="37"/>
      <c r="I372" s="194"/>
      <c r="J372" s="37"/>
      <c r="K372" s="37"/>
      <c r="L372" s="40"/>
      <c r="M372" s="195"/>
      <c r="N372" s="196"/>
      <c r="O372" s="65"/>
      <c r="P372" s="65"/>
      <c r="Q372" s="65"/>
      <c r="R372" s="65"/>
      <c r="S372" s="65"/>
      <c r="T372" s="66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154</v>
      </c>
      <c r="AU372" s="18" t="s">
        <v>81</v>
      </c>
    </row>
    <row r="373" spans="1:65" s="13" customFormat="1" ht="11.25">
      <c r="B373" s="197"/>
      <c r="C373" s="198"/>
      <c r="D373" s="199" t="s">
        <v>160</v>
      </c>
      <c r="E373" s="200" t="s">
        <v>19</v>
      </c>
      <c r="F373" s="201" t="s">
        <v>1070</v>
      </c>
      <c r="G373" s="198"/>
      <c r="H373" s="202">
        <v>238.35</v>
      </c>
      <c r="I373" s="203"/>
      <c r="J373" s="198"/>
      <c r="K373" s="198"/>
      <c r="L373" s="204"/>
      <c r="M373" s="205"/>
      <c r="N373" s="206"/>
      <c r="O373" s="206"/>
      <c r="P373" s="206"/>
      <c r="Q373" s="206"/>
      <c r="R373" s="206"/>
      <c r="S373" s="206"/>
      <c r="T373" s="207"/>
      <c r="AT373" s="208" t="s">
        <v>160</v>
      </c>
      <c r="AU373" s="208" t="s">
        <v>81</v>
      </c>
      <c r="AV373" s="13" t="s">
        <v>81</v>
      </c>
      <c r="AW373" s="13" t="s">
        <v>35</v>
      </c>
      <c r="AX373" s="13" t="s">
        <v>79</v>
      </c>
      <c r="AY373" s="208" t="s">
        <v>145</v>
      </c>
    </row>
    <row r="374" spans="1:65" s="12" customFormat="1" ht="22.9" customHeight="1">
      <c r="B374" s="163"/>
      <c r="C374" s="164"/>
      <c r="D374" s="165" t="s">
        <v>72</v>
      </c>
      <c r="E374" s="177" t="s">
        <v>202</v>
      </c>
      <c r="F374" s="177" t="s">
        <v>355</v>
      </c>
      <c r="G374" s="164"/>
      <c r="H374" s="164"/>
      <c r="I374" s="167"/>
      <c r="J374" s="178">
        <f>BK374</f>
        <v>0</v>
      </c>
      <c r="K374" s="164"/>
      <c r="L374" s="169"/>
      <c r="M374" s="170"/>
      <c r="N374" s="171"/>
      <c r="O374" s="171"/>
      <c r="P374" s="172">
        <f>SUM(P375:P378)</f>
        <v>0</v>
      </c>
      <c r="Q374" s="171"/>
      <c r="R374" s="172">
        <f>SUM(R375:R378)</f>
        <v>0</v>
      </c>
      <c r="S374" s="171"/>
      <c r="T374" s="173">
        <f>SUM(T375:T378)</f>
        <v>0.74250000000000005</v>
      </c>
      <c r="AR374" s="174" t="s">
        <v>79</v>
      </c>
      <c r="AT374" s="175" t="s">
        <v>72</v>
      </c>
      <c r="AU374" s="175" t="s">
        <v>79</v>
      </c>
      <c r="AY374" s="174" t="s">
        <v>145</v>
      </c>
      <c r="BK374" s="176">
        <f>SUM(BK375:BK378)</f>
        <v>0</v>
      </c>
    </row>
    <row r="375" spans="1:65" s="2" customFormat="1" ht="24.2" customHeight="1">
      <c r="A375" s="35"/>
      <c r="B375" s="36"/>
      <c r="C375" s="179" t="s">
        <v>849</v>
      </c>
      <c r="D375" s="179" t="s">
        <v>147</v>
      </c>
      <c r="E375" s="180" t="s">
        <v>1257</v>
      </c>
      <c r="F375" s="181" t="s">
        <v>1258</v>
      </c>
      <c r="G375" s="182" t="s">
        <v>172</v>
      </c>
      <c r="H375" s="183">
        <v>7.5</v>
      </c>
      <c r="I375" s="184"/>
      <c r="J375" s="185">
        <f>ROUND(I375*H375,2)</f>
        <v>0</v>
      </c>
      <c r="K375" s="181" t="s">
        <v>525</v>
      </c>
      <c r="L375" s="40"/>
      <c r="M375" s="186" t="s">
        <v>19</v>
      </c>
      <c r="N375" s="187" t="s">
        <v>44</v>
      </c>
      <c r="O375" s="65"/>
      <c r="P375" s="188">
        <f>O375*H375</f>
        <v>0</v>
      </c>
      <c r="Q375" s="188">
        <v>0</v>
      </c>
      <c r="R375" s="188">
        <f>Q375*H375</f>
        <v>0</v>
      </c>
      <c r="S375" s="188">
        <v>9.9000000000000005E-2</v>
      </c>
      <c r="T375" s="189">
        <f>S375*H375</f>
        <v>0.74250000000000005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0" t="s">
        <v>152</v>
      </c>
      <c r="AT375" s="190" t="s">
        <v>147</v>
      </c>
      <c r="AU375" s="190" t="s">
        <v>81</v>
      </c>
      <c r="AY375" s="18" t="s">
        <v>145</v>
      </c>
      <c r="BE375" s="191">
        <f>IF(N375="základní",J375,0)</f>
        <v>0</v>
      </c>
      <c r="BF375" s="191">
        <f>IF(N375="snížená",J375,0)</f>
        <v>0</v>
      </c>
      <c r="BG375" s="191">
        <f>IF(N375="zákl. přenesená",J375,0)</f>
        <v>0</v>
      </c>
      <c r="BH375" s="191">
        <f>IF(N375="sníž. přenesená",J375,0)</f>
        <v>0</v>
      </c>
      <c r="BI375" s="191">
        <f>IF(N375="nulová",J375,0)</f>
        <v>0</v>
      </c>
      <c r="BJ375" s="18" t="s">
        <v>79</v>
      </c>
      <c r="BK375" s="191">
        <f>ROUND(I375*H375,2)</f>
        <v>0</v>
      </c>
      <c r="BL375" s="18" t="s">
        <v>152</v>
      </c>
      <c r="BM375" s="190" t="s">
        <v>1259</v>
      </c>
    </row>
    <row r="376" spans="1:65" s="2" customFormat="1" ht="11.25">
      <c r="A376" s="35"/>
      <c r="B376" s="36"/>
      <c r="C376" s="37"/>
      <c r="D376" s="192" t="s">
        <v>154</v>
      </c>
      <c r="E376" s="37"/>
      <c r="F376" s="193" t="s">
        <v>1260</v>
      </c>
      <c r="G376" s="37"/>
      <c r="H376" s="37"/>
      <c r="I376" s="194"/>
      <c r="J376" s="37"/>
      <c r="K376" s="37"/>
      <c r="L376" s="40"/>
      <c r="M376" s="195"/>
      <c r="N376" s="196"/>
      <c r="O376" s="65"/>
      <c r="P376" s="65"/>
      <c r="Q376" s="65"/>
      <c r="R376" s="65"/>
      <c r="S376" s="65"/>
      <c r="T376" s="66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154</v>
      </c>
      <c r="AU376" s="18" t="s">
        <v>81</v>
      </c>
    </row>
    <row r="377" spans="1:65" s="15" customFormat="1" ht="11.25">
      <c r="B377" s="230"/>
      <c r="C377" s="231"/>
      <c r="D377" s="199" t="s">
        <v>160</v>
      </c>
      <c r="E377" s="232" t="s">
        <v>19</v>
      </c>
      <c r="F377" s="233" t="s">
        <v>1261</v>
      </c>
      <c r="G377" s="231"/>
      <c r="H377" s="232" t="s">
        <v>19</v>
      </c>
      <c r="I377" s="234"/>
      <c r="J377" s="231"/>
      <c r="K377" s="231"/>
      <c r="L377" s="235"/>
      <c r="M377" s="236"/>
      <c r="N377" s="237"/>
      <c r="O377" s="237"/>
      <c r="P377" s="237"/>
      <c r="Q377" s="237"/>
      <c r="R377" s="237"/>
      <c r="S377" s="237"/>
      <c r="T377" s="238"/>
      <c r="AT377" s="239" t="s">
        <v>160</v>
      </c>
      <c r="AU377" s="239" t="s">
        <v>81</v>
      </c>
      <c r="AV377" s="15" t="s">
        <v>79</v>
      </c>
      <c r="AW377" s="15" t="s">
        <v>35</v>
      </c>
      <c r="AX377" s="15" t="s">
        <v>73</v>
      </c>
      <c r="AY377" s="239" t="s">
        <v>145</v>
      </c>
    </row>
    <row r="378" spans="1:65" s="13" customFormat="1" ht="11.25">
      <c r="B378" s="197"/>
      <c r="C378" s="198"/>
      <c r="D378" s="199" t="s">
        <v>160</v>
      </c>
      <c r="E378" s="200" t="s">
        <v>19</v>
      </c>
      <c r="F378" s="201" t="s">
        <v>1262</v>
      </c>
      <c r="G378" s="198"/>
      <c r="H378" s="202">
        <v>7.5</v>
      </c>
      <c r="I378" s="203"/>
      <c r="J378" s="198"/>
      <c r="K378" s="198"/>
      <c r="L378" s="204"/>
      <c r="M378" s="205"/>
      <c r="N378" s="206"/>
      <c r="O378" s="206"/>
      <c r="P378" s="206"/>
      <c r="Q378" s="206"/>
      <c r="R378" s="206"/>
      <c r="S378" s="206"/>
      <c r="T378" s="207"/>
      <c r="AT378" s="208" t="s">
        <v>160</v>
      </c>
      <c r="AU378" s="208" t="s">
        <v>81</v>
      </c>
      <c r="AV378" s="13" t="s">
        <v>81</v>
      </c>
      <c r="AW378" s="13" t="s">
        <v>35</v>
      </c>
      <c r="AX378" s="13" t="s">
        <v>79</v>
      </c>
      <c r="AY378" s="208" t="s">
        <v>145</v>
      </c>
    </row>
    <row r="379" spans="1:65" s="12" customFormat="1" ht="22.9" customHeight="1">
      <c r="B379" s="163"/>
      <c r="C379" s="164"/>
      <c r="D379" s="165" t="s">
        <v>72</v>
      </c>
      <c r="E379" s="177" t="s">
        <v>423</v>
      </c>
      <c r="F379" s="177" t="s">
        <v>424</v>
      </c>
      <c r="G379" s="164"/>
      <c r="H379" s="164"/>
      <c r="I379" s="167"/>
      <c r="J379" s="178">
        <f>BK379</f>
        <v>0</v>
      </c>
      <c r="K379" s="164"/>
      <c r="L379" s="169"/>
      <c r="M379" s="170"/>
      <c r="N379" s="171"/>
      <c r="O379" s="171"/>
      <c r="P379" s="172">
        <f>SUM(P380:P388)</f>
        <v>0</v>
      </c>
      <c r="Q379" s="171"/>
      <c r="R379" s="172">
        <f>SUM(R380:R388)</f>
        <v>0</v>
      </c>
      <c r="S379" s="171"/>
      <c r="T379" s="173">
        <f>SUM(T380:T388)</f>
        <v>0</v>
      </c>
      <c r="AR379" s="174" t="s">
        <v>79</v>
      </c>
      <c r="AT379" s="175" t="s">
        <v>72</v>
      </c>
      <c r="AU379" s="175" t="s">
        <v>79</v>
      </c>
      <c r="AY379" s="174" t="s">
        <v>145</v>
      </c>
      <c r="BK379" s="176">
        <f>SUM(BK380:BK388)</f>
        <v>0</v>
      </c>
    </row>
    <row r="380" spans="1:65" s="2" customFormat="1" ht="33" customHeight="1">
      <c r="A380" s="35"/>
      <c r="B380" s="36"/>
      <c r="C380" s="179" t="s">
        <v>853</v>
      </c>
      <c r="D380" s="179" t="s">
        <v>147</v>
      </c>
      <c r="E380" s="180" t="s">
        <v>1263</v>
      </c>
      <c r="F380" s="181" t="s">
        <v>1264</v>
      </c>
      <c r="G380" s="182" t="s">
        <v>216</v>
      </c>
      <c r="H380" s="183">
        <v>33.968000000000004</v>
      </c>
      <c r="I380" s="184"/>
      <c r="J380" s="185">
        <f>ROUND(I380*H380,2)</f>
        <v>0</v>
      </c>
      <c r="K380" s="181" t="s">
        <v>525</v>
      </c>
      <c r="L380" s="40"/>
      <c r="M380" s="186" t="s">
        <v>19</v>
      </c>
      <c r="N380" s="187" t="s">
        <v>44</v>
      </c>
      <c r="O380" s="65"/>
      <c r="P380" s="188">
        <f>O380*H380</f>
        <v>0</v>
      </c>
      <c r="Q380" s="188">
        <v>0</v>
      </c>
      <c r="R380" s="188">
        <f>Q380*H380</f>
        <v>0</v>
      </c>
      <c r="S380" s="188">
        <v>0</v>
      </c>
      <c r="T380" s="189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0" t="s">
        <v>152</v>
      </c>
      <c r="AT380" s="190" t="s">
        <v>147</v>
      </c>
      <c r="AU380" s="190" t="s">
        <v>81</v>
      </c>
      <c r="AY380" s="18" t="s">
        <v>145</v>
      </c>
      <c r="BE380" s="191">
        <f>IF(N380="základní",J380,0)</f>
        <v>0</v>
      </c>
      <c r="BF380" s="191">
        <f>IF(N380="snížená",J380,0)</f>
        <v>0</v>
      </c>
      <c r="BG380" s="191">
        <f>IF(N380="zákl. přenesená",J380,0)</f>
        <v>0</v>
      </c>
      <c r="BH380" s="191">
        <f>IF(N380="sníž. přenesená",J380,0)</f>
        <v>0</v>
      </c>
      <c r="BI380" s="191">
        <f>IF(N380="nulová",J380,0)</f>
        <v>0</v>
      </c>
      <c r="BJ380" s="18" t="s">
        <v>79</v>
      </c>
      <c r="BK380" s="191">
        <f>ROUND(I380*H380,2)</f>
        <v>0</v>
      </c>
      <c r="BL380" s="18" t="s">
        <v>152</v>
      </c>
      <c r="BM380" s="190" t="s">
        <v>1265</v>
      </c>
    </row>
    <row r="381" spans="1:65" s="2" customFormat="1" ht="11.25">
      <c r="A381" s="35"/>
      <c r="B381" s="36"/>
      <c r="C381" s="37"/>
      <c r="D381" s="192" t="s">
        <v>154</v>
      </c>
      <c r="E381" s="37"/>
      <c r="F381" s="193" t="s">
        <v>1266</v>
      </c>
      <c r="G381" s="37"/>
      <c r="H381" s="37"/>
      <c r="I381" s="194"/>
      <c r="J381" s="37"/>
      <c r="K381" s="37"/>
      <c r="L381" s="40"/>
      <c r="M381" s="195"/>
      <c r="N381" s="196"/>
      <c r="O381" s="65"/>
      <c r="P381" s="65"/>
      <c r="Q381" s="65"/>
      <c r="R381" s="65"/>
      <c r="S381" s="65"/>
      <c r="T381" s="66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154</v>
      </c>
      <c r="AU381" s="18" t="s">
        <v>81</v>
      </c>
    </row>
    <row r="382" spans="1:65" s="2" customFormat="1" ht="24.2" customHeight="1">
      <c r="A382" s="35"/>
      <c r="B382" s="36"/>
      <c r="C382" s="179" t="s">
        <v>857</v>
      </c>
      <c r="D382" s="179" t="s">
        <v>147</v>
      </c>
      <c r="E382" s="180" t="s">
        <v>904</v>
      </c>
      <c r="F382" s="181" t="s">
        <v>905</v>
      </c>
      <c r="G382" s="182" t="s">
        <v>216</v>
      </c>
      <c r="H382" s="183">
        <v>33.968000000000004</v>
      </c>
      <c r="I382" s="184"/>
      <c r="J382" s="185">
        <f>ROUND(I382*H382,2)</f>
        <v>0</v>
      </c>
      <c r="K382" s="181" t="s">
        <v>525</v>
      </c>
      <c r="L382" s="40"/>
      <c r="M382" s="186" t="s">
        <v>19</v>
      </c>
      <c r="N382" s="187" t="s">
        <v>44</v>
      </c>
      <c r="O382" s="65"/>
      <c r="P382" s="188">
        <f>O382*H382</f>
        <v>0</v>
      </c>
      <c r="Q382" s="188">
        <v>0</v>
      </c>
      <c r="R382" s="188">
        <f>Q382*H382</f>
        <v>0</v>
      </c>
      <c r="S382" s="188">
        <v>0</v>
      </c>
      <c r="T382" s="189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0" t="s">
        <v>152</v>
      </c>
      <c r="AT382" s="190" t="s">
        <v>147</v>
      </c>
      <c r="AU382" s="190" t="s">
        <v>81</v>
      </c>
      <c r="AY382" s="18" t="s">
        <v>145</v>
      </c>
      <c r="BE382" s="191">
        <f>IF(N382="základní",J382,0)</f>
        <v>0</v>
      </c>
      <c r="BF382" s="191">
        <f>IF(N382="snížená",J382,0)</f>
        <v>0</v>
      </c>
      <c r="BG382" s="191">
        <f>IF(N382="zákl. přenesená",J382,0)</f>
        <v>0</v>
      </c>
      <c r="BH382" s="191">
        <f>IF(N382="sníž. přenesená",J382,0)</f>
        <v>0</v>
      </c>
      <c r="BI382" s="191">
        <f>IF(N382="nulová",J382,0)</f>
        <v>0</v>
      </c>
      <c r="BJ382" s="18" t="s">
        <v>79</v>
      </c>
      <c r="BK382" s="191">
        <f>ROUND(I382*H382,2)</f>
        <v>0</v>
      </c>
      <c r="BL382" s="18" t="s">
        <v>152</v>
      </c>
      <c r="BM382" s="190" t="s">
        <v>1267</v>
      </c>
    </row>
    <row r="383" spans="1:65" s="2" customFormat="1" ht="11.25">
      <c r="A383" s="35"/>
      <c r="B383" s="36"/>
      <c r="C383" s="37"/>
      <c r="D383" s="192" t="s">
        <v>154</v>
      </c>
      <c r="E383" s="37"/>
      <c r="F383" s="193" t="s">
        <v>907</v>
      </c>
      <c r="G383" s="37"/>
      <c r="H383" s="37"/>
      <c r="I383" s="194"/>
      <c r="J383" s="37"/>
      <c r="K383" s="37"/>
      <c r="L383" s="40"/>
      <c r="M383" s="195"/>
      <c r="N383" s="196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154</v>
      </c>
      <c r="AU383" s="18" t="s">
        <v>81</v>
      </c>
    </row>
    <row r="384" spans="1:65" s="2" customFormat="1" ht="24.2" customHeight="1">
      <c r="A384" s="35"/>
      <c r="B384" s="36"/>
      <c r="C384" s="179" t="s">
        <v>861</v>
      </c>
      <c r="D384" s="179" t="s">
        <v>147</v>
      </c>
      <c r="E384" s="180" t="s">
        <v>909</v>
      </c>
      <c r="F384" s="181" t="s">
        <v>432</v>
      </c>
      <c r="G384" s="182" t="s">
        <v>216</v>
      </c>
      <c r="H384" s="183">
        <v>101.904</v>
      </c>
      <c r="I384" s="184"/>
      <c r="J384" s="185">
        <f>ROUND(I384*H384,2)</f>
        <v>0</v>
      </c>
      <c r="K384" s="181" t="s">
        <v>525</v>
      </c>
      <c r="L384" s="40"/>
      <c r="M384" s="186" t="s">
        <v>19</v>
      </c>
      <c r="N384" s="187" t="s">
        <v>44</v>
      </c>
      <c r="O384" s="65"/>
      <c r="P384" s="188">
        <f>O384*H384</f>
        <v>0</v>
      </c>
      <c r="Q384" s="188">
        <v>0</v>
      </c>
      <c r="R384" s="188">
        <f>Q384*H384</f>
        <v>0</v>
      </c>
      <c r="S384" s="188">
        <v>0</v>
      </c>
      <c r="T384" s="189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0" t="s">
        <v>152</v>
      </c>
      <c r="AT384" s="190" t="s">
        <v>147</v>
      </c>
      <c r="AU384" s="190" t="s">
        <v>81</v>
      </c>
      <c r="AY384" s="18" t="s">
        <v>145</v>
      </c>
      <c r="BE384" s="191">
        <f>IF(N384="základní",J384,0)</f>
        <v>0</v>
      </c>
      <c r="BF384" s="191">
        <f>IF(N384="snížená",J384,0)</f>
        <v>0</v>
      </c>
      <c r="BG384" s="191">
        <f>IF(N384="zákl. přenesená",J384,0)</f>
        <v>0</v>
      </c>
      <c r="BH384" s="191">
        <f>IF(N384="sníž. přenesená",J384,0)</f>
        <v>0</v>
      </c>
      <c r="BI384" s="191">
        <f>IF(N384="nulová",J384,0)</f>
        <v>0</v>
      </c>
      <c r="BJ384" s="18" t="s">
        <v>79</v>
      </c>
      <c r="BK384" s="191">
        <f>ROUND(I384*H384,2)</f>
        <v>0</v>
      </c>
      <c r="BL384" s="18" t="s">
        <v>152</v>
      </c>
      <c r="BM384" s="190" t="s">
        <v>1268</v>
      </c>
    </row>
    <row r="385" spans="1:65" s="2" customFormat="1" ht="11.25">
      <c r="A385" s="35"/>
      <c r="B385" s="36"/>
      <c r="C385" s="37"/>
      <c r="D385" s="192" t="s">
        <v>154</v>
      </c>
      <c r="E385" s="37"/>
      <c r="F385" s="193" t="s">
        <v>911</v>
      </c>
      <c r="G385" s="37"/>
      <c r="H385" s="37"/>
      <c r="I385" s="194"/>
      <c r="J385" s="37"/>
      <c r="K385" s="37"/>
      <c r="L385" s="40"/>
      <c r="M385" s="195"/>
      <c r="N385" s="196"/>
      <c r="O385" s="65"/>
      <c r="P385" s="65"/>
      <c r="Q385" s="65"/>
      <c r="R385" s="65"/>
      <c r="S385" s="65"/>
      <c r="T385" s="66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154</v>
      </c>
      <c r="AU385" s="18" t="s">
        <v>81</v>
      </c>
    </row>
    <row r="386" spans="1:65" s="13" customFormat="1" ht="11.25">
      <c r="B386" s="197"/>
      <c r="C386" s="198"/>
      <c r="D386" s="199" t="s">
        <v>160</v>
      </c>
      <c r="E386" s="198"/>
      <c r="F386" s="201" t="s">
        <v>1269</v>
      </c>
      <c r="G386" s="198"/>
      <c r="H386" s="202">
        <v>101.904</v>
      </c>
      <c r="I386" s="203"/>
      <c r="J386" s="198"/>
      <c r="K386" s="198"/>
      <c r="L386" s="204"/>
      <c r="M386" s="205"/>
      <c r="N386" s="206"/>
      <c r="O386" s="206"/>
      <c r="P386" s="206"/>
      <c r="Q386" s="206"/>
      <c r="R386" s="206"/>
      <c r="S386" s="206"/>
      <c r="T386" s="207"/>
      <c r="AT386" s="208" t="s">
        <v>160</v>
      </c>
      <c r="AU386" s="208" t="s">
        <v>81</v>
      </c>
      <c r="AV386" s="13" t="s">
        <v>81</v>
      </c>
      <c r="AW386" s="13" t="s">
        <v>4</v>
      </c>
      <c r="AX386" s="13" t="s">
        <v>79</v>
      </c>
      <c r="AY386" s="208" t="s">
        <v>145</v>
      </c>
    </row>
    <row r="387" spans="1:65" s="2" customFormat="1" ht="16.5" customHeight="1">
      <c r="A387" s="35"/>
      <c r="B387" s="36"/>
      <c r="C387" s="179" t="s">
        <v>866</v>
      </c>
      <c r="D387" s="179" t="s">
        <v>147</v>
      </c>
      <c r="E387" s="180" t="s">
        <v>914</v>
      </c>
      <c r="F387" s="181" t="s">
        <v>915</v>
      </c>
      <c r="G387" s="182" t="s">
        <v>216</v>
      </c>
      <c r="H387" s="183">
        <v>33.968000000000004</v>
      </c>
      <c r="I387" s="184"/>
      <c r="J387" s="185">
        <f>ROUND(I387*H387,2)</f>
        <v>0</v>
      </c>
      <c r="K387" s="181" t="s">
        <v>525</v>
      </c>
      <c r="L387" s="40"/>
      <c r="M387" s="186" t="s">
        <v>19</v>
      </c>
      <c r="N387" s="187" t="s">
        <v>44</v>
      </c>
      <c r="O387" s="65"/>
      <c r="P387" s="188">
        <f>O387*H387</f>
        <v>0</v>
      </c>
      <c r="Q387" s="188">
        <v>0</v>
      </c>
      <c r="R387" s="188">
        <f>Q387*H387</f>
        <v>0</v>
      </c>
      <c r="S387" s="188">
        <v>0</v>
      </c>
      <c r="T387" s="189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0" t="s">
        <v>152</v>
      </c>
      <c r="AT387" s="190" t="s">
        <v>147</v>
      </c>
      <c r="AU387" s="190" t="s">
        <v>81</v>
      </c>
      <c r="AY387" s="18" t="s">
        <v>145</v>
      </c>
      <c r="BE387" s="191">
        <f>IF(N387="základní",J387,0)</f>
        <v>0</v>
      </c>
      <c r="BF387" s="191">
        <f>IF(N387="snížená",J387,0)</f>
        <v>0</v>
      </c>
      <c r="BG387" s="191">
        <f>IF(N387="zákl. přenesená",J387,0)</f>
        <v>0</v>
      </c>
      <c r="BH387" s="191">
        <f>IF(N387="sníž. přenesená",J387,0)</f>
        <v>0</v>
      </c>
      <c r="BI387" s="191">
        <f>IF(N387="nulová",J387,0)</f>
        <v>0</v>
      </c>
      <c r="BJ387" s="18" t="s">
        <v>79</v>
      </c>
      <c r="BK387" s="191">
        <f>ROUND(I387*H387,2)</f>
        <v>0</v>
      </c>
      <c r="BL387" s="18" t="s">
        <v>152</v>
      </c>
      <c r="BM387" s="190" t="s">
        <v>1270</v>
      </c>
    </row>
    <row r="388" spans="1:65" s="2" customFormat="1" ht="11.25">
      <c r="A388" s="35"/>
      <c r="B388" s="36"/>
      <c r="C388" s="37"/>
      <c r="D388" s="192" t="s">
        <v>154</v>
      </c>
      <c r="E388" s="37"/>
      <c r="F388" s="193" t="s">
        <v>917</v>
      </c>
      <c r="G388" s="37"/>
      <c r="H388" s="37"/>
      <c r="I388" s="194"/>
      <c r="J388" s="37"/>
      <c r="K388" s="37"/>
      <c r="L388" s="40"/>
      <c r="M388" s="195"/>
      <c r="N388" s="196"/>
      <c r="O388" s="65"/>
      <c r="P388" s="65"/>
      <c r="Q388" s="65"/>
      <c r="R388" s="65"/>
      <c r="S388" s="65"/>
      <c r="T388" s="66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154</v>
      </c>
      <c r="AU388" s="18" t="s">
        <v>81</v>
      </c>
    </row>
    <row r="389" spans="1:65" s="12" customFormat="1" ht="22.9" customHeight="1">
      <c r="B389" s="163"/>
      <c r="C389" s="164"/>
      <c r="D389" s="165" t="s">
        <v>72</v>
      </c>
      <c r="E389" s="177" t="s">
        <v>446</v>
      </c>
      <c r="F389" s="177" t="s">
        <v>447</v>
      </c>
      <c r="G389" s="164"/>
      <c r="H389" s="164"/>
      <c r="I389" s="167"/>
      <c r="J389" s="178">
        <f>BK389</f>
        <v>0</v>
      </c>
      <c r="K389" s="164"/>
      <c r="L389" s="169"/>
      <c r="M389" s="170"/>
      <c r="N389" s="171"/>
      <c r="O389" s="171"/>
      <c r="P389" s="172">
        <f>SUM(P390:P391)</f>
        <v>0</v>
      </c>
      <c r="Q389" s="171"/>
      <c r="R389" s="172">
        <f>SUM(R390:R391)</f>
        <v>0</v>
      </c>
      <c r="S389" s="171"/>
      <c r="T389" s="173">
        <f>SUM(T390:T391)</f>
        <v>0</v>
      </c>
      <c r="AR389" s="174" t="s">
        <v>79</v>
      </c>
      <c r="AT389" s="175" t="s">
        <v>72</v>
      </c>
      <c r="AU389" s="175" t="s">
        <v>79</v>
      </c>
      <c r="AY389" s="174" t="s">
        <v>145</v>
      </c>
      <c r="BK389" s="176">
        <f>SUM(BK390:BK391)</f>
        <v>0</v>
      </c>
    </row>
    <row r="390" spans="1:65" s="2" customFormat="1" ht="24.2" customHeight="1">
      <c r="A390" s="35"/>
      <c r="B390" s="36"/>
      <c r="C390" s="179" t="s">
        <v>870</v>
      </c>
      <c r="D390" s="179" t="s">
        <v>147</v>
      </c>
      <c r="E390" s="180" t="s">
        <v>1271</v>
      </c>
      <c r="F390" s="181" t="s">
        <v>1272</v>
      </c>
      <c r="G390" s="182" t="s">
        <v>216</v>
      </c>
      <c r="H390" s="183">
        <v>411.82299999999998</v>
      </c>
      <c r="I390" s="184"/>
      <c r="J390" s="185">
        <f>ROUND(I390*H390,2)</f>
        <v>0</v>
      </c>
      <c r="K390" s="181" t="s">
        <v>525</v>
      </c>
      <c r="L390" s="40"/>
      <c r="M390" s="186" t="s">
        <v>19</v>
      </c>
      <c r="N390" s="187" t="s">
        <v>44</v>
      </c>
      <c r="O390" s="65"/>
      <c r="P390" s="188">
        <f>O390*H390</f>
        <v>0</v>
      </c>
      <c r="Q390" s="188">
        <v>0</v>
      </c>
      <c r="R390" s="188">
        <f>Q390*H390</f>
        <v>0</v>
      </c>
      <c r="S390" s="188">
        <v>0</v>
      </c>
      <c r="T390" s="189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0" t="s">
        <v>152</v>
      </c>
      <c r="AT390" s="190" t="s">
        <v>147</v>
      </c>
      <c r="AU390" s="190" t="s">
        <v>81</v>
      </c>
      <c r="AY390" s="18" t="s">
        <v>145</v>
      </c>
      <c r="BE390" s="191">
        <f>IF(N390="základní",J390,0)</f>
        <v>0</v>
      </c>
      <c r="BF390" s="191">
        <f>IF(N390="snížená",J390,0)</f>
        <v>0</v>
      </c>
      <c r="BG390" s="191">
        <f>IF(N390="zákl. přenesená",J390,0)</f>
        <v>0</v>
      </c>
      <c r="BH390" s="191">
        <f>IF(N390="sníž. přenesená",J390,0)</f>
        <v>0</v>
      </c>
      <c r="BI390" s="191">
        <f>IF(N390="nulová",J390,0)</f>
        <v>0</v>
      </c>
      <c r="BJ390" s="18" t="s">
        <v>79</v>
      </c>
      <c r="BK390" s="191">
        <f>ROUND(I390*H390,2)</f>
        <v>0</v>
      </c>
      <c r="BL390" s="18" t="s">
        <v>152</v>
      </c>
      <c r="BM390" s="190" t="s">
        <v>1273</v>
      </c>
    </row>
    <row r="391" spans="1:65" s="2" customFormat="1" ht="11.25">
      <c r="A391" s="35"/>
      <c r="B391" s="36"/>
      <c r="C391" s="37"/>
      <c r="D391" s="192" t="s">
        <v>154</v>
      </c>
      <c r="E391" s="37"/>
      <c r="F391" s="193" t="s">
        <v>1274</v>
      </c>
      <c r="G391" s="37"/>
      <c r="H391" s="37"/>
      <c r="I391" s="194"/>
      <c r="J391" s="37"/>
      <c r="K391" s="37"/>
      <c r="L391" s="40"/>
      <c r="M391" s="195"/>
      <c r="N391" s="196"/>
      <c r="O391" s="65"/>
      <c r="P391" s="65"/>
      <c r="Q391" s="65"/>
      <c r="R391" s="65"/>
      <c r="S391" s="65"/>
      <c r="T391" s="66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154</v>
      </c>
      <c r="AU391" s="18" t="s">
        <v>81</v>
      </c>
    </row>
    <row r="392" spans="1:65" s="12" customFormat="1" ht="25.9" customHeight="1">
      <c r="B392" s="163"/>
      <c r="C392" s="164"/>
      <c r="D392" s="165" t="s">
        <v>72</v>
      </c>
      <c r="E392" s="166" t="s">
        <v>453</v>
      </c>
      <c r="F392" s="166" t="s">
        <v>454</v>
      </c>
      <c r="G392" s="164"/>
      <c r="H392" s="164"/>
      <c r="I392" s="167"/>
      <c r="J392" s="168">
        <f>BK392</f>
        <v>0</v>
      </c>
      <c r="K392" s="164"/>
      <c r="L392" s="169"/>
      <c r="M392" s="170"/>
      <c r="N392" s="171"/>
      <c r="O392" s="171"/>
      <c r="P392" s="172">
        <f>P393+P397+P399+P402</f>
        <v>0</v>
      </c>
      <c r="Q392" s="171"/>
      <c r="R392" s="172">
        <f>R393+R397+R399+R402</f>
        <v>0</v>
      </c>
      <c r="S392" s="171"/>
      <c r="T392" s="173">
        <f>T393+T397+T399+T402</f>
        <v>0</v>
      </c>
      <c r="AR392" s="174" t="s">
        <v>175</v>
      </c>
      <c r="AT392" s="175" t="s">
        <v>72</v>
      </c>
      <c r="AU392" s="175" t="s">
        <v>73</v>
      </c>
      <c r="AY392" s="174" t="s">
        <v>145</v>
      </c>
      <c r="BK392" s="176">
        <f>BK393+BK397+BK399+BK402</f>
        <v>0</v>
      </c>
    </row>
    <row r="393" spans="1:65" s="12" customFormat="1" ht="22.9" customHeight="1">
      <c r="B393" s="163"/>
      <c r="C393" s="164"/>
      <c r="D393" s="165" t="s">
        <v>72</v>
      </c>
      <c r="E393" s="177" t="s">
        <v>455</v>
      </c>
      <c r="F393" s="177" t="s">
        <v>456</v>
      </c>
      <c r="G393" s="164"/>
      <c r="H393" s="164"/>
      <c r="I393" s="167"/>
      <c r="J393" s="178">
        <f>BK393</f>
        <v>0</v>
      </c>
      <c r="K393" s="164"/>
      <c r="L393" s="169"/>
      <c r="M393" s="170"/>
      <c r="N393" s="171"/>
      <c r="O393" s="171"/>
      <c r="P393" s="172">
        <f>SUM(P394:P396)</f>
        <v>0</v>
      </c>
      <c r="Q393" s="171"/>
      <c r="R393" s="172">
        <f>SUM(R394:R396)</f>
        <v>0</v>
      </c>
      <c r="S393" s="171"/>
      <c r="T393" s="173">
        <f>SUM(T394:T396)</f>
        <v>0</v>
      </c>
      <c r="AR393" s="174" t="s">
        <v>175</v>
      </c>
      <c r="AT393" s="175" t="s">
        <v>72</v>
      </c>
      <c r="AU393" s="175" t="s">
        <v>79</v>
      </c>
      <c r="AY393" s="174" t="s">
        <v>145</v>
      </c>
      <c r="BK393" s="176">
        <f>SUM(BK394:BK396)</f>
        <v>0</v>
      </c>
    </row>
    <row r="394" spans="1:65" s="2" customFormat="1" ht="16.5" customHeight="1">
      <c r="A394" s="35"/>
      <c r="B394" s="36"/>
      <c r="C394" s="179" t="s">
        <v>875</v>
      </c>
      <c r="D394" s="179" t="s">
        <v>147</v>
      </c>
      <c r="E394" s="180" t="s">
        <v>924</v>
      </c>
      <c r="F394" s="181" t="s">
        <v>459</v>
      </c>
      <c r="G394" s="182" t="s">
        <v>460</v>
      </c>
      <c r="H394" s="183">
        <v>1</v>
      </c>
      <c r="I394" s="184"/>
      <c r="J394" s="185">
        <f>ROUND(I394*H394,2)</f>
        <v>0</v>
      </c>
      <c r="K394" s="181" t="s">
        <v>19</v>
      </c>
      <c r="L394" s="40"/>
      <c r="M394" s="186" t="s">
        <v>19</v>
      </c>
      <c r="N394" s="187" t="s">
        <v>44</v>
      </c>
      <c r="O394" s="65"/>
      <c r="P394" s="188">
        <f>O394*H394</f>
        <v>0</v>
      </c>
      <c r="Q394" s="188">
        <v>0</v>
      </c>
      <c r="R394" s="188">
        <f>Q394*H394</f>
        <v>0</v>
      </c>
      <c r="S394" s="188">
        <v>0</v>
      </c>
      <c r="T394" s="189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90" t="s">
        <v>152</v>
      </c>
      <c r="AT394" s="190" t="s">
        <v>147</v>
      </c>
      <c r="AU394" s="190" t="s">
        <v>81</v>
      </c>
      <c r="AY394" s="18" t="s">
        <v>145</v>
      </c>
      <c r="BE394" s="191">
        <f>IF(N394="základní",J394,0)</f>
        <v>0</v>
      </c>
      <c r="BF394" s="191">
        <f>IF(N394="snížená",J394,0)</f>
        <v>0</v>
      </c>
      <c r="BG394" s="191">
        <f>IF(N394="zákl. přenesená",J394,0)</f>
        <v>0</v>
      </c>
      <c r="BH394" s="191">
        <f>IF(N394="sníž. přenesená",J394,0)</f>
        <v>0</v>
      </c>
      <c r="BI394" s="191">
        <f>IF(N394="nulová",J394,0)</f>
        <v>0</v>
      </c>
      <c r="BJ394" s="18" t="s">
        <v>79</v>
      </c>
      <c r="BK394" s="191">
        <f>ROUND(I394*H394,2)</f>
        <v>0</v>
      </c>
      <c r="BL394" s="18" t="s">
        <v>152</v>
      </c>
      <c r="BM394" s="190" t="s">
        <v>1275</v>
      </c>
    </row>
    <row r="395" spans="1:65" s="2" customFormat="1" ht="21.75" customHeight="1">
      <c r="A395" s="35"/>
      <c r="B395" s="36"/>
      <c r="C395" s="179" t="s">
        <v>879</v>
      </c>
      <c r="D395" s="179" t="s">
        <v>147</v>
      </c>
      <c r="E395" s="180" t="s">
        <v>927</v>
      </c>
      <c r="F395" s="181" t="s">
        <v>928</v>
      </c>
      <c r="G395" s="182" t="s">
        <v>460</v>
      </c>
      <c r="H395" s="183">
        <v>1</v>
      </c>
      <c r="I395" s="184"/>
      <c r="J395" s="185">
        <f>ROUND(I395*H395,2)</f>
        <v>0</v>
      </c>
      <c r="K395" s="181" t="s">
        <v>19</v>
      </c>
      <c r="L395" s="40"/>
      <c r="M395" s="186" t="s">
        <v>19</v>
      </c>
      <c r="N395" s="187" t="s">
        <v>44</v>
      </c>
      <c r="O395" s="65"/>
      <c r="P395" s="188">
        <f>O395*H395</f>
        <v>0</v>
      </c>
      <c r="Q395" s="188">
        <v>0</v>
      </c>
      <c r="R395" s="188">
        <f>Q395*H395</f>
        <v>0</v>
      </c>
      <c r="S395" s="188">
        <v>0</v>
      </c>
      <c r="T395" s="189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90" t="s">
        <v>152</v>
      </c>
      <c r="AT395" s="190" t="s">
        <v>147</v>
      </c>
      <c r="AU395" s="190" t="s">
        <v>81</v>
      </c>
      <c r="AY395" s="18" t="s">
        <v>145</v>
      </c>
      <c r="BE395" s="191">
        <f>IF(N395="základní",J395,0)</f>
        <v>0</v>
      </c>
      <c r="BF395" s="191">
        <f>IF(N395="snížená",J395,0)</f>
        <v>0</v>
      </c>
      <c r="BG395" s="191">
        <f>IF(N395="zákl. přenesená",J395,0)</f>
        <v>0</v>
      </c>
      <c r="BH395" s="191">
        <f>IF(N395="sníž. přenesená",J395,0)</f>
        <v>0</v>
      </c>
      <c r="BI395" s="191">
        <f>IF(N395="nulová",J395,0)</f>
        <v>0</v>
      </c>
      <c r="BJ395" s="18" t="s">
        <v>79</v>
      </c>
      <c r="BK395" s="191">
        <f>ROUND(I395*H395,2)</f>
        <v>0</v>
      </c>
      <c r="BL395" s="18" t="s">
        <v>152</v>
      </c>
      <c r="BM395" s="190" t="s">
        <v>1276</v>
      </c>
    </row>
    <row r="396" spans="1:65" s="2" customFormat="1" ht="24.2" customHeight="1">
      <c r="A396" s="35"/>
      <c r="B396" s="36"/>
      <c r="C396" s="179" t="s">
        <v>884</v>
      </c>
      <c r="D396" s="179" t="s">
        <v>147</v>
      </c>
      <c r="E396" s="180" t="s">
        <v>931</v>
      </c>
      <c r="F396" s="181" t="s">
        <v>932</v>
      </c>
      <c r="G396" s="182" t="s">
        <v>460</v>
      </c>
      <c r="H396" s="183">
        <v>1</v>
      </c>
      <c r="I396" s="184"/>
      <c r="J396" s="185">
        <f>ROUND(I396*H396,2)</f>
        <v>0</v>
      </c>
      <c r="K396" s="181" t="s">
        <v>19</v>
      </c>
      <c r="L396" s="40"/>
      <c r="M396" s="186" t="s">
        <v>19</v>
      </c>
      <c r="N396" s="187" t="s">
        <v>44</v>
      </c>
      <c r="O396" s="65"/>
      <c r="P396" s="188">
        <f>O396*H396</f>
        <v>0</v>
      </c>
      <c r="Q396" s="188">
        <v>0</v>
      </c>
      <c r="R396" s="188">
        <f>Q396*H396</f>
        <v>0</v>
      </c>
      <c r="S396" s="188">
        <v>0</v>
      </c>
      <c r="T396" s="189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0" t="s">
        <v>152</v>
      </c>
      <c r="AT396" s="190" t="s">
        <v>147</v>
      </c>
      <c r="AU396" s="190" t="s">
        <v>81</v>
      </c>
      <c r="AY396" s="18" t="s">
        <v>145</v>
      </c>
      <c r="BE396" s="191">
        <f>IF(N396="základní",J396,0)</f>
        <v>0</v>
      </c>
      <c r="BF396" s="191">
        <f>IF(N396="snížená",J396,0)</f>
        <v>0</v>
      </c>
      <c r="BG396" s="191">
        <f>IF(N396="zákl. přenesená",J396,0)</f>
        <v>0</v>
      </c>
      <c r="BH396" s="191">
        <f>IF(N396="sníž. přenesená",J396,0)</f>
        <v>0</v>
      </c>
      <c r="BI396" s="191">
        <f>IF(N396="nulová",J396,0)</f>
        <v>0</v>
      </c>
      <c r="BJ396" s="18" t="s">
        <v>79</v>
      </c>
      <c r="BK396" s="191">
        <f>ROUND(I396*H396,2)</f>
        <v>0</v>
      </c>
      <c r="BL396" s="18" t="s">
        <v>152</v>
      </c>
      <c r="BM396" s="190" t="s">
        <v>1277</v>
      </c>
    </row>
    <row r="397" spans="1:65" s="12" customFormat="1" ht="22.9" customHeight="1">
      <c r="B397" s="163"/>
      <c r="C397" s="164"/>
      <c r="D397" s="165" t="s">
        <v>72</v>
      </c>
      <c r="E397" s="177" t="s">
        <v>478</v>
      </c>
      <c r="F397" s="177" t="s">
        <v>479</v>
      </c>
      <c r="G397" s="164"/>
      <c r="H397" s="164"/>
      <c r="I397" s="167"/>
      <c r="J397" s="178">
        <f>BK397</f>
        <v>0</v>
      </c>
      <c r="K397" s="164"/>
      <c r="L397" s="169"/>
      <c r="M397" s="170"/>
      <c r="N397" s="171"/>
      <c r="O397" s="171"/>
      <c r="P397" s="172">
        <f>P398</f>
        <v>0</v>
      </c>
      <c r="Q397" s="171"/>
      <c r="R397" s="172">
        <f>R398</f>
        <v>0</v>
      </c>
      <c r="S397" s="171"/>
      <c r="T397" s="173">
        <f>T398</f>
        <v>0</v>
      </c>
      <c r="AR397" s="174" t="s">
        <v>175</v>
      </c>
      <c r="AT397" s="175" t="s">
        <v>72</v>
      </c>
      <c r="AU397" s="175" t="s">
        <v>79</v>
      </c>
      <c r="AY397" s="174" t="s">
        <v>145</v>
      </c>
      <c r="BK397" s="176">
        <f>BK398</f>
        <v>0</v>
      </c>
    </row>
    <row r="398" spans="1:65" s="2" customFormat="1" ht="21.75" customHeight="1">
      <c r="A398" s="35"/>
      <c r="B398" s="36"/>
      <c r="C398" s="179" t="s">
        <v>888</v>
      </c>
      <c r="D398" s="179" t="s">
        <v>147</v>
      </c>
      <c r="E398" s="180" t="s">
        <v>935</v>
      </c>
      <c r="F398" s="181" t="s">
        <v>936</v>
      </c>
      <c r="G398" s="182" t="s">
        <v>460</v>
      </c>
      <c r="H398" s="183">
        <v>1</v>
      </c>
      <c r="I398" s="184"/>
      <c r="J398" s="185">
        <f>ROUND(I398*H398,2)</f>
        <v>0</v>
      </c>
      <c r="K398" s="181" t="s">
        <v>19</v>
      </c>
      <c r="L398" s="40"/>
      <c r="M398" s="186" t="s">
        <v>19</v>
      </c>
      <c r="N398" s="187" t="s">
        <v>44</v>
      </c>
      <c r="O398" s="65"/>
      <c r="P398" s="188">
        <f>O398*H398</f>
        <v>0</v>
      </c>
      <c r="Q398" s="188">
        <v>0</v>
      </c>
      <c r="R398" s="188">
        <f>Q398*H398</f>
        <v>0</v>
      </c>
      <c r="S398" s="188">
        <v>0</v>
      </c>
      <c r="T398" s="189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0" t="s">
        <v>152</v>
      </c>
      <c r="AT398" s="190" t="s">
        <v>147</v>
      </c>
      <c r="AU398" s="190" t="s">
        <v>81</v>
      </c>
      <c r="AY398" s="18" t="s">
        <v>145</v>
      </c>
      <c r="BE398" s="191">
        <f>IF(N398="základní",J398,0)</f>
        <v>0</v>
      </c>
      <c r="BF398" s="191">
        <f>IF(N398="snížená",J398,0)</f>
        <v>0</v>
      </c>
      <c r="BG398" s="191">
        <f>IF(N398="zákl. přenesená",J398,0)</f>
        <v>0</v>
      </c>
      <c r="BH398" s="191">
        <f>IF(N398="sníž. přenesená",J398,0)</f>
        <v>0</v>
      </c>
      <c r="BI398" s="191">
        <f>IF(N398="nulová",J398,0)</f>
        <v>0</v>
      </c>
      <c r="BJ398" s="18" t="s">
        <v>79</v>
      </c>
      <c r="BK398" s="191">
        <f>ROUND(I398*H398,2)</f>
        <v>0</v>
      </c>
      <c r="BL398" s="18" t="s">
        <v>152</v>
      </c>
      <c r="BM398" s="190" t="s">
        <v>1278</v>
      </c>
    </row>
    <row r="399" spans="1:65" s="12" customFormat="1" ht="22.9" customHeight="1">
      <c r="B399" s="163"/>
      <c r="C399" s="164"/>
      <c r="D399" s="165" t="s">
        <v>72</v>
      </c>
      <c r="E399" s="177" t="s">
        <v>487</v>
      </c>
      <c r="F399" s="177" t="s">
        <v>488</v>
      </c>
      <c r="G399" s="164"/>
      <c r="H399" s="164"/>
      <c r="I399" s="167"/>
      <c r="J399" s="178">
        <f>BK399</f>
        <v>0</v>
      </c>
      <c r="K399" s="164"/>
      <c r="L399" s="169"/>
      <c r="M399" s="170"/>
      <c r="N399" s="171"/>
      <c r="O399" s="171"/>
      <c r="P399" s="172">
        <f>SUM(P400:P401)</f>
        <v>0</v>
      </c>
      <c r="Q399" s="171"/>
      <c r="R399" s="172">
        <f>SUM(R400:R401)</f>
        <v>0</v>
      </c>
      <c r="S399" s="171"/>
      <c r="T399" s="173">
        <f>SUM(T400:T401)</f>
        <v>0</v>
      </c>
      <c r="AR399" s="174" t="s">
        <v>175</v>
      </c>
      <c r="AT399" s="175" t="s">
        <v>72</v>
      </c>
      <c r="AU399" s="175" t="s">
        <v>79</v>
      </c>
      <c r="AY399" s="174" t="s">
        <v>145</v>
      </c>
      <c r="BK399" s="176">
        <f>SUM(BK400:BK401)</f>
        <v>0</v>
      </c>
    </row>
    <row r="400" spans="1:65" s="2" customFormat="1" ht="16.5" customHeight="1">
      <c r="A400" s="35"/>
      <c r="B400" s="36"/>
      <c r="C400" s="179" t="s">
        <v>893</v>
      </c>
      <c r="D400" s="179" t="s">
        <v>147</v>
      </c>
      <c r="E400" s="180" t="s">
        <v>939</v>
      </c>
      <c r="F400" s="181" t="s">
        <v>940</v>
      </c>
      <c r="G400" s="182" t="s">
        <v>460</v>
      </c>
      <c r="H400" s="183">
        <v>1</v>
      </c>
      <c r="I400" s="184"/>
      <c r="J400" s="185">
        <f>ROUND(I400*H400,2)</f>
        <v>0</v>
      </c>
      <c r="K400" s="181" t="s">
        <v>19</v>
      </c>
      <c r="L400" s="40"/>
      <c r="M400" s="186" t="s">
        <v>19</v>
      </c>
      <c r="N400" s="187" t="s">
        <v>44</v>
      </c>
      <c r="O400" s="65"/>
      <c r="P400" s="188">
        <f>O400*H400</f>
        <v>0</v>
      </c>
      <c r="Q400" s="188">
        <v>0</v>
      </c>
      <c r="R400" s="188">
        <f>Q400*H400</f>
        <v>0</v>
      </c>
      <c r="S400" s="188">
        <v>0</v>
      </c>
      <c r="T400" s="189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90" t="s">
        <v>152</v>
      </c>
      <c r="AT400" s="190" t="s">
        <v>147</v>
      </c>
      <c r="AU400" s="190" t="s">
        <v>81</v>
      </c>
      <c r="AY400" s="18" t="s">
        <v>145</v>
      </c>
      <c r="BE400" s="191">
        <f>IF(N400="základní",J400,0)</f>
        <v>0</v>
      </c>
      <c r="BF400" s="191">
        <f>IF(N400="snížená",J400,0)</f>
        <v>0</v>
      </c>
      <c r="BG400" s="191">
        <f>IF(N400="zákl. přenesená",J400,0)</f>
        <v>0</v>
      </c>
      <c r="BH400" s="191">
        <f>IF(N400="sníž. přenesená",J400,0)</f>
        <v>0</v>
      </c>
      <c r="BI400" s="191">
        <f>IF(N400="nulová",J400,0)</f>
        <v>0</v>
      </c>
      <c r="BJ400" s="18" t="s">
        <v>79</v>
      </c>
      <c r="BK400" s="191">
        <f>ROUND(I400*H400,2)</f>
        <v>0</v>
      </c>
      <c r="BL400" s="18" t="s">
        <v>152</v>
      </c>
      <c r="BM400" s="190" t="s">
        <v>1279</v>
      </c>
    </row>
    <row r="401" spans="1:65" s="2" customFormat="1" ht="16.5" customHeight="1">
      <c r="A401" s="35"/>
      <c r="B401" s="36"/>
      <c r="C401" s="179" t="s">
        <v>898</v>
      </c>
      <c r="D401" s="179" t="s">
        <v>147</v>
      </c>
      <c r="E401" s="180" t="s">
        <v>943</v>
      </c>
      <c r="F401" s="181" t="s">
        <v>495</v>
      </c>
      <c r="G401" s="182" t="s">
        <v>460</v>
      </c>
      <c r="H401" s="183">
        <v>1</v>
      </c>
      <c r="I401" s="184"/>
      <c r="J401" s="185">
        <f>ROUND(I401*H401,2)</f>
        <v>0</v>
      </c>
      <c r="K401" s="181" t="s">
        <v>19</v>
      </c>
      <c r="L401" s="40"/>
      <c r="M401" s="186" t="s">
        <v>19</v>
      </c>
      <c r="N401" s="187" t="s">
        <v>44</v>
      </c>
      <c r="O401" s="65"/>
      <c r="P401" s="188">
        <f>O401*H401</f>
        <v>0</v>
      </c>
      <c r="Q401" s="188">
        <v>0</v>
      </c>
      <c r="R401" s="188">
        <f>Q401*H401</f>
        <v>0</v>
      </c>
      <c r="S401" s="188">
        <v>0</v>
      </c>
      <c r="T401" s="189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0" t="s">
        <v>152</v>
      </c>
      <c r="AT401" s="190" t="s">
        <v>147</v>
      </c>
      <c r="AU401" s="190" t="s">
        <v>81</v>
      </c>
      <c r="AY401" s="18" t="s">
        <v>145</v>
      </c>
      <c r="BE401" s="191">
        <f>IF(N401="základní",J401,0)</f>
        <v>0</v>
      </c>
      <c r="BF401" s="191">
        <f>IF(N401="snížená",J401,0)</f>
        <v>0</v>
      </c>
      <c r="BG401" s="191">
        <f>IF(N401="zákl. přenesená",J401,0)</f>
        <v>0</v>
      </c>
      <c r="BH401" s="191">
        <f>IF(N401="sníž. přenesená",J401,0)</f>
        <v>0</v>
      </c>
      <c r="BI401" s="191">
        <f>IF(N401="nulová",J401,0)</f>
        <v>0</v>
      </c>
      <c r="BJ401" s="18" t="s">
        <v>79</v>
      </c>
      <c r="BK401" s="191">
        <f>ROUND(I401*H401,2)</f>
        <v>0</v>
      </c>
      <c r="BL401" s="18" t="s">
        <v>152</v>
      </c>
      <c r="BM401" s="190" t="s">
        <v>1280</v>
      </c>
    </row>
    <row r="402" spans="1:65" s="12" customFormat="1" ht="22.9" customHeight="1">
      <c r="B402" s="163"/>
      <c r="C402" s="164"/>
      <c r="D402" s="165" t="s">
        <v>72</v>
      </c>
      <c r="E402" s="177" t="s">
        <v>502</v>
      </c>
      <c r="F402" s="177" t="s">
        <v>503</v>
      </c>
      <c r="G402" s="164"/>
      <c r="H402" s="164"/>
      <c r="I402" s="167"/>
      <c r="J402" s="178">
        <f>BK402</f>
        <v>0</v>
      </c>
      <c r="K402" s="164"/>
      <c r="L402" s="169"/>
      <c r="M402" s="170"/>
      <c r="N402" s="171"/>
      <c r="O402" s="171"/>
      <c r="P402" s="172">
        <f>SUM(P403:P406)</f>
        <v>0</v>
      </c>
      <c r="Q402" s="171"/>
      <c r="R402" s="172">
        <f>SUM(R403:R406)</f>
        <v>0</v>
      </c>
      <c r="S402" s="171"/>
      <c r="T402" s="173">
        <f>SUM(T403:T406)</f>
        <v>0</v>
      </c>
      <c r="AR402" s="174" t="s">
        <v>175</v>
      </c>
      <c r="AT402" s="175" t="s">
        <v>72</v>
      </c>
      <c r="AU402" s="175" t="s">
        <v>79</v>
      </c>
      <c r="AY402" s="174" t="s">
        <v>145</v>
      </c>
      <c r="BK402" s="176">
        <f>SUM(BK403:BK406)</f>
        <v>0</v>
      </c>
    </row>
    <row r="403" spans="1:65" s="2" customFormat="1" ht="16.5" customHeight="1">
      <c r="A403" s="35"/>
      <c r="B403" s="36"/>
      <c r="C403" s="179" t="s">
        <v>903</v>
      </c>
      <c r="D403" s="179" t="s">
        <v>147</v>
      </c>
      <c r="E403" s="180" t="s">
        <v>946</v>
      </c>
      <c r="F403" s="181" t="s">
        <v>503</v>
      </c>
      <c r="G403" s="182" t="s">
        <v>460</v>
      </c>
      <c r="H403" s="183">
        <v>1</v>
      </c>
      <c r="I403" s="184"/>
      <c r="J403" s="185">
        <f>ROUND(I403*H403,2)</f>
        <v>0</v>
      </c>
      <c r="K403" s="181" t="s">
        <v>19</v>
      </c>
      <c r="L403" s="40"/>
      <c r="M403" s="186" t="s">
        <v>19</v>
      </c>
      <c r="N403" s="187" t="s">
        <v>44</v>
      </c>
      <c r="O403" s="65"/>
      <c r="P403" s="188">
        <f>O403*H403</f>
        <v>0</v>
      </c>
      <c r="Q403" s="188">
        <v>0</v>
      </c>
      <c r="R403" s="188">
        <f>Q403*H403</f>
        <v>0</v>
      </c>
      <c r="S403" s="188">
        <v>0</v>
      </c>
      <c r="T403" s="189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0" t="s">
        <v>152</v>
      </c>
      <c r="AT403" s="190" t="s">
        <v>147</v>
      </c>
      <c r="AU403" s="190" t="s">
        <v>81</v>
      </c>
      <c r="AY403" s="18" t="s">
        <v>145</v>
      </c>
      <c r="BE403" s="191">
        <f>IF(N403="základní",J403,0)</f>
        <v>0</v>
      </c>
      <c r="BF403" s="191">
        <f>IF(N403="snížená",J403,0)</f>
        <v>0</v>
      </c>
      <c r="BG403" s="191">
        <f>IF(N403="zákl. přenesená",J403,0)</f>
        <v>0</v>
      </c>
      <c r="BH403" s="191">
        <f>IF(N403="sníž. přenesená",J403,0)</f>
        <v>0</v>
      </c>
      <c r="BI403" s="191">
        <f>IF(N403="nulová",J403,0)</f>
        <v>0</v>
      </c>
      <c r="BJ403" s="18" t="s">
        <v>79</v>
      </c>
      <c r="BK403" s="191">
        <f>ROUND(I403*H403,2)</f>
        <v>0</v>
      </c>
      <c r="BL403" s="18" t="s">
        <v>152</v>
      </c>
      <c r="BM403" s="190" t="s">
        <v>1281</v>
      </c>
    </row>
    <row r="404" spans="1:65" s="2" customFormat="1" ht="24.2" customHeight="1">
      <c r="A404" s="35"/>
      <c r="B404" s="36"/>
      <c r="C404" s="179" t="s">
        <v>908</v>
      </c>
      <c r="D404" s="179" t="s">
        <v>147</v>
      </c>
      <c r="E404" s="180" t="s">
        <v>949</v>
      </c>
      <c r="F404" s="181" t="s">
        <v>950</v>
      </c>
      <c r="G404" s="182" t="s">
        <v>460</v>
      </c>
      <c r="H404" s="183">
        <v>1</v>
      </c>
      <c r="I404" s="184"/>
      <c r="J404" s="185">
        <f>ROUND(I404*H404,2)</f>
        <v>0</v>
      </c>
      <c r="K404" s="181" t="s">
        <v>19</v>
      </c>
      <c r="L404" s="40"/>
      <c r="M404" s="186" t="s">
        <v>19</v>
      </c>
      <c r="N404" s="187" t="s">
        <v>44</v>
      </c>
      <c r="O404" s="65"/>
      <c r="P404" s="188">
        <f>O404*H404</f>
        <v>0</v>
      </c>
      <c r="Q404" s="188">
        <v>0</v>
      </c>
      <c r="R404" s="188">
        <f>Q404*H404</f>
        <v>0</v>
      </c>
      <c r="S404" s="188">
        <v>0</v>
      </c>
      <c r="T404" s="189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0" t="s">
        <v>152</v>
      </c>
      <c r="AT404" s="190" t="s">
        <v>147</v>
      </c>
      <c r="AU404" s="190" t="s">
        <v>81</v>
      </c>
      <c r="AY404" s="18" t="s">
        <v>145</v>
      </c>
      <c r="BE404" s="191">
        <f>IF(N404="základní",J404,0)</f>
        <v>0</v>
      </c>
      <c r="BF404" s="191">
        <f>IF(N404="snížená",J404,0)</f>
        <v>0</v>
      </c>
      <c r="BG404" s="191">
        <f>IF(N404="zákl. přenesená",J404,0)</f>
        <v>0</v>
      </c>
      <c r="BH404" s="191">
        <f>IF(N404="sníž. přenesená",J404,0)</f>
        <v>0</v>
      </c>
      <c r="BI404" s="191">
        <f>IF(N404="nulová",J404,0)</f>
        <v>0</v>
      </c>
      <c r="BJ404" s="18" t="s">
        <v>79</v>
      </c>
      <c r="BK404" s="191">
        <f>ROUND(I404*H404,2)</f>
        <v>0</v>
      </c>
      <c r="BL404" s="18" t="s">
        <v>152</v>
      </c>
      <c r="BM404" s="190" t="s">
        <v>1282</v>
      </c>
    </row>
    <row r="405" spans="1:65" s="2" customFormat="1" ht="16.5" customHeight="1">
      <c r="A405" s="35"/>
      <c r="B405" s="36"/>
      <c r="C405" s="179" t="s">
        <v>913</v>
      </c>
      <c r="D405" s="179" t="s">
        <v>147</v>
      </c>
      <c r="E405" s="180" t="s">
        <v>1283</v>
      </c>
      <c r="F405" s="181" t="s">
        <v>957</v>
      </c>
      <c r="G405" s="182" t="s">
        <v>460</v>
      </c>
      <c r="H405" s="183">
        <v>1</v>
      </c>
      <c r="I405" s="184"/>
      <c r="J405" s="185">
        <f>ROUND(I405*H405,2)</f>
        <v>0</v>
      </c>
      <c r="K405" s="181" t="s">
        <v>19</v>
      </c>
      <c r="L405" s="40"/>
      <c r="M405" s="186" t="s">
        <v>19</v>
      </c>
      <c r="N405" s="187" t="s">
        <v>44</v>
      </c>
      <c r="O405" s="65"/>
      <c r="P405" s="188">
        <f>O405*H405</f>
        <v>0</v>
      </c>
      <c r="Q405" s="188">
        <v>0</v>
      </c>
      <c r="R405" s="188">
        <f>Q405*H405</f>
        <v>0</v>
      </c>
      <c r="S405" s="188">
        <v>0</v>
      </c>
      <c r="T405" s="189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0" t="s">
        <v>152</v>
      </c>
      <c r="AT405" s="190" t="s">
        <v>147</v>
      </c>
      <c r="AU405" s="190" t="s">
        <v>81</v>
      </c>
      <c r="AY405" s="18" t="s">
        <v>145</v>
      </c>
      <c r="BE405" s="191">
        <f>IF(N405="základní",J405,0)</f>
        <v>0</v>
      </c>
      <c r="BF405" s="191">
        <f>IF(N405="snížená",J405,0)</f>
        <v>0</v>
      </c>
      <c r="BG405" s="191">
        <f>IF(N405="zákl. přenesená",J405,0)</f>
        <v>0</v>
      </c>
      <c r="BH405" s="191">
        <f>IF(N405="sníž. přenesená",J405,0)</f>
        <v>0</v>
      </c>
      <c r="BI405" s="191">
        <f>IF(N405="nulová",J405,0)</f>
        <v>0</v>
      </c>
      <c r="BJ405" s="18" t="s">
        <v>79</v>
      </c>
      <c r="BK405" s="191">
        <f>ROUND(I405*H405,2)</f>
        <v>0</v>
      </c>
      <c r="BL405" s="18" t="s">
        <v>152</v>
      </c>
      <c r="BM405" s="190" t="s">
        <v>1284</v>
      </c>
    </row>
    <row r="406" spans="1:65" s="2" customFormat="1" ht="16.5" customHeight="1">
      <c r="A406" s="35"/>
      <c r="B406" s="36"/>
      <c r="C406" s="179" t="s">
        <v>918</v>
      </c>
      <c r="D406" s="179" t="s">
        <v>147</v>
      </c>
      <c r="E406" s="180" t="s">
        <v>953</v>
      </c>
      <c r="F406" s="181" t="s">
        <v>515</v>
      </c>
      <c r="G406" s="182" t="s">
        <v>460</v>
      </c>
      <c r="H406" s="183">
        <v>1</v>
      </c>
      <c r="I406" s="184"/>
      <c r="J406" s="185">
        <f>ROUND(I406*H406,2)</f>
        <v>0</v>
      </c>
      <c r="K406" s="181" t="s">
        <v>19</v>
      </c>
      <c r="L406" s="40"/>
      <c r="M406" s="243" t="s">
        <v>19</v>
      </c>
      <c r="N406" s="244" t="s">
        <v>44</v>
      </c>
      <c r="O406" s="245"/>
      <c r="P406" s="246">
        <f>O406*H406</f>
        <v>0</v>
      </c>
      <c r="Q406" s="246">
        <v>0</v>
      </c>
      <c r="R406" s="246">
        <f>Q406*H406</f>
        <v>0</v>
      </c>
      <c r="S406" s="246">
        <v>0</v>
      </c>
      <c r="T406" s="247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90" t="s">
        <v>152</v>
      </c>
      <c r="AT406" s="190" t="s">
        <v>147</v>
      </c>
      <c r="AU406" s="190" t="s">
        <v>81</v>
      </c>
      <c r="AY406" s="18" t="s">
        <v>145</v>
      </c>
      <c r="BE406" s="191">
        <f>IF(N406="základní",J406,0)</f>
        <v>0</v>
      </c>
      <c r="BF406" s="191">
        <f>IF(N406="snížená",J406,0)</f>
        <v>0</v>
      </c>
      <c r="BG406" s="191">
        <f>IF(N406="zákl. přenesená",J406,0)</f>
        <v>0</v>
      </c>
      <c r="BH406" s="191">
        <f>IF(N406="sníž. přenesená",J406,0)</f>
        <v>0</v>
      </c>
      <c r="BI406" s="191">
        <f>IF(N406="nulová",J406,0)</f>
        <v>0</v>
      </c>
      <c r="BJ406" s="18" t="s">
        <v>79</v>
      </c>
      <c r="BK406" s="191">
        <f>ROUND(I406*H406,2)</f>
        <v>0</v>
      </c>
      <c r="BL406" s="18" t="s">
        <v>152</v>
      </c>
      <c r="BM406" s="190" t="s">
        <v>1285</v>
      </c>
    </row>
    <row r="407" spans="1:65" s="2" customFormat="1" ht="6.95" customHeight="1">
      <c r="A407" s="35"/>
      <c r="B407" s="48"/>
      <c r="C407" s="49"/>
      <c r="D407" s="49"/>
      <c r="E407" s="49"/>
      <c r="F407" s="49"/>
      <c r="G407" s="49"/>
      <c r="H407" s="49"/>
      <c r="I407" s="49"/>
      <c r="J407" s="49"/>
      <c r="K407" s="49"/>
      <c r="L407" s="40"/>
      <c r="M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</row>
  </sheetData>
  <sheetProtection algorithmName="SHA-512" hashValue="SHpK9KHZ98GaVOaEvp70BG3Z0rufqNbZmA1b4Ah61zMIMJn1lN/xmz9lXpEP7ScDLp3dI6sWzkylYD8ziodDpQ==" saltValue="Q6iY69rObspF4LY2wf8RhYGWe5qjVeHJGaI69Z4aMtCCHLIQxJgh27yRkFosIj2wQNfAbVaG5epw3O5FpKpVXA==" spinCount="100000" sheet="1" objects="1" scenarios="1" formatColumns="0" formatRows="0" autoFilter="0"/>
  <autoFilter ref="C98:K406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/>
    <hyperlink ref="F106" r:id="rId2"/>
    <hyperlink ref="F108" r:id="rId3"/>
    <hyperlink ref="F112" r:id="rId4"/>
    <hyperlink ref="F116" r:id="rId5"/>
    <hyperlink ref="F120" r:id="rId6"/>
    <hyperlink ref="F124" r:id="rId7"/>
    <hyperlink ref="F128" r:id="rId8"/>
    <hyperlink ref="F140" r:id="rId9"/>
    <hyperlink ref="F148" r:id="rId10"/>
    <hyperlink ref="F156" r:id="rId11"/>
    <hyperlink ref="F160" r:id="rId12"/>
    <hyperlink ref="F171" r:id="rId13"/>
    <hyperlink ref="F173" r:id="rId14"/>
    <hyperlink ref="F176" r:id="rId15"/>
    <hyperlink ref="F179" r:id="rId16"/>
    <hyperlink ref="F181" r:id="rId17"/>
    <hyperlink ref="F183" r:id="rId18"/>
    <hyperlink ref="F186" r:id="rId19"/>
    <hyperlink ref="F189" r:id="rId20"/>
    <hyperlink ref="F193" r:id="rId21"/>
    <hyperlink ref="F204" r:id="rId22"/>
    <hyperlink ref="F216" r:id="rId23"/>
    <hyperlink ref="F221" r:id="rId24"/>
    <hyperlink ref="F225" r:id="rId25"/>
    <hyperlink ref="F229" r:id="rId26"/>
    <hyperlink ref="F240" r:id="rId27"/>
    <hyperlink ref="F246" r:id="rId28"/>
    <hyperlink ref="F251" r:id="rId29"/>
    <hyperlink ref="F258" r:id="rId30"/>
    <hyperlink ref="F261" r:id="rId31"/>
    <hyperlink ref="F265" r:id="rId32"/>
    <hyperlink ref="F274" r:id="rId33"/>
    <hyperlink ref="F280" r:id="rId34"/>
    <hyperlink ref="F314" r:id="rId35"/>
    <hyperlink ref="F321" r:id="rId36"/>
    <hyperlink ref="F325" r:id="rId37"/>
    <hyperlink ref="F329" r:id="rId38"/>
    <hyperlink ref="F333" r:id="rId39"/>
    <hyperlink ref="F337" r:id="rId40"/>
    <hyperlink ref="F341" r:id="rId41"/>
    <hyperlink ref="F347" r:id="rId42"/>
    <hyperlink ref="F352" r:id="rId43"/>
    <hyperlink ref="F364" r:id="rId44"/>
    <hyperlink ref="F372" r:id="rId45"/>
    <hyperlink ref="F376" r:id="rId46"/>
    <hyperlink ref="F381" r:id="rId47"/>
    <hyperlink ref="F383" r:id="rId48"/>
    <hyperlink ref="F385" r:id="rId49"/>
    <hyperlink ref="F388" r:id="rId50"/>
    <hyperlink ref="F391" r:id="rId5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95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108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Oprava povrchu komunikací, rekonstrukce vodovodu a kanalizace v Klatovech 2024, 1. část</v>
      </c>
      <c r="F7" s="374"/>
      <c r="G7" s="374"/>
      <c r="H7" s="374"/>
      <c r="L7" s="21"/>
    </row>
    <row r="8" spans="1:46" s="1" customFormat="1" ht="12" customHeight="1">
      <c r="B8" s="21"/>
      <c r="D8" s="113" t="s">
        <v>109</v>
      </c>
      <c r="L8" s="21"/>
    </row>
    <row r="9" spans="1:46" s="2" customFormat="1" ht="16.5" customHeight="1">
      <c r="A9" s="35"/>
      <c r="B9" s="40"/>
      <c r="C9" s="35"/>
      <c r="D9" s="35"/>
      <c r="E9" s="373" t="s">
        <v>110</v>
      </c>
      <c r="F9" s="375"/>
      <c r="G9" s="375"/>
      <c r="H9" s="375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6" t="s">
        <v>1286</v>
      </c>
      <c r="F11" s="375"/>
      <c r="G11" s="375"/>
      <c r="H11" s="375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34</v>
      </c>
      <c r="G14" s="35"/>
      <c r="H14" s="35"/>
      <c r="I14" s="113" t="s">
        <v>23</v>
      </c>
      <c r="J14" s="115" t="str">
        <f>'Rekapitulace stavby'!AN8</f>
        <v>16. 8. 2023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tr">
        <f>IF('Rekapitulace stavby'!AN10="","",'Rekapitulace stavby'!AN10)</f>
        <v>00255661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 xml:space="preserve">Město Klatovy </v>
      </c>
      <c r="F17" s="35"/>
      <c r="G17" s="35"/>
      <c r="H17" s="35"/>
      <c r="I17" s="113" t="s">
        <v>29</v>
      </c>
      <c r="J17" s="104" t="str">
        <f>IF('Rekapitulace stavby'!AN11="","",'Rekapitulace stavby'!AN11)</f>
        <v>CZ00255661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29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36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3" t="s">
        <v>29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37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39</v>
      </c>
      <c r="E32" s="35"/>
      <c r="F32" s="35"/>
      <c r="G32" s="35"/>
      <c r="H32" s="35"/>
      <c r="I32" s="35"/>
      <c r="J32" s="121">
        <f>ROUND(J112,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41</v>
      </c>
      <c r="G34" s="35"/>
      <c r="H34" s="35"/>
      <c r="I34" s="122" t="s">
        <v>40</v>
      </c>
      <c r="J34" s="122" t="s">
        <v>42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43</v>
      </c>
      <c r="E35" s="113" t="s">
        <v>44</v>
      </c>
      <c r="F35" s="124">
        <f>ROUND((SUM(BE112:BE238)),  2)</f>
        <v>0</v>
      </c>
      <c r="G35" s="35"/>
      <c r="H35" s="35"/>
      <c r="I35" s="125">
        <v>0.21</v>
      </c>
      <c r="J35" s="124">
        <f>ROUND(((SUM(BE112:BE238))*I35),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45</v>
      </c>
      <c r="F36" s="124">
        <f>ROUND((SUM(BF112:BF238)),  2)</f>
        <v>0</v>
      </c>
      <c r="G36" s="35"/>
      <c r="H36" s="35"/>
      <c r="I36" s="125">
        <v>0.15</v>
      </c>
      <c r="J36" s="124">
        <f>ROUND(((SUM(BF112:BF238))*I36),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46</v>
      </c>
      <c r="F37" s="124">
        <f>ROUND((SUM(BG112:BG238)),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47</v>
      </c>
      <c r="F38" s="124">
        <f>ROUND((SUM(BH112:BH238)),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48</v>
      </c>
      <c r="F39" s="124">
        <f>ROUND((SUM(BI112:BI238)),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49</v>
      </c>
      <c r="E41" s="128"/>
      <c r="F41" s="128"/>
      <c r="G41" s="129" t="s">
        <v>50</v>
      </c>
      <c r="H41" s="130" t="s">
        <v>51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113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Oprava povrchu komunikací, rekonstrukce vodovodu a kanalizace v Klatovech 2024, 1. část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110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SO 401-1 - VEŘEJNÉ OSVĚTLENÍ + METROPOLITNÍ SÍŤ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30" t="s">
        <v>23</v>
      </c>
      <c r="J56" s="60" t="str">
        <f>IF(J14="","",J14)</f>
        <v>16. 8. 2023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 xml:space="preserve">Město Klatovy </v>
      </c>
      <c r="G58" s="37"/>
      <c r="H58" s="37"/>
      <c r="I58" s="30" t="s">
        <v>33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36</v>
      </c>
      <c r="J59" s="33" t="str">
        <f>E26</f>
        <v xml:space="preserve">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114</v>
      </c>
      <c r="D61" s="138"/>
      <c r="E61" s="138"/>
      <c r="F61" s="138"/>
      <c r="G61" s="138"/>
      <c r="H61" s="138"/>
      <c r="I61" s="138"/>
      <c r="J61" s="139" t="s">
        <v>115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71</v>
      </c>
      <c r="D63" s="37"/>
      <c r="E63" s="37"/>
      <c r="F63" s="37"/>
      <c r="G63" s="37"/>
      <c r="H63" s="37"/>
      <c r="I63" s="37"/>
      <c r="J63" s="78">
        <f>J112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116</v>
      </c>
    </row>
    <row r="64" spans="1:47" s="9" customFormat="1" ht="24.95" customHeight="1">
      <c r="B64" s="141"/>
      <c r="C64" s="142"/>
      <c r="D64" s="143" t="s">
        <v>1287</v>
      </c>
      <c r="E64" s="144"/>
      <c r="F64" s="144"/>
      <c r="G64" s="144"/>
      <c r="H64" s="144"/>
      <c r="I64" s="144"/>
      <c r="J64" s="145">
        <f>J113</f>
        <v>0</v>
      </c>
      <c r="K64" s="142"/>
      <c r="L64" s="146"/>
    </row>
    <row r="65" spans="2:12" s="9" customFormat="1" ht="24.95" customHeight="1">
      <c r="B65" s="141"/>
      <c r="C65" s="142"/>
      <c r="D65" s="143" t="s">
        <v>1288</v>
      </c>
      <c r="E65" s="144"/>
      <c r="F65" s="144"/>
      <c r="G65" s="144"/>
      <c r="H65" s="144"/>
      <c r="I65" s="144"/>
      <c r="J65" s="145">
        <f>J114</f>
        <v>0</v>
      </c>
      <c r="K65" s="142"/>
      <c r="L65" s="146"/>
    </row>
    <row r="66" spans="2:12" s="9" customFormat="1" ht="24.95" customHeight="1">
      <c r="B66" s="141"/>
      <c r="C66" s="142"/>
      <c r="D66" s="143" t="s">
        <v>1289</v>
      </c>
      <c r="E66" s="144"/>
      <c r="F66" s="144"/>
      <c r="G66" s="144"/>
      <c r="H66" s="144"/>
      <c r="I66" s="144"/>
      <c r="J66" s="145">
        <f>J119</f>
        <v>0</v>
      </c>
      <c r="K66" s="142"/>
      <c r="L66" s="146"/>
    </row>
    <row r="67" spans="2:12" s="9" customFormat="1" ht="24.95" customHeight="1">
      <c r="B67" s="141"/>
      <c r="C67" s="142"/>
      <c r="D67" s="143" t="s">
        <v>1290</v>
      </c>
      <c r="E67" s="144"/>
      <c r="F67" s="144"/>
      <c r="G67" s="144"/>
      <c r="H67" s="144"/>
      <c r="I67" s="144"/>
      <c r="J67" s="145">
        <f>J122</f>
        <v>0</v>
      </c>
      <c r="K67" s="142"/>
      <c r="L67" s="146"/>
    </row>
    <row r="68" spans="2:12" s="9" customFormat="1" ht="24.95" customHeight="1">
      <c r="B68" s="141"/>
      <c r="C68" s="142"/>
      <c r="D68" s="143" t="s">
        <v>1291</v>
      </c>
      <c r="E68" s="144"/>
      <c r="F68" s="144"/>
      <c r="G68" s="144"/>
      <c r="H68" s="144"/>
      <c r="I68" s="144"/>
      <c r="J68" s="145">
        <f>J124</f>
        <v>0</v>
      </c>
      <c r="K68" s="142"/>
      <c r="L68" s="146"/>
    </row>
    <row r="69" spans="2:12" s="9" customFormat="1" ht="24.95" customHeight="1">
      <c r="B69" s="141"/>
      <c r="C69" s="142"/>
      <c r="D69" s="143" t="s">
        <v>1292</v>
      </c>
      <c r="E69" s="144"/>
      <c r="F69" s="144"/>
      <c r="G69" s="144"/>
      <c r="H69" s="144"/>
      <c r="I69" s="144"/>
      <c r="J69" s="145">
        <f>J126</f>
        <v>0</v>
      </c>
      <c r="K69" s="142"/>
      <c r="L69" s="146"/>
    </row>
    <row r="70" spans="2:12" s="9" customFormat="1" ht="24.95" customHeight="1">
      <c r="B70" s="141"/>
      <c r="C70" s="142"/>
      <c r="D70" s="143" t="s">
        <v>1293</v>
      </c>
      <c r="E70" s="144"/>
      <c r="F70" s="144"/>
      <c r="G70" s="144"/>
      <c r="H70" s="144"/>
      <c r="I70" s="144"/>
      <c r="J70" s="145">
        <f>J161</f>
        <v>0</v>
      </c>
      <c r="K70" s="142"/>
      <c r="L70" s="146"/>
    </row>
    <row r="71" spans="2:12" s="9" customFormat="1" ht="24.95" customHeight="1">
      <c r="B71" s="141"/>
      <c r="C71" s="142"/>
      <c r="D71" s="143" t="s">
        <v>1294</v>
      </c>
      <c r="E71" s="144"/>
      <c r="F71" s="144"/>
      <c r="G71" s="144"/>
      <c r="H71" s="144"/>
      <c r="I71" s="144"/>
      <c r="J71" s="145">
        <f>J164</f>
        <v>0</v>
      </c>
      <c r="K71" s="142"/>
      <c r="L71" s="146"/>
    </row>
    <row r="72" spans="2:12" s="9" customFormat="1" ht="24.95" customHeight="1">
      <c r="B72" s="141"/>
      <c r="C72" s="142"/>
      <c r="D72" s="143" t="s">
        <v>1295</v>
      </c>
      <c r="E72" s="144"/>
      <c r="F72" s="144"/>
      <c r="G72" s="144"/>
      <c r="H72" s="144"/>
      <c r="I72" s="144"/>
      <c r="J72" s="145">
        <f>J179</f>
        <v>0</v>
      </c>
      <c r="K72" s="142"/>
      <c r="L72" s="146"/>
    </row>
    <row r="73" spans="2:12" s="9" customFormat="1" ht="24.95" customHeight="1">
      <c r="B73" s="141"/>
      <c r="C73" s="142"/>
      <c r="D73" s="143" t="s">
        <v>1296</v>
      </c>
      <c r="E73" s="144"/>
      <c r="F73" s="144"/>
      <c r="G73" s="144"/>
      <c r="H73" s="144"/>
      <c r="I73" s="144"/>
      <c r="J73" s="145">
        <f>J185</f>
        <v>0</v>
      </c>
      <c r="K73" s="142"/>
      <c r="L73" s="146"/>
    </row>
    <row r="74" spans="2:12" s="9" customFormat="1" ht="24.95" customHeight="1">
      <c r="B74" s="141"/>
      <c r="C74" s="142"/>
      <c r="D74" s="143" t="s">
        <v>1297</v>
      </c>
      <c r="E74" s="144"/>
      <c r="F74" s="144"/>
      <c r="G74" s="144"/>
      <c r="H74" s="144"/>
      <c r="I74" s="144"/>
      <c r="J74" s="145">
        <f>J188</f>
        <v>0</v>
      </c>
      <c r="K74" s="142"/>
      <c r="L74" s="146"/>
    </row>
    <row r="75" spans="2:12" s="9" customFormat="1" ht="24.95" customHeight="1">
      <c r="B75" s="141"/>
      <c r="C75" s="142"/>
      <c r="D75" s="143" t="s">
        <v>1298</v>
      </c>
      <c r="E75" s="144"/>
      <c r="F75" s="144"/>
      <c r="G75" s="144"/>
      <c r="H75" s="144"/>
      <c r="I75" s="144"/>
      <c r="J75" s="145">
        <f>J190</f>
        <v>0</v>
      </c>
      <c r="K75" s="142"/>
      <c r="L75" s="146"/>
    </row>
    <row r="76" spans="2:12" s="9" customFormat="1" ht="24.95" customHeight="1">
      <c r="B76" s="141"/>
      <c r="C76" s="142"/>
      <c r="D76" s="143" t="s">
        <v>1299</v>
      </c>
      <c r="E76" s="144"/>
      <c r="F76" s="144"/>
      <c r="G76" s="144"/>
      <c r="H76" s="144"/>
      <c r="I76" s="144"/>
      <c r="J76" s="145">
        <f>J194</f>
        <v>0</v>
      </c>
      <c r="K76" s="142"/>
      <c r="L76" s="146"/>
    </row>
    <row r="77" spans="2:12" s="9" customFormat="1" ht="24.95" customHeight="1">
      <c r="B77" s="141"/>
      <c r="C77" s="142"/>
      <c r="D77" s="143" t="s">
        <v>1300</v>
      </c>
      <c r="E77" s="144"/>
      <c r="F77" s="144"/>
      <c r="G77" s="144"/>
      <c r="H77" s="144"/>
      <c r="I77" s="144"/>
      <c r="J77" s="145">
        <f>J195</f>
        <v>0</v>
      </c>
      <c r="K77" s="142"/>
      <c r="L77" s="146"/>
    </row>
    <row r="78" spans="2:12" s="9" customFormat="1" ht="24.95" customHeight="1">
      <c r="B78" s="141"/>
      <c r="C78" s="142"/>
      <c r="D78" s="143" t="s">
        <v>1301</v>
      </c>
      <c r="E78" s="144"/>
      <c r="F78" s="144"/>
      <c r="G78" s="144"/>
      <c r="H78" s="144"/>
      <c r="I78" s="144"/>
      <c r="J78" s="145">
        <f>J197</f>
        <v>0</v>
      </c>
      <c r="K78" s="142"/>
      <c r="L78" s="146"/>
    </row>
    <row r="79" spans="2:12" s="10" customFormat="1" ht="19.899999999999999" customHeight="1">
      <c r="B79" s="147"/>
      <c r="C79" s="98"/>
      <c r="D79" s="148" t="s">
        <v>1302</v>
      </c>
      <c r="E79" s="149"/>
      <c r="F79" s="149"/>
      <c r="G79" s="149"/>
      <c r="H79" s="149"/>
      <c r="I79" s="149"/>
      <c r="J79" s="150">
        <f>J199</f>
        <v>0</v>
      </c>
      <c r="K79" s="98"/>
      <c r="L79" s="151"/>
    </row>
    <row r="80" spans="2:12" s="10" customFormat="1" ht="19.899999999999999" customHeight="1">
      <c r="B80" s="147"/>
      <c r="C80" s="98"/>
      <c r="D80" s="148" t="s">
        <v>1303</v>
      </c>
      <c r="E80" s="149"/>
      <c r="F80" s="149"/>
      <c r="G80" s="149"/>
      <c r="H80" s="149"/>
      <c r="I80" s="149"/>
      <c r="J80" s="150">
        <f>J200</f>
        <v>0</v>
      </c>
      <c r="K80" s="98"/>
      <c r="L80" s="151"/>
    </row>
    <row r="81" spans="1:31" s="10" customFormat="1" ht="19.899999999999999" customHeight="1">
      <c r="B81" s="147"/>
      <c r="C81" s="98"/>
      <c r="D81" s="148" t="s">
        <v>1304</v>
      </c>
      <c r="E81" s="149"/>
      <c r="F81" s="149"/>
      <c r="G81" s="149"/>
      <c r="H81" s="149"/>
      <c r="I81" s="149"/>
      <c r="J81" s="150">
        <f>J204</f>
        <v>0</v>
      </c>
      <c r="K81" s="98"/>
      <c r="L81" s="151"/>
    </row>
    <row r="82" spans="1:31" s="10" customFormat="1" ht="19.899999999999999" customHeight="1">
      <c r="B82" s="147"/>
      <c r="C82" s="98"/>
      <c r="D82" s="148" t="s">
        <v>1305</v>
      </c>
      <c r="E82" s="149"/>
      <c r="F82" s="149"/>
      <c r="G82" s="149"/>
      <c r="H82" s="149"/>
      <c r="I82" s="149"/>
      <c r="J82" s="150">
        <f>J206</f>
        <v>0</v>
      </c>
      <c r="K82" s="98"/>
      <c r="L82" s="151"/>
    </row>
    <row r="83" spans="1:31" s="10" customFormat="1" ht="19.899999999999999" customHeight="1">
      <c r="B83" s="147"/>
      <c r="C83" s="98"/>
      <c r="D83" s="148" t="s">
        <v>1306</v>
      </c>
      <c r="E83" s="149"/>
      <c r="F83" s="149"/>
      <c r="G83" s="149"/>
      <c r="H83" s="149"/>
      <c r="I83" s="149"/>
      <c r="J83" s="150">
        <f>J208</f>
        <v>0</v>
      </c>
      <c r="K83" s="98"/>
      <c r="L83" s="151"/>
    </row>
    <row r="84" spans="1:31" s="10" customFormat="1" ht="19.899999999999999" customHeight="1">
      <c r="B84" s="147"/>
      <c r="C84" s="98"/>
      <c r="D84" s="148" t="s">
        <v>1307</v>
      </c>
      <c r="E84" s="149"/>
      <c r="F84" s="149"/>
      <c r="G84" s="149"/>
      <c r="H84" s="149"/>
      <c r="I84" s="149"/>
      <c r="J84" s="150">
        <f>J213</f>
        <v>0</v>
      </c>
      <c r="K84" s="98"/>
      <c r="L84" s="151"/>
    </row>
    <row r="85" spans="1:31" s="10" customFormat="1" ht="19.899999999999999" customHeight="1">
      <c r="B85" s="147"/>
      <c r="C85" s="98"/>
      <c r="D85" s="148" t="s">
        <v>1308</v>
      </c>
      <c r="E85" s="149"/>
      <c r="F85" s="149"/>
      <c r="G85" s="149"/>
      <c r="H85" s="149"/>
      <c r="I85" s="149"/>
      <c r="J85" s="150">
        <f>J218</f>
        <v>0</v>
      </c>
      <c r="K85" s="98"/>
      <c r="L85" s="151"/>
    </row>
    <row r="86" spans="1:31" s="10" customFormat="1" ht="19.899999999999999" customHeight="1">
      <c r="B86" s="147"/>
      <c r="C86" s="98"/>
      <c r="D86" s="148" t="s">
        <v>1309</v>
      </c>
      <c r="E86" s="149"/>
      <c r="F86" s="149"/>
      <c r="G86" s="149"/>
      <c r="H86" s="149"/>
      <c r="I86" s="149"/>
      <c r="J86" s="150">
        <f>J227</f>
        <v>0</v>
      </c>
      <c r="K86" s="98"/>
      <c r="L86" s="151"/>
    </row>
    <row r="87" spans="1:31" s="10" customFormat="1" ht="19.899999999999999" customHeight="1">
      <c r="B87" s="147"/>
      <c r="C87" s="98"/>
      <c r="D87" s="148" t="s">
        <v>1310</v>
      </c>
      <c r="E87" s="149"/>
      <c r="F87" s="149"/>
      <c r="G87" s="149"/>
      <c r="H87" s="149"/>
      <c r="I87" s="149"/>
      <c r="J87" s="150">
        <f>J230</f>
        <v>0</v>
      </c>
      <c r="K87" s="98"/>
      <c r="L87" s="151"/>
    </row>
    <row r="88" spans="1:31" s="10" customFormat="1" ht="19.899999999999999" customHeight="1">
      <c r="B88" s="147"/>
      <c r="C88" s="98"/>
      <c r="D88" s="148" t="s">
        <v>1311</v>
      </c>
      <c r="E88" s="149"/>
      <c r="F88" s="149"/>
      <c r="G88" s="149"/>
      <c r="H88" s="149"/>
      <c r="I88" s="149"/>
      <c r="J88" s="150">
        <f>J232</f>
        <v>0</v>
      </c>
      <c r="K88" s="98"/>
      <c r="L88" s="151"/>
    </row>
    <row r="89" spans="1:31" s="10" customFormat="1" ht="19.899999999999999" customHeight="1">
      <c r="B89" s="147"/>
      <c r="C89" s="98"/>
      <c r="D89" s="148" t="s">
        <v>1312</v>
      </c>
      <c r="E89" s="149"/>
      <c r="F89" s="149"/>
      <c r="G89" s="149"/>
      <c r="H89" s="149"/>
      <c r="I89" s="149"/>
      <c r="J89" s="150">
        <f>J236</f>
        <v>0</v>
      </c>
      <c r="K89" s="98"/>
      <c r="L89" s="151"/>
    </row>
    <row r="90" spans="1:31" s="10" customFormat="1" ht="19.899999999999999" customHeight="1">
      <c r="B90" s="147"/>
      <c r="C90" s="98"/>
      <c r="D90" s="148" t="s">
        <v>1313</v>
      </c>
      <c r="E90" s="149"/>
      <c r="F90" s="149"/>
      <c r="G90" s="149"/>
      <c r="H90" s="149"/>
      <c r="I90" s="149"/>
      <c r="J90" s="150">
        <f>J237</f>
        <v>0</v>
      </c>
      <c r="K90" s="98"/>
      <c r="L90" s="151"/>
    </row>
    <row r="91" spans="1:31" s="2" customFormat="1" ht="21.7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6" spans="1:31" s="2" customFormat="1" ht="6.95" customHeight="1">
      <c r="A96" s="35"/>
      <c r="B96" s="50"/>
      <c r="C96" s="51"/>
      <c r="D96" s="51"/>
      <c r="E96" s="51"/>
      <c r="F96" s="51"/>
      <c r="G96" s="51"/>
      <c r="H96" s="51"/>
      <c r="I96" s="51"/>
      <c r="J96" s="51"/>
      <c r="K96" s="51"/>
      <c r="L96" s="114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3" s="2" customFormat="1" ht="24.95" customHeight="1">
      <c r="A97" s="35"/>
      <c r="B97" s="36"/>
      <c r="C97" s="24" t="s">
        <v>130</v>
      </c>
      <c r="D97" s="37"/>
      <c r="E97" s="37"/>
      <c r="F97" s="37"/>
      <c r="G97" s="37"/>
      <c r="H97" s="37"/>
      <c r="I97" s="37"/>
      <c r="J97" s="37"/>
      <c r="K97" s="37"/>
      <c r="L97" s="114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3" s="2" customFormat="1" ht="6.9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4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3" s="2" customFormat="1" ht="12" customHeight="1">
      <c r="A99" s="35"/>
      <c r="B99" s="36"/>
      <c r="C99" s="30" t="s">
        <v>16</v>
      </c>
      <c r="D99" s="37"/>
      <c r="E99" s="37"/>
      <c r="F99" s="37"/>
      <c r="G99" s="37"/>
      <c r="H99" s="37"/>
      <c r="I99" s="37"/>
      <c r="J99" s="37"/>
      <c r="K99" s="37"/>
      <c r="L99" s="114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3" s="2" customFormat="1" ht="16.5" customHeight="1">
      <c r="A100" s="35"/>
      <c r="B100" s="36"/>
      <c r="C100" s="37"/>
      <c r="D100" s="37"/>
      <c r="E100" s="380" t="str">
        <f>E7</f>
        <v>Oprava povrchu komunikací, rekonstrukce vodovodu a kanalizace v Klatovech 2024, 1. část</v>
      </c>
      <c r="F100" s="381"/>
      <c r="G100" s="381"/>
      <c r="H100" s="381"/>
      <c r="I100" s="37"/>
      <c r="J100" s="37"/>
      <c r="K100" s="37"/>
      <c r="L100" s="114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3" s="1" customFormat="1" ht="12" customHeight="1">
      <c r="B101" s="22"/>
      <c r="C101" s="30" t="s">
        <v>109</v>
      </c>
      <c r="D101" s="23"/>
      <c r="E101" s="23"/>
      <c r="F101" s="23"/>
      <c r="G101" s="23"/>
      <c r="H101" s="23"/>
      <c r="I101" s="23"/>
      <c r="J101" s="23"/>
      <c r="K101" s="23"/>
      <c r="L101" s="21"/>
    </row>
    <row r="102" spans="1:63" s="2" customFormat="1" ht="16.5" customHeight="1">
      <c r="A102" s="35"/>
      <c r="B102" s="36"/>
      <c r="C102" s="37"/>
      <c r="D102" s="37"/>
      <c r="E102" s="380" t="s">
        <v>110</v>
      </c>
      <c r="F102" s="382"/>
      <c r="G102" s="382"/>
      <c r="H102" s="382"/>
      <c r="I102" s="37"/>
      <c r="J102" s="37"/>
      <c r="K102" s="37"/>
      <c r="L102" s="114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3" s="2" customFormat="1" ht="12" customHeight="1">
      <c r="A103" s="35"/>
      <c r="B103" s="36"/>
      <c r="C103" s="30" t="s">
        <v>111</v>
      </c>
      <c r="D103" s="37"/>
      <c r="E103" s="37"/>
      <c r="F103" s="37"/>
      <c r="G103" s="37"/>
      <c r="H103" s="37"/>
      <c r="I103" s="37"/>
      <c r="J103" s="37"/>
      <c r="K103" s="37"/>
      <c r="L103" s="114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3" s="2" customFormat="1" ht="16.5" customHeight="1">
      <c r="A104" s="35"/>
      <c r="B104" s="36"/>
      <c r="C104" s="37"/>
      <c r="D104" s="37"/>
      <c r="E104" s="334" t="str">
        <f>E11</f>
        <v>SO 401-1 - VEŘEJNÉ OSVĚTLENÍ + METROPOLITNÍ SÍŤ</v>
      </c>
      <c r="F104" s="382"/>
      <c r="G104" s="382"/>
      <c r="H104" s="382"/>
      <c r="I104" s="37"/>
      <c r="J104" s="37"/>
      <c r="K104" s="37"/>
      <c r="L104" s="114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3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114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3" s="2" customFormat="1" ht="12" customHeight="1">
      <c r="A106" s="35"/>
      <c r="B106" s="36"/>
      <c r="C106" s="30" t="s">
        <v>21</v>
      </c>
      <c r="D106" s="37"/>
      <c r="E106" s="37"/>
      <c r="F106" s="28" t="str">
        <f>F14</f>
        <v xml:space="preserve"> </v>
      </c>
      <c r="G106" s="37"/>
      <c r="H106" s="37"/>
      <c r="I106" s="30" t="s">
        <v>23</v>
      </c>
      <c r="J106" s="60" t="str">
        <f>IF(J14="","",J14)</f>
        <v>16. 8. 2023</v>
      </c>
      <c r="K106" s="37"/>
      <c r="L106" s="114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3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114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3" s="2" customFormat="1" ht="15.2" customHeight="1">
      <c r="A108" s="35"/>
      <c r="B108" s="36"/>
      <c r="C108" s="30" t="s">
        <v>25</v>
      </c>
      <c r="D108" s="37"/>
      <c r="E108" s="37"/>
      <c r="F108" s="28" t="str">
        <f>E17</f>
        <v xml:space="preserve">Město Klatovy </v>
      </c>
      <c r="G108" s="37"/>
      <c r="H108" s="37"/>
      <c r="I108" s="30" t="s">
        <v>33</v>
      </c>
      <c r="J108" s="33" t="str">
        <f>E23</f>
        <v xml:space="preserve"> </v>
      </c>
      <c r="K108" s="37"/>
      <c r="L108" s="114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3" s="2" customFormat="1" ht="15.2" customHeight="1">
      <c r="A109" s="35"/>
      <c r="B109" s="36"/>
      <c r="C109" s="30" t="s">
        <v>31</v>
      </c>
      <c r="D109" s="37"/>
      <c r="E109" s="37"/>
      <c r="F109" s="28" t="str">
        <f>IF(E20="","",E20)</f>
        <v>Vyplň údaj</v>
      </c>
      <c r="G109" s="37"/>
      <c r="H109" s="37"/>
      <c r="I109" s="30" t="s">
        <v>36</v>
      </c>
      <c r="J109" s="33" t="str">
        <f>E26</f>
        <v xml:space="preserve"> </v>
      </c>
      <c r="K109" s="37"/>
      <c r="L109" s="114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3" s="2" customFormat="1" ht="10.3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114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3" s="11" customFormat="1" ht="29.25" customHeight="1">
      <c r="A111" s="152"/>
      <c r="B111" s="153"/>
      <c r="C111" s="154" t="s">
        <v>131</v>
      </c>
      <c r="D111" s="155" t="s">
        <v>58</v>
      </c>
      <c r="E111" s="155" t="s">
        <v>54</v>
      </c>
      <c r="F111" s="155" t="s">
        <v>55</v>
      </c>
      <c r="G111" s="155" t="s">
        <v>132</v>
      </c>
      <c r="H111" s="155" t="s">
        <v>133</v>
      </c>
      <c r="I111" s="155" t="s">
        <v>134</v>
      </c>
      <c r="J111" s="155" t="s">
        <v>115</v>
      </c>
      <c r="K111" s="156" t="s">
        <v>135</v>
      </c>
      <c r="L111" s="157"/>
      <c r="M111" s="69" t="s">
        <v>19</v>
      </c>
      <c r="N111" s="70" t="s">
        <v>43</v>
      </c>
      <c r="O111" s="70" t="s">
        <v>136</v>
      </c>
      <c r="P111" s="70" t="s">
        <v>137</v>
      </c>
      <c r="Q111" s="70" t="s">
        <v>138</v>
      </c>
      <c r="R111" s="70" t="s">
        <v>139</v>
      </c>
      <c r="S111" s="70" t="s">
        <v>140</v>
      </c>
      <c r="T111" s="71" t="s">
        <v>141</v>
      </c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</row>
    <row r="112" spans="1:63" s="2" customFormat="1" ht="22.9" customHeight="1">
      <c r="A112" s="35"/>
      <c r="B112" s="36"/>
      <c r="C112" s="76" t="s">
        <v>142</v>
      </c>
      <c r="D112" s="37"/>
      <c r="E112" s="37"/>
      <c r="F112" s="37"/>
      <c r="G112" s="37"/>
      <c r="H112" s="37"/>
      <c r="I112" s="37"/>
      <c r="J112" s="158">
        <f>BK112</f>
        <v>0</v>
      </c>
      <c r="K112" s="37"/>
      <c r="L112" s="40"/>
      <c r="M112" s="72"/>
      <c r="N112" s="159"/>
      <c r="O112" s="73"/>
      <c r="P112" s="160">
        <f>P113+P114+P119+P122+P124+P126+P161+P164+P179+P185+P188+P190+P194+P195+P197</f>
        <v>0</v>
      </c>
      <c r="Q112" s="73"/>
      <c r="R112" s="160">
        <f>R113+R114+R119+R122+R124+R126+R161+R164+R179+R185+R188+R190+R194+R195+R197</f>
        <v>0</v>
      </c>
      <c r="S112" s="73"/>
      <c r="T112" s="161">
        <f>T113+T114+T119+T122+T124+T126+T161+T164+T179+T185+T188+T190+T194+T195+T197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72</v>
      </c>
      <c r="AU112" s="18" t="s">
        <v>116</v>
      </c>
      <c r="BK112" s="162">
        <f>BK113+BK114+BK119+BK122+BK124+BK126+BK161+BK164+BK179+BK185+BK188+BK190+BK194+BK195+BK197</f>
        <v>0</v>
      </c>
    </row>
    <row r="113" spans="1:65" s="12" customFormat="1" ht="25.9" customHeight="1">
      <c r="B113" s="163"/>
      <c r="C113" s="164"/>
      <c r="D113" s="165" t="s">
        <v>72</v>
      </c>
      <c r="E113" s="166" t="s">
        <v>1314</v>
      </c>
      <c r="F113" s="166" t="s">
        <v>1315</v>
      </c>
      <c r="G113" s="164"/>
      <c r="H113" s="164"/>
      <c r="I113" s="167"/>
      <c r="J113" s="168">
        <f>BK113</f>
        <v>0</v>
      </c>
      <c r="K113" s="164"/>
      <c r="L113" s="169"/>
      <c r="M113" s="170"/>
      <c r="N113" s="171"/>
      <c r="O113" s="171"/>
      <c r="P113" s="172">
        <v>0</v>
      </c>
      <c r="Q113" s="171"/>
      <c r="R113" s="172">
        <v>0</v>
      </c>
      <c r="S113" s="171"/>
      <c r="T113" s="173">
        <v>0</v>
      </c>
      <c r="AR113" s="174" t="s">
        <v>79</v>
      </c>
      <c r="AT113" s="175" t="s">
        <v>72</v>
      </c>
      <c r="AU113" s="175" t="s">
        <v>73</v>
      </c>
      <c r="AY113" s="174" t="s">
        <v>145</v>
      </c>
      <c r="BK113" s="176">
        <v>0</v>
      </c>
    </row>
    <row r="114" spans="1:65" s="12" customFormat="1" ht="25.9" customHeight="1">
      <c r="B114" s="163"/>
      <c r="C114" s="164"/>
      <c r="D114" s="165" t="s">
        <v>72</v>
      </c>
      <c r="E114" s="166" t="s">
        <v>213</v>
      </c>
      <c r="F114" s="166" t="s">
        <v>1316</v>
      </c>
      <c r="G114" s="164"/>
      <c r="H114" s="164"/>
      <c r="I114" s="167"/>
      <c r="J114" s="168">
        <f>BK114</f>
        <v>0</v>
      </c>
      <c r="K114" s="164"/>
      <c r="L114" s="169"/>
      <c r="M114" s="170"/>
      <c r="N114" s="171"/>
      <c r="O114" s="171"/>
      <c r="P114" s="172">
        <f>SUM(P115:P118)</f>
        <v>0</v>
      </c>
      <c r="Q114" s="171"/>
      <c r="R114" s="172">
        <f>SUM(R115:R118)</f>
        <v>0</v>
      </c>
      <c r="S114" s="171"/>
      <c r="T114" s="173">
        <f>SUM(T115:T118)</f>
        <v>0</v>
      </c>
      <c r="AR114" s="174" t="s">
        <v>79</v>
      </c>
      <c r="AT114" s="175" t="s">
        <v>72</v>
      </c>
      <c r="AU114" s="175" t="s">
        <v>73</v>
      </c>
      <c r="AY114" s="174" t="s">
        <v>145</v>
      </c>
      <c r="BK114" s="176">
        <f>SUM(BK115:BK118)</f>
        <v>0</v>
      </c>
    </row>
    <row r="115" spans="1:65" s="2" customFormat="1" ht="16.5" customHeight="1">
      <c r="A115" s="35"/>
      <c r="B115" s="36"/>
      <c r="C115" s="179" t="s">
        <v>79</v>
      </c>
      <c r="D115" s="179" t="s">
        <v>147</v>
      </c>
      <c r="E115" s="180" t="s">
        <v>1317</v>
      </c>
      <c r="F115" s="181" t="s">
        <v>1318</v>
      </c>
      <c r="G115" s="182" t="s">
        <v>172</v>
      </c>
      <c r="H115" s="183">
        <v>5</v>
      </c>
      <c r="I115" s="184"/>
      <c r="J115" s="185">
        <f>ROUND(I115*H115,2)</f>
        <v>0</v>
      </c>
      <c r="K115" s="181" t="s">
        <v>19</v>
      </c>
      <c r="L115" s="40"/>
      <c r="M115" s="186" t="s">
        <v>19</v>
      </c>
      <c r="N115" s="187" t="s">
        <v>44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152</v>
      </c>
      <c r="AT115" s="190" t="s">
        <v>147</v>
      </c>
      <c r="AU115" s="190" t="s">
        <v>79</v>
      </c>
      <c r="AY115" s="18" t="s">
        <v>145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79</v>
      </c>
      <c r="BK115" s="191">
        <f>ROUND(I115*H115,2)</f>
        <v>0</v>
      </c>
      <c r="BL115" s="18" t="s">
        <v>152</v>
      </c>
      <c r="BM115" s="190" t="s">
        <v>81</v>
      </c>
    </row>
    <row r="116" spans="1:65" s="2" customFormat="1" ht="16.5" customHeight="1">
      <c r="A116" s="35"/>
      <c r="B116" s="36"/>
      <c r="C116" s="179" t="s">
        <v>81</v>
      </c>
      <c r="D116" s="179" t="s">
        <v>147</v>
      </c>
      <c r="E116" s="180" t="s">
        <v>1319</v>
      </c>
      <c r="F116" s="181" t="s">
        <v>1320</v>
      </c>
      <c r="G116" s="182" t="s">
        <v>150</v>
      </c>
      <c r="H116" s="183">
        <v>5</v>
      </c>
      <c r="I116" s="184"/>
      <c r="J116" s="185">
        <f>ROUND(I116*H116,2)</f>
        <v>0</v>
      </c>
      <c r="K116" s="181" t="s">
        <v>19</v>
      </c>
      <c r="L116" s="40"/>
      <c r="M116" s="186" t="s">
        <v>19</v>
      </c>
      <c r="N116" s="187" t="s">
        <v>44</v>
      </c>
      <c r="O116" s="65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152</v>
      </c>
      <c r="AT116" s="190" t="s">
        <v>147</v>
      </c>
      <c r="AU116" s="190" t="s">
        <v>79</v>
      </c>
      <c r="AY116" s="18" t="s">
        <v>145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79</v>
      </c>
      <c r="BK116" s="191">
        <f>ROUND(I116*H116,2)</f>
        <v>0</v>
      </c>
      <c r="BL116" s="18" t="s">
        <v>152</v>
      </c>
      <c r="BM116" s="190" t="s">
        <v>152</v>
      </c>
    </row>
    <row r="117" spans="1:65" s="2" customFormat="1" ht="16.5" customHeight="1">
      <c r="A117" s="35"/>
      <c r="B117" s="36"/>
      <c r="C117" s="179" t="s">
        <v>162</v>
      </c>
      <c r="D117" s="179" t="s">
        <v>147</v>
      </c>
      <c r="E117" s="180" t="s">
        <v>1321</v>
      </c>
      <c r="F117" s="181" t="s">
        <v>1322</v>
      </c>
      <c r="G117" s="182" t="s">
        <v>150</v>
      </c>
      <c r="H117" s="183">
        <v>7</v>
      </c>
      <c r="I117" s="184"/>
      <c r="J117" s="185">
        <f>ROUND(I117*H117,2)</f>
        <v>0</v>
      </c>
      <c r="K117" s="181" t="s">
        <v>19</v>
      </c>
      <c r="L117" s="40"/>
      <c r="M117" s="186" t="s">
        <v>19</v>
      </c>
      <c r="N117" s="187" t="s">
        <v>44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152</v>
      </c>
      <c r="AT117" s="190" t="s">
        <v>147</v>
      </c>
      <c r="AU117" s="190" t="s">
        <v>79</v>
      </c>
      <c r="AY117" s="18" t="s">
        <v>145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79</v>
      </c>
      <c r="BK117" s="191">
        <f>ROUND(I117*H117,2)</f>
        <v>0</v>
      </c>
      <c r="BL117" s="18" t="s">
        <v>152</v>
      </c>
      <c r="BM117" s="190" t="s">
        <v>184</v>
      </c>
    </row>
    <row r="118" spans="1:65" s="2" customFormat="1" ht="16.5" customHeight="1">
      <c r="A118" s="35"/>
      <c r="B118" s="36"/>
      <c r="C118" s="179" t="s">
        <v>152</v>
      </c>
      <c r="D118" s="179" t="s">
        <v>147</v>
      </c>
      <c r="E118" s="180" t="s">
        <v>1323</v>
      </c>
      <c r="F118" s="181" t="s">
        <v>1324</v>
      </c>
      <c r="G118" s="182" t="s">
        <v>150</v>
      </c>
      <c r="H118" s="183">
        <v>2</v>
      </c>
      <c r="I118" s="184"/>
      <c r="J118" s="185">
        <f>ROUND(I118*H118,2)</f>
        <v>0</v>
      </c>
      <c r="K118" s="181" t="s">
        <v>19</v>
      </c>
      <c r="L118" s="40"/>
      <c r="M118" s="186" t="s">
        <v>19</v>
      </c>
      <c r="N118" s="187" t="s">
        <v>44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152</v>
      </c>
      <c r="AT118" s="190" t="s">
        <v>147</v>
      </c>
      <c r="AU118" s="190" t="s">
        <v>79</v>
      </c>
      <c r="AY118" s="18" t="s">
        <v>145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79</v>
      </c>
      <c r="BK118" s="191">
        <f>ROUND(I118*H118,2)</f>
        <v>0</v>
      </c>
      <c r="BL118" s="18" t="s">
        <v>152</v>
      </c>
      <c r="BM118" s="190" t="s">
        <v>196</v>
      </c>
    </row>
    <row r="119" spans="1:65" s="12" customFormat="1" ht="25.9" customHeight="1">
      <c r="B119" s="163"/>
      <c r="C119" s="164"/>
      <c r="D119" s="165" t="s">
        <v>72</v>
      </c>
      <c r="E119" s="166" t="s">
        <v>457</v>
      </c>
      <c r="F119" s="166" t="s">
        <v>1325</v>
      </c>
      <c r="G119" s="164"/>
      <c r="H119" s="164"/>
      <c r="I119" s="167"/>
      <c r="J119" s="168">
        <f>BK119</f>
        <v>0</v>
      </c>
      <c r="K119" s="164"/>
      <c r="L119" s="169"/>
      <c r="M119" s="170"/>
      <c r="N119" s="171"/>
      <c r="O119" s="171"/>
      <c r="P119" s="172">
        <f>SUM(P120:P121)</f>
        <v>0</v>
      </c>
      <c r="Q119" s="171"/>
      <c r="R119" s="172">
        <f>SUM(R120:R121)</f>
        <v>0</v>
      </c>
      <c r="S119" s="171"/>
      <c r="T119" s="173">
        <f>SUM(T120:T121)</f>
        <v>0</v>
      </c>
      <c r="AR119" s="174" t="s">
        <v>79</v>
      </c>
      <c r="AT119" s="175" t="s">
        <v>72</v>
      </c>
      <c r="AU119" s="175" t="s">
        <v>73</v>
      </c>
      <c r="AY119" s="174" t="s">
        <v>145</v>
      </c>
      <c r="BK119" s="176">
        <f>SUM(BK120:BK121)</f>
        <v>0</v>
      </c>
    </row>
    <row r="120" spans="1:65" s="2" customFormat="1" ht="16.5" customHeight="1">
      <c r="A120" s="35"/>
      <c r="B120" s="36"/>
      <c r="C120" s="179" t="s">
        <v>175</v>
      </c>
      <c r="D120" s="179" t="s">
        <v>147</v>
      </c>
      <c r="E120" s="180" t="s">
        <v>1326</v>
      </c>
      <c r="F120" s="181" t="s">
        <v>1327</v>
      </c>
      <c r="G120" s="182" t="s">
        <v>150</v>
      </c>
      <c r="H120" s="183">
        <v>7</v>
      </c>
      <c r="I120" s="184"/>
      <c r="J120" s="185">
        <f>ROUND(I120*H120,2)</f>
        <v>0</v>
      </c>
      <c r="K120" s="181" t="s">
        <v>19</v>
      </c>
      <c r="L120" s="40"/>
      <c r="M120" s="186" t="s">
        <v>19</v>
      </c>
      <c r="N120" s="187" t="s">
        <v>44</v>
      </c>
      <c r="O120" s="65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152</v>
      </c>
      <c r="AT120" s="190" t="s">
        <v>147</v>
      </c>
      <c r="AU120" s="190" t="s">
        <v>79</v>
      </c>
      <c r="AY120" s="18" t="s">
        <v>145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79</v>
      </c>
      <c r="BK120" s="191">
        <f>ROUND(I120*H120,2)</f>
        <v>0</v>
      </c>
      <c r="BL120" s="18" t="s">
        <v>152</v>
      </c>
      <c r="BM120" s="190" t="s">
        <v>207</v>
      </c>
    </row>
    <row r="121" spans="1:65" s="2" customFormat="1" ht="16.5" customHeight="1">
      <c r="A121" s="35"/>
      <c r="B121" s="36"/>
      <c r="C121" s="179" t="s">
        <v>184</v>
      </c>
      <c r="D121" s="179" t="s">
        <v>147</v>
      </c>
      <c r="E121" s="180" t="s">
        <v>1328</v>
      </c>
      <c r="F121" s="181" t="s">
        <v>1329</v>
      </c>
      <c r="G121" s="182" t="s">
        <v>150</v>
      </c>
      <c r="H121" s="183">
        <v>2</v>
      </c>
      <c r="I121" s="184"/>
      <c r="J121" s="185">
        <f>ROUND(I121*H121,2)</f>
        <v>0</v>
      </c>
      <c r="K121" s="181" t="s">
        <v>19</v>
      </c>
      <c r="L121" s="40"/>
      <c r="M121" s="186" t="s">
        <v>19</v>
      </c>
      <c r="N121" s="187" t="s">
        <v>44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152</v>
      </c>
      <c r="AT121" s="190" t="s">
        <v>147</v>
      </c>
      <c r="AU121" s="190" t="s">
        <v>79</v>
      </c>
      <c r="AY121" s="18" t="s">
        <v>145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79</v>
      </c>
      <c r="BK121" s="191">
        <f>ROUND(I121*H121,2)</f>
        <v>0</v>
      </c>
      <c r="BL121" s="18" t="s">
        <v>152</v>
      </c>
      <c r="BM121" s="190" t="s">
        <v>220</v>
      </c>
    </row>
    <row r="122" spans="1:65" s="12" customFormat="1" ht="25.9" customHeight="1">
      <c r="B122" s="163"/>
      <c r="C122" s="164"/>
      <c r="D122" s="165" t="s">
        <v>72</v>
      </c>
      <c r="E122" s="166" t="s">
        <v>465</v>
      </c>
      <c r="F122" s="166" t="s">
        <v>1330</v>
      </c>
      <c r="G122" s="164"/>
      <c r="H122" s="164"/>
      <c r="I122" s="167"/>
      <c r="J122" s="168">
        <f>BK122</f>
        <v>0</v>
      </c>
      <c r="K122" s="164"/>
      <c r="L122" s="169"/>
      <c r="M122" s="170"/>
      <c r="N122" s="171"/>
      <c r="O122" s="171"/>
      <c r="P122" s="172">
        <f>P123</f>
        <v>0</v>
      </c>
      <c r="Q122" s="171"/>
      <c r="R122" s="172">
        <f>R123</f>
        <v>0</v>
      </c>
      <c r="S122" s="171"/>
      <c r="T122" s="173">
        <f>T123</f>
        <v>0</v>
      </c>
      <c r="AR122" s="174" t="s">
        <v>79</v>
      </c>
      <c r="AT122" s="175" t="s">
        <v>72</v>
      </c>
      <c r="AU122" s="175" t="s">
        <v>73</v>
      </c>
      <c r="AY122" s="174" t="s">
        <v>145</v>
      </c>
      <c r="BK122" s="176">
        <f>BK123</f>
        <v>0</v>
      </c>
    </row>
    <row r="123" spans="1:65" s="2" customFormat="1" ht="16.5" customHeight="1">
      <c r="A123" s="35"/>
      <c r="B123" s="36"/>
      <c r="C123" s="179" t="s">
        <v>190</v>
      </c>
      <c r="D123" s="179" t="s">
        <v>147</v>
      </c>
      <c r="E123" s="180" t="s">
        <v>1331</v>
      </c>
      <c r="F123" s="181" t="s">
        <v>1332</v>
      </c>
      <c r="G123" s="182" t="s">
        <v>150</v>
      </c>
      <c r="H123" s="183">
        <v>5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44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152</v>
      </c>
      <c r="AT123" s="190" t="s">
        <v>147</v>
      </c>
      <c r="AU123" s="190" t="s">
        <v>79</v>
      </c>
      <c r="AY123" s="18" t="s">
        <v>145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79</v>
      </c>
      <c r="BK123" s="191">
        <f>ROUND(I123*H123,2)</f>
        <v>0</v>
      </c>
      <c r="BL123" s="18" t="s">
        <v>152</v>
      </c>
      <c r="BM123" s="190" t="s">
        <v>233</v>
      </c>
    </row>
    <row r="124" spans="1:65" s="12" customFormat="1" ht="25.9" customHeight="1">
      <c r="B124" s="163"/>
      <c r="C124" s="164"/>
      <c r="D124" s="165" t="s">
        <v>72</v>
      </c>
      <c r="E124" s="166" t="s">
        <v>480</v>
      </c>
      <c r="F124" s="166" t="s">
        <v>1333</v>
      </c>
      <c r="G124" s="164"/>
      <c r="H124" s="164"/>
      <c r="I124" s="167"/>
      <c r="J124" s="168">
        <f>BK124</f>
        <v>0</v>
      </c>
      <c r="K124" s="164"/>
      <c r="L124" s="169"/>
      <c r="M124" s="170"/>
      <c r="N124" s="171"/>
      <c r="O124" s="171"/>
      <c r="P124" s="172">
        <f>P125</f>
        <v>0</v>
      </c>
      <c r="Q124" s="171"/>
      <c r="R124" s="172">
        <f>R125</f>
        <v>0</v>
      </c>
      <c r="S124" s="171"/>
      <c r="T124" s="173">
        <f>T125</f>
        <v>0</v>
      </c>
      <c r="AR124" s="174" t="s">
        <v>79</v>
      </c>
      <c r="AT124" s="175" t="s">
        <v>72</v>
      </c>
      <c r="AU124" s="175" t="s">
        <v>73</v>
      </c>
      <c r="AY124" s="174" t="s">
        <v>145</v>
      </c>
      <c r="BK124" s="176">
        <f>BK125</f>
        <v>0</v>
      </c>
    </row>
    <row r="125" spans="1:65" s="2" customFormat="1" ht="16.5" customHeight="1">
      <c r="A125" s="35"/>
      <c r="B125" s="36"/>
      <c r="C125" s="179" t="s">
        <v>196</v>
      </c>
      <c r="D125" s="179" t="s">
        <v>147</v>
      </c>
      <c r="E125" s="180" t="s">
        <v>1334</v>
      </c>
      <c r="F125" s="181" t="s">
        <v>1335</v>
      </c>
      <c r="G125" s="182" t="s">
        <v>150</v>
      </c>
      <c r="H125" s="183">
        <v>2</v>
      </c>
      <c r="I125" s="184"/>
      <c r="J125" s="185">
        <f>ROUND(I125*H125,2)</f>
        <v>0</v>
      </c>
      <c r="K125" s="181" t="s">
        <v>19</v>
      </c>
      <c r="L125" s="40"/>
      <c r="M125" s="186" t="s">
        <v>19</v>
      </c>
      <c r="N125" s="187" t="s">
        <v>44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152</v>
      </c>
      <c r="AT125" s="190" t="s">
        <v>147</v>
      </c>
      <c r="AU125" s="190" t="s">
        <v>79</v>
      </c>
      <c r="AY125" s="18" t="s">
        <v>145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79</v>
      </c>
      <c r="BK125" s="191">
        <f>ROUND(I125*H125,2)</f>
        <v>0</v>
      </c>
      <c r="BL125" s="18" t="s">
        <v>152</v>
      </c>
      <c r="BM125" s="190" t="s">
        <v>243</v>
      </c>
    </row>
    <row r="126" spans="1:65" s="12" customFormat="1" ht="25.9" customHeight="1">
      <c r="B126" s="163"/>
      <c r="C126" s="164"/>
      <c r="D126" s="165" t="s">
        <v>72</v>
      </c>
      <c r="E126" s="166" t="s">
        <v>1336</v>
      </c>
      <c r="F126" s="166" t="s">
        <v>1337</v>
      </c>
      <c r="G126" s="164"/>
      <c r="H126" s="164"/>
      <c r="I126" s="167"/>
      <c r="J126" s="168">
        <f>BK126</f>
        <v>0</v>
      </c>
      <c r="K126" s="164"/>
      <c r="L126" s="169"/>
      <c r="M126" s="170"/>
      <c r="N126" s="171"/>
      <c r="O126" s="171"/>
      <c r="P126" s="172">
        <f>SUM(P127:P160)</f>
        <v>0</v>
      </c>
      <c r="Q126" s="171"/>
      <c r="R126" s="172">
        <f>SUM(R127:R160)</f>
        <v>0</v>
      </c>
      <c r="S126" s="171"/>
      <c r="T126" s="173">
        <f>SUM(T127:T160)</f>
        <v>0</v>
      </c>
      <c r="AR126" s="174" t="s">
        <v>79</v>
      </c>
      <c r="AT126" s="175" t="s">
        <v>72</v>
      </c>
      <c r="AU126" s="175" t="s">
        <v>73</v>
      </c>
      <c r="AY126" s="174" t="s">
        <v>145</v>
      </c>
      <c r="BK126" s="176">
        <f>SUM(BK127:BK160)</f>
        <v>0</v>
      </c>
    </row>
    <row r="127" spans="1:65" s="2" customFormat="1" ht="16.5" customHeight="1">
      <c r="A127" s="35"/>
      <c r="B127" s="36"/>
      <c r="C127" s="179" t="s">
        <v>202</v>
      </c>
      <c r="D127" s="179" t="s">
        <v>147</v>
      </c>
      <c r="E127" s="180" t="s">
        <v>1338</v>
      </c>
      <c r="F127" s="181" t="s">
        <v>1339</v>
      </c>
      <c r="G127" s="182" t="s">
        <v>263</v>
      </c>
      <c r="H127" s="183">
        <v>9</v>
      </c>
      <c r="I127" s="184"/>
      <c r="J127" s="185">
        <f t="shared" ref="J127:J160" si="0">ROUND(I127*H127,2)</f>
        <v>0</v>
      </c>
      <c r="K127" s="181" t="s">
        <v>19</v>
      </c>
      <c r="L127" s="40"/>
      <c r="M127" s="186" t="s">
        <v>19</v>
      </c>
      <c r="N127" s="187" t="s">
        <v>44</v>
      </c>
      <c r="O127" s="65"/>
      <c r="P127" s="188">
        <f t="shared" ref="P127:P160" si="1">O127*H127</f>
        <v>0</v>
      </c>
      <c r="Q127" s="188">
        <v>0</v>
      </c>
      <c r="R127" s="188">
        <f t="shared" ref="R127:R160" si="2">Q127*H127</f>
        <v>0</v>
      </c>
      <c r="S127" s="188">
        <v>0</v>
      </c>
      <c r="T127" s="189">
        <f t="shared" ref="T127:T160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152</v>
      </c>
      <c r="AT127" s="190" t="s">
        <v>147</v>
      </c>
      <c r="AU127" s="190" t="s">
        <v>79</v>
      </c>
      <c r="AY127" s="18" t="s">
        <v>145</v>
      </c>
      <c r="BE127" s="191">
        <f t="shared" ref="BE127:BE160" si="4">IF(N127="základní",J127,0)</f>
        <v>0</v>
      </c>
      <c r="BF127" s="191">
        <f t="shared" ref="BF127:BF160" si="5">IF(N127="snížená",J127,0)</f>
        <v>0</v>
      </c>
      <c r="BG127" s="191">
        <f t="shared" ref="BG127:BG160" si="6">IF(N127="zákl. přenesená",J127,0)</f>
        <v>0</v>
      </c>
      <c r="BH127" s="191">
        <f t="shared" ref="BH127:BH160" si="7">IF(N127="sníž. přenesená",J127,0)</f>
        <v>0</v>
      </c>
      <c r="BI127" s="191">
        <f t="shared" ref="BI127:BI160" si="8">IF(N127="nulová",J127,0)</f>
        <v>0</v>
      </c>
      <c r="BJ127" s="18" t="s">
        <v>79</v>
      </c>
      <c r="BK127" s="191">
        <f t="shared" ref="BK127:BK160" si="9">ROUND(I127*H127,2)</f>
        <v>0</v>
      </c>
      <c r="BL127" s="18" t="s">
        <v>152</v>
      </c>
      <c r="BM127" s="190" t="s">
        <v>255</v>
      </c>
    </row>
    <row r="128" spans="1:65" s="2" customFormat="1" ht="16.5" customHeight="1">
      <c r="A128" s="35"/>
      <c r="B128" s="36"/>
      <c r="C128" s="220" t="s">
        <v>207</v>
      </c>
      <c r="D128" s="220" t="s">
        <v>234</v>
      </c>
      <c r="E128" s="221" t="s">
        <v>1340</v>
      </c>
      <c r="F128" s="222" t="s">
        <v>1341</v>
      </c>
      <c r="G128" s="223" t="s">
        <v>263</v>
      </c>
      <c r="H128" s="224">
        <v>1</v>
      </c>
      <c r="I128" s="225"/>
      <c r="J128" s="226">
        <f t="shared" si="0"/>
        <v>0</v>
      </c>
      <c r="K128" s="222" t="s">
        <v>19</v>
      </c>
      <c r="L128" s="227"/>
      <c r="M128" s="228" t="s">
        <v>19</v>
      </c>
      <c r="N128" s="229" t="s">
        <v>44</v>
      </c>
      <c r="O128" s="65"/>
      <c r="P128" s="188">
        <f t="shared" si="1"/>
        <v>0</v>
      </c>
      <c r="Q128" s="188">
        <v>0</v>
      </c>
      <c r="R128" s="188">
        <f t="shared" si="2"/>
        <v>0</v>
      </c>
      <c r="S128" s="188">
        <v>0</v>
      </c>
      <c r="T128" s="189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196</v>
      </c>
      <c r="AT128" s="190" t="s">
        <v>234</v>
      </c>
      <c r="AU128" s="190" t="s">
        <v>79</v>
      </c>
      <c r="AY128" s="18" t="s">
        <v>145</v>
      </c>
      <c r="BE128" s="191">
        <f t="shared" si="4"/>
        <v>0</v>
      </c>
      <c r="BF128" s="191">
        <f t="shared" si="5"/>
        <v>0</v>
      </c>
      <c r="BG128" s="191">
        <f t="shared" si="6"/>
        <v>0</v>
      </c>
      <c r="BH128" s="191">
        <f t="shared" si="7"/>
        <v>0</v>
      </c>
      <c r="BI128" s="191">
        <f t="shared" si="8"/>
        <v>0</v>
      </c>
      <c r="BJ128" s="18" t="s">
        <v>79</v>
      </c>
      <c r="BK128" s="191">
        <f t="shared" si="9"/>
        <v>0</v>
      </c>
      <c r="BL128" s="18" t="s">
        <v>152</v>
      </c>
      <c r="BM128" s="190" t="s">
        <v>267</v>
      </c>
    </row>
    <row r="129" spans="1:65" s="2" customFormat="1" ht="16.5" customHeight="1">
      <c r="A129" s="35"/>
      <c r="B129" s="36"/>
      <c r="C129" s="179" t="s">
        <v>213</v>
      </c>
      <c r="D129" s="179" t="s">
        <v>147</v>
      </c>
      <c r="E129" s="180" t="s">
        <v>1342</v>
      </c>
      <c r="F129" s="181" t="s">
        <v>1343</v>
      </c>
      <c r="G129" s="182" t="s">
        <v>263</v>
      </c>
      <c r="H129" s="183">
        <v>7</v>
      </c>
      <c r="I129" s="184"/>
      <c r="J129" s="185">
        <f t="shared" si="0"/>
        <v>0</v>
      </c>
      <c r="K129" s="181" t="s">
        <v>19</v>
      </c>
      <c r="L129" s="40"/>
      <c r="M129" s="186" t="s">
        <v>19</v>
      </c>
      <c r="N129" s="187" t="s">
        <v>44</v>
      </c>
      <c r="O129" s="65"/>
      <c r="P129" s="188">
        <f t="shared" si="1"/>
        <v>0</v>
      </c>
      <c r="Q129" s="188">
        <v>0</v>
      </c>
      <c r="R129" s="188">
        <f t="shared" si="2"/>
        <v>0</v>
      </c>
      <c r="S129" s="188">
        <v>0</v>
      </c>
      <c r="T129" s="189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152</v>
      </c>
      <c r="AT129" s="190" t="s">
        <v>147</v>
      </c>
      <c r="AU129" s="190" t="s">
        <v>79</v>
      </c>
      <c r="AY129" s="18" t="s">
        <v>145</v>
      </c>
      <c r="BE129" s="191">
        <f t="shared" si="4"/>
        <v>0</v>
      </c>
      <c r="BF129" s="191">
        <f t="shared" si="5"/>
        <v>0</v>
      </c>
      <c r="BG129" s="191">
        <f t="shared" si="6"/>
        <v>0</v>
      </c>
      <c r="BH129" s="191">
        <f t="shared" si="7"/>
        <v>0</v>
      </c>
      <c r="BI129" s="191">
        <f t="shared" si="8"/>
        <v>0</v>
      </c>
      <c r="BJ129" s="18" t="s">
        <v>79</v>
      </c>
      <c r="BK129" s="191">
        <f t="shared" si="9"/>
        <v>0</v>
      </c>
      <c r="BL129" s="18" t="s">
        <v>152</v>
      </c>
      <c r="BM129" s="190" t="s">
        <v>277</v>
      </c>
    </row>
    <row r="130" spans="1:65" s="2" customFormat="1" ht="16.5" customHeight="1">
      <c r="A130" s="35"/>
      <c r="B130" s="36"/>
      <c r="C130" s="220" t="s">
        <v>220</v>
      </c>
      <c r="D130" s="220" t="s">
        <v>234</v>
      </c>
      <c r="E130" s="221" t="s">
        <v>1344</v>
      </c>
      <c r="F130" s="222" t="s">
        <v>1345</v>
      </c>
      <c r="G130" s="223" t="s">
        <v>263</v>
      </c>
      <c r="H130" s="224">
        <v>7</v>
      </c>
      <c r="I130" s="225"/>
      <c r="J130" s="226">
        <f t="shared" si="0"/>
        <v>0</v>
      </c>
      <c r="K130" s="222" t="s">
        <v>19</v>
      </c>
      <c r="L130" s="227"/>
      <c r="M130" s="228" t="s">
        <v>19</v>
      </c>
      <c r="N130" s="229" t="s">
        <v>44</v>
      </c>
      <c r="O130" s="65"/>
      <c r="P130" s="188">
        <f t="shared" si="1"/>
        <v>0</v>
      </c>
      <c r="Q130" s="188">
        <v>0</v>
      </c>
      <c r="R130" s="188">
        <f t="shared" si="2"/>
        <v>0</v>
      </c>
      <c r="S130" s="188">
        <v>0</v>
      </c>
      <c r="T130" s="189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196</v>
      </c>
      <c r="AT130" s="190" t="s">
        <v>234</v>
      </c>
      <c r="AU130" s="190" t="s">
        <v>79</v>
      </c>
      <c r="AY130" s="18" t="s">
        <v>145</v>
      </c>
      <c r="BE130" s="191">
        <f t="shared" si="4"/>
        <v>0</v>
      </c>
      <c r="BF130" s="191">
        <f t="shared" si="5"/>
        <v>0</v>
      </c>
      <c r="BG130" s="191">
        <f t="shared" si="6"/>
        <v>0</v>
      </c>
      <c r="BH130" s="191">
        <f t="shared" si="7"/>
        <v>0</v>
      </c>
      <c r="BI130" s="191">
        <f t="shared" si="8"/>
        <v>0</v>
      </c>
      <c r="BJ130" s="18" t="s">
        <v>79</v>
      </c>
      <c r="BK130" s="191">
        <f t="shared" si="9"/>
        <v>0</v>
      </c>
      <c r="BL130" s="18" t="s">
        <v>152</v>
      </c>
      <c r="BM130" s="190" t="s">
        <v>288</v>
      </c>
    </row>
    <row r="131" spans="1:65" s="2" customFormat="1" ht="16.5" customHeight="1">
      <c r="A131" s="35"/>
      <c r="B131" s="36"/>
      <c r="C131" s="179" t="s">
        <v>227</v>
      </c>
      <c r="D131" s="179" t="s">
        <v>147</v>
      </c>
      <c r="E131" s="180" t="s">
        <v>1346</v>
      </c>
      <c r="F131" s="181" t="s">
        <v>1347</v>
      </c>
      <c r="G131" s="182" t="s">
        <v>263</v>
      </c>
      <c r="H131" s="183">
        <v>1</v>
      </c>
      <c r="I131" s="184"/>
      <c r="J131" s="185">
        <f t="shared" si="0"/>
        <v>0</v>
      </c>
      <c r="K131" s="181" t="s">
        <v>19</v>
      </c>
      <c r="L131" s="40"/>
      <c r="M131" s="186" t="s">
        <v>19</v>
      </c>
      <c r="N131" s="187" t="s">
        <v>44</v>
      </c>
      <c r="O131" s="65"/>
      <c r="P131" s="188">
        <f t="shared" si="1"/>
        <v>0</v>
      </c>
      <c r="Q131" s="188">
        <v>0</v>
      </c>
      <c r="R131" s="188">
        <f t="shared" si="2"/>
        <v>0</v>
      </c>
      <c r="S131" s="188">
        <v>0</v>
      </c>
      <c r="T131" s="18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152</v>
      </c>
      <c r="AT131" s="190" t="s">
        <v>147</v>
      </c>
      <c r="AU131" s="190" t="s">
        <v>79</v>
      </c>
      <c r="AY131" s="18" t="s">
        <v>145</v>
      </c>
      <c r="BE131" s="191">
        <f t="shared" si="4"/>
        <v>0</v>
      </c>
      <c r="BF131" s="191">
        <f t="shared" si="5"/>
        <v>0</v>
      </c>
      <c r="BG131" s="191">
        <f t="shared" si="6"/>
        <v>0</v>
      </c>
      <c r="BH131" s="191">
        <f t="shared" si="7"/>
        <v>0</v>
      </c>
      <c r="BI131" s="191">
        <f t="shared" si="8"/>
        <v>0</v>
      </c>
      <c r="BJ131" s="18" t="s">
        <v>79</v>
      </c>
      <c r="BK131" s="191">
        <f t="shared" si="9"/>
        <v>0</v>
      </c>
      <c r="BL131" s="18" t="s">
        <v>152</v>
      </c>
      <c r="BM131" s="190" t="s">
        <v>298</v>
      </c>
    </row>
    <row r="132" spans="1:65" s="2" customFormat="1" ht="16.5" customHeight="1">
      <c r="A132" s="35"/>
      <c r="B132" s="36"/>
      <c r="C132" s="220" t="s">
        <v>233</v>
      </c>
      <c r="D132" s="220" t="s">
        <v>234</v>
      </c>
      <c r="E132" s="221" t="s">
        <v>1348</v>
      </c>
      <c r="F132" s="222" t="s">
        <v>1349</v>
      </c>
      <c r="G132" s="223" t="s">
        <v>263</v>
      </c>
      <c r="H132" s="224">
        <v>1</v>
      </c>
      <c r="I132" s="225"/>
      <c r="J132" s="226">
        <f t="shared" si="0"/>
        <v>0</v>
      </c>
      <c r="K132" s="222" t="s">
        <v>19</v>
      </c>
      <c r="L132" s="227"/>
      <c r="M132" s="228" t="s">
        <v>19</v>
      </c>
      <c r="N132" s="229" t="s">
        <v>44</v>
      </c>
      <c r="O132" s="65"/>
      <c r="P132" s="188">
        <f t="shared" si="1"/>
        <v>0</v>
      </c>
      <c r="Q132" s="188">
        <v>0</v>
      </c>
      <c r="R132" s="188">
        <f t="shared" si="2"/>
        <v>0</v>
      </c>
      <c r="S132" s="188">
        <v>0</v>
      </c>
      <c r="T132" s="18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196</v>
      </c>
      <c r="AT132" s="190" t="s">
        <v>234</v>
      </c>
      <c r="AU132" s="190" t="s">
        <v>79</v>
      </c>
      <c r="AY132" s="18" t="s">
        <v>145</v>
      </c>
      <c r="BE132" s="191">
        <f t="shared" si="4"/>
        <v>0</v>
      </c>
      <c r="BF132" s="191">
        <f t="shared" si="5"/>
        <v>0</v>
      </c>
      <c r="BG132" s="191">
        <f t="shared" si="6"/>
        <v>0</v>
      </c>
      <c r="BH132" s="191">
        <f t="shared" si="7"/>
        <v>0</v>
      </c>
      <c r="BI132" s="191">
        <f t="shared" si="8"/>
        <v>0</v>
      </c>
      <c r="BJ132" s="18" t="s">
        <v>79</v>
      </c>
      <c r="BK132" s="191">
        <f t="shared" si="9"/>
        <v>0</v>
      </c>
      <c r="BL132" s="18" t="s">
        <v>152</v>
      </c>
      <c r="BM132" s="190" t="s">
        <v>310</v>
      </c>
    </row>
    <row r="133" spans="1:65" s="2" customFormat="1" ht="16.5" customHeight="1">
      <c r="A133" s="35"/>
      <c r="B133" s="36"/>
      <c r="C133" s="179" t="s">
        <v>8</v>
      </c>
      <c r="D133" s="179" t="s">
        <v>147</v>
      </c>
      <c r="E133" s="180" t="s">
        <v>1350</v>
      </c>
      <c r="F133" s="181" t="s">
        <v>1351</v>
      </c>
      <c r="G133" s="182" t="s">
        <v>263</v>
      </c>
      <c r="H133" s="183">
        <v>1</v>
      </c>
      <c r="I133" s="184"/>
      <c r="J133" s="185">
        <f t="shared" si="0"/>
        <v>0</v>
      </c>
      <c r="K133" s="181" t="s">
        <v>19</v>
      </c>
      <c r="L133" s="40"/>
      <c r="M133" s="186" t="s">
        <v>19</v>
      </c>
      <c r="N133" s="187" t="s">
        <v>44</v>
      </c>
      <c r="O133" s="65"/>
      <c r="P133" s="188">
        <f t="shared" si="1"/>
        <v>0</v>
      </c>
      <c r="Q133" s="188">
        <v>0</v>
      </c>
      <c r="R133" s="188">
        <f t="shared" si="2"/>
        <v>0</v>
      </c>
      <c r="S133" s="188">
        <v>0</v>
      </c>
      <c r="T133" s="18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152</v>
      </c>
      <c r="AT133" s="190" t="s">
        <v>147</v>
      </c>
      <c r="AU133" s="190" t="s">
        <v>79</v>
      </c>
      <c r="AY133" s="18" t="s">
        <v>145</v>
      </c>
      <c r="BE133" s="191">
        <f t="shared" si="4"/>
        <v>0</v>
      </c>
      <c r="BF133" s="191">
        <f t="shared" si="5"/>
        <v>0</v>
      </c>
      <c r="BG133" s="191">
        <f t="shared" si="6"/>
        <v>0</v>
      </c>
      <c r="BH133" s="191">
        <f t="shared" si="7"/>
        <v>0</v>
      </c>
      <c r="BI133" s="191">
        <f t="shared" si="8"/>
        <v>0</v>
      </c>
      <c r="BJ133" s="18" t="s">
        <v>79</v>
      </c>
      <c r="BK133" s="191">
        <f t="shared" si="9"/>
        <v>0</v>
      </c>
      <c r="BL133" s="18" t="s">
        <v>152</v>
      </c>
      <c r="BM133" s="190" t="s">
        <v>322</v>
      </c>
    </row>
    <row r="134" spans="1:65" s="2" customFormat="1" ht="16.5" customHeight="1">
      <c r="A134" s="35"/>
      <c r="B134" s="36"/>
      <c r="C134" s="220" t="s">
        <v>243</v>
      </c>
      <c r="D134" s="220" t="s">
        <v>234</v>
      </c>
      <c r="E134" s="221" t="s">
        <v>1352</v>
      </c>
      <c r="F134" s="222" t="s">
        <v>1353</v>
      </c>
      <c r="G134" s="223" t="s">
        <v>263</v>
      </c>
      <c r="H134" s="224">
        <v>1</v>
      </c>
      <c r="I134" s="225"/>
      <c r="J134" s="226">
        <f t="shared" si="0"/>
        <v>0</v>
      </c>
      <c r="K134" s="222" t="s">
        <v>19</v>
      </c>
      <c r="L134" s="227"/>
      <c r="M134" s="228" t="s">
        <v>19</v>
      </c>
      <c r="N134" s="229" t="s">
        <v>44</v>
      </c>
      <c r="O134" s="65"/>
      <c r="P134" s="188">
        <f t="shared" si="1"/>
        <v>0</v>
      </c>
      <c r="Q134" s="188">
        <v>0</v>
      </c>
      <c r="R134" s="188">
        <f t="shared" si="2"/>
        <v>0</v>
      </c>
      <c r="S134" s="188">
        <v>0</v>
      </c>
      <c r="T134" s="189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196</v>
      </c>
      <c r="AT134" s="190" t="s">
        <v>234</v>
      </c>
      <c r="AU134" s="190" t="s">
        <v>79</v>
      </c>
      <c r="AY134" s="18" t="s">
        <v>145</v>
      </c>
      <c r="BE134" s="191">
        <f t="shared" si="4"/>
        <v>0</v>
      </c>
      <c r="BF134" s="191">
        <f t="shared" si="5"/>
        <v>0</v>
      </c>
      <c r="BG134" s="191">
        <f t="shared" si="6"/>
        <v>0</v>
      </c>
      <c r="BH134" s="191">
        <f t="shared" si="7"/>
        <v>0</v>
      </c>
      <c r="BI134" s="191">
        <f t="shared" si="8"/>
        <v>0</v>
      </c>
      <c r="BJ134" s="18" t="s">
        <v>79</v>
      </c>
      <c r="BK134" s="191">
        <f t="shared" si="9"/>
        <v>0</v>
      </c>
      <c r="BL134" s="18" t="s">
        <v>152</v>
      </c>
      <c r="BM134" s="190" t="s">
        <v>332</v>
      </c>
    </row>
    <row r="135" spans="1:65" s="2" customFormat="1" ht="16.5" customHeight="1">
      <c r="A135" s="35"/>
      <c r="B135" s="36"/>
      <c r="C135" s="179" t="s">
        <v>248</v>
      </c>
      <c r="D135" s="179" t="s">
        <v>147</v>
      </c>
      <c r="E135" s="180" t="s">
        <v>1354</v>
      </c>
      <c r="F135" s="181" t="s">
        <v>1355</v>
      </c>
      <c r="G135" s="182" t="s">
        <v>263</v>
      </c>
      <c r="H135" s="183">
        <v>8</v>
      </c>
      <c r="I135" s="184"/>
      <c r="J135" s="185">
        <f t="shared" si="0"/>
        <v>0</v>
      </c>
      <c r="K135" s="181" t="s">
        <v>19</v>
      </c>
      <c r="L135" s="40"/>
      <c r="M135" s="186" t="s">
        <v>19</v>
      </c>
      <c r="N135" s="187" t="s">
        <v>44</v>
      </c>
      <c r="O135" s="65"/>
      <c r="P135" s="188">
        <f t="shared" si="1"/>
        <v>0</v>
      </c>
      <c r="Q135" s="188">
        <v>0</v>
      </c>
      <c r="R135" s="188">
        <f t="shared" si="2"/>
        <v>0</v>
      </c>
      <c r="S135" s="188">
        <v>0</v>
      </c>
      <c r="T135" s="189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152</v>
      </c>
      <c r="AT135" s="190" t="s">
        <v>147</v>
      </c>
      <c r="AU135" s="190" t="s">
        <v>79</v>
      </c>
      <c r="AY135" s="18" t="s">
        <v>145</v>
      </c>
      <c r="BE135" s="191">
        <f t="shared" si="4"/>
        <v>0</v>
      </c>
      <c r="BF135" s="191">
        <f t="shared" si="5"/>
        <v>0</v>
      </c>
      <c r="BG135" s="191">
        <f t="shared" si="6"/>
        <v>0</v>
      </c>
      <c r="BH135" s="191">
        <f t="shared" si="7"/>
        <v>0</v>
      </c>
      <c r="BI135" s="191">
        <f t="shared" si="8"/>
        <v>0</v>
      </c>
      <c r="BJ135" s="18" t="s">
        <v>79</v>
      </c>
      <c r="BK135" s="191">
        <f t="shared" si="9"/>
        <v>0</v>
      </c>
      <c r="BL135" s="18" t="s">
        <v>152</v>
      </c>
      <c r="BM135" s="190" t="s">
        <v>341</v>
      </c>
    </row>
    <row r="136" spans="1:65" s="2" customFormat="1" ht="16.5" customHeight="1">
      <c r="A136" s="35"/>
      <c r="B136" s="36"/>
      <c r="C136" s="220" t="s">
        <v>255</v>
      </c>
      <c r="D136" s="220" t="s">
        <v>234</v>
      </c>
      <c r="E136" s="221" t="s">
        <v>1356</v>
      </c>
      <c r="F136" s="222" t="s">
        <v>1357</v>
      </c>
      <c r="G136" s="223" t="s">
        <v>263</v>
      </c>
      <c r="H136" s="224">
        <v>7</v>
      </c>
      <c r="I136" s="225"/>
      <c r="J136" s="226">
        <f t="shared" si="0"/>
        <v>0</v>
      </c>
      <c r="K136" s="222" t="s">
        <v>19</v>
      </c>
      <c r="L136" s="227"/>
      <c r="M136" s="228" t="s">
        <v>19</v>
      </c>
      <c r="N136" s="229" t="s">
        <v>44</v>
      </c>
      <c r="O136" s="65"/>
      <c r="P136" s="188">
        <f t="shared" si="1"/>
        <v>0</v>
      </c>
      <c r="Q136" s="188">
        <v>0</v>
      </c>
      <c r="R136" s="188">
        <f t="shared" si="2"/>
        <v>0</v>
      </c>
      <c r="S136" s="188">
        <v>0</v>
      </c>
      <c r="T136" s="189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196</v>
      </c>
      <c r="AT136" s="190" t="s">
        <v>234</v>
      </c>
      <c r="AU136" s="190" t="s">
        <v>79</v>
      </c>
      <c r="AY136" s="18" t="s">
        <v>145</v>
      </c>
      <c r="BE136" s="191">
        <f t="shared" si="4"/>
        <v>0</v>
      </c>
      <c r="BF136" s="191">
        <f t="shared" si="5"/>
        <v>0</v>
      </c>
      <c r="BG136" s="191">
        <f t="shared" si="6"/>
        <v>0</v>
      </c>
      <c r="BH136" s="191">
        <f t="shared" si="7"/>
        <v>0</v>
      </c>
      <c r="BI136" s="191">
        <f t="shared" si="8"/>
        <v>0</v>
      </c>
      <c r="BJ136" s="18" t="s">
        <v>79</v>
      </c>
      <c r="BK136" s="191">
        <f t="shared" si="9"/>
        <v>0</v>
      </c>
      <c r="BL136" s="18" t="s">
        <v>152</v>
      </c>
      <c r="BM136" s="190" t="s">
        <v>350</v>
      </c>
    </row>
    <row r="137" spans="1:65" s="2" customFormat="1" ht="16.5" customHeight="1">
      <c r="A137" s="35"/>
      <c r="B137" s="36"/>
      <c r="C137" s="220" t="s">
        <v>260</v>
      </c>
      <c r="D137" s="220" t="s">
        <v>234</v>
      </c>
      <c r="E137" s="221" t="s">
        <v>1358</v>
      </c>
      <c r="F137" s="222" t="s">
        <v>1359</v>
      </c>
      <c r="G137" s="223" t="s">
        <v>263</v>
      </c>
      <c r="H137" s="224">
        <v>1</v>
      </c>
      <c r="I137" s="225"/>
      <c r="J137" s="226">
        <f t="shared" si="0"/>
        <v>0</v>
      </c>
      <c r="K137" s="222" t="s">
        <v>19</v>
      </c>
      <c r="L137" s="227"/>
      <c r="M137" s="228" t="s">
        <v>19</v>
      </c>
      <c r="N137" s="229" t="s">
        <v>44</v>
      </c>
      <c r="O137" s="65"/>
      <c r="P137" s="188">
        <f t="shared" si="1"/>
        <v>0</v>
      </c>
      <c r="Q137" s="188">
        <v>0</v>
      </c>
      <c r="R137" s="188">
        <f t="shared" si="2"/>
        <v>0</v>
      </c>
      <c r="S137" s="188">
        <v>0</v>
      </c>
      <c r="T137" s="189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196</v>
      </c>
      <c r="AT137" s="190" t="s">
        <v>234</v>
      </c>
      <c r="AU137" s="190" t="s">
        <v>79</v>
      </c>
      <c r="AY137" s="18" t="s">
        <v>145</v>
      </c>
      <c r="BE137" s="191">
        <f t="shared" si="4"/>
        <v>0</v>
      </c>
      <c r="BF137" s="191">
        <f t="shared" si="5"/>
        <v>0</v>
      </c>
      <c r="BG137" s="191">
        <f t="shared" si="6"/>
        <v>0</v>
      </c>
      <c r="BH137" s="191">
        <f t="shared" si="7"/>
        <v>0</v>
      </c>
      <c r="BI137" s="191">
        <f t="shared" si="8"/>
        <v>0</v>
      </c>
      <c r="BJ137" s="18" t="s">
        <v>79</v>
      </c>
      <c r="BK137" s="191">
        <f t="shared" si="9"/>
        <v>0</v>
      </c>
      <c r="BL137" s="18" t="s">
        <v>152</v>
      </c>
      <c r="BM137" s="190" t="s">
        <v>361</v>
      </c>
    </row>
    <row r="138" spans="1:65" s="2" customFormat="1" ht="16.5" customHeight="1">
      <c r="A138" s="35"/>
      <c r="B138" s="36"/>
      <c r="C138" s="220" t="s">
        <v>267</v>
      </c>
      <c r="D138" s="220" t="s">
        <v>234</v>
      </c>
      <c r="E138" s="221" t="s">
        <v>1360</v>
      </c>
      <c r="F138" s="222" t="s">
        <v>1361</v>
      </c>
      <c r="G138" s="223" t="s">
        <v>172</v>
      </c>
      <c r="H138" s="224">
        <v>70</v>
      </c>
      <c r="I138" s="225"/>
      <c r="J138" s="226">
        <f t="shared" si="0"/>
        <v>0</v>
      </c>
      <c r="K138" s="222" t="s">
        <v>19</v>
      </c>
      <c r="L138" s="227"/>
      <c r="M138" s="228" t="s">
        <v>19</v>
      </c>
      <c r="N138" s="229" t="s">
        <v>44</v>
      </c>
      <c r="O138" s="65"/>
      <c r="P138" s="188">
        <f t="shared" si="1"/>
        <v>0</v>
      </c>
      <c r="Q138" s="188">
        <v>0</v>
      </c>
      <c r="R138" s="188">
        <f t="shared" si="2"/>
        <v>0</v>
      </c>
      <c r="S138" s="188">
        <v>0</v>
      </c>
      <c r="T138" s="189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196</v>
      </c>
      <c r="AT138" s="190" t="s">
        <v>234</v>
      </c>
      <c r="AU138" s="190" t="s">
        <v>79</v>
      </c>
      <c r="AY138" s="18" t="s">
        <v>145</v>
      </c>
      <c r="BE138" s="191">
        <f t="shared" si="4"/>
        <v>0</v>
      </c>
      <c r="BF138" s="191">
        <f t="shared" si="5"/>
        <v>0</v>
      </c>
      <c r="BG138" s="191">
        <f t="shared" si="6"/>
        <v>0</v>
      </c>
      <c r="BH138" s="191">
        <f t="shared" si="7"/>
        <v>0</v>
      </c>
      <c r="BI138" s="191">
        <f t="shared" si="8"/>
        <v>0</v>
      </c>
      <c r="BJ138" s="18" t="s">
        <v>79</v>
      </c>
      <c r="BK138" s="191">
        <f t="shared" si="9"/>
        <v>0</v>
      </c>
      <c r="BL138" s="18" t="s">
        <v>152</v>
      </c>
      <c r="BM138" s="190" t="s">
        <v>372</v>
      </c>
    </row>
    <row r="139" spans="1:65" s="2" customFormat="1" ht="16.5" customHeight="1">
      <c r="A139" s="35"/>
      <c r="B139" s="36"/>
      <c r="C139" s="179" t="s">
        <v>7</v>
      </c>
      <c r="D139" s="179" t="s">
        <v>147</v>
      </c>
      <c r="E139" s="180" t="s">
        <v>1362</v>
      </c>
      <c r="F139" s="181" t="s">
        <v>1363</v>
      </c>
      <c r="G139" s="182" t="s">
        <v>172</v>
      </c>
      <c r="H139" s="183">
        <v>310</v>
      </c>
      <c r="I139" s="184"/>
      <c r="J139" s="185">
        <f t="shared" si="0"/>
        <v>0</v>
      </c>
      <c r="K139" s="181" t="s">
        <v>19</v>
      </c>
      <c r="L139" s="40"/>
      <c r="M139" s="186" t="s">
        <v>19</v>
      </c>
      <c r="N139" s="187" t="s">
        <v>44</v>
      </c>
      <c r="O139" s="65"/>
      <c r="P139" s="188">
        <f t="shared" si="1"/>
        <v>0</v>
      </c>
      <c r="Q139" s="188">
        <v>0</v>
      </c>
      <c r="R139" s="188">
        <f t="shared" si="2"/>
        <v>0</v>
      </c>
      <c r="S139" s="188">
        <v>0</v>
      </c>
      <c r="T139" s="189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152</v>
      </c>
      <c r="AT139" s="190" t="s">
        <v>147</v>
      </c>
      <c r="AU139" s="190" t="s">
        <v>79</v>
      </c>
      <c r="AY139" s="18" t="s">
        <v>145</v>
      </c>
      <c r="BE139" s="191">
        <f t="shared" si="4"/>
        <v>0</v>
      </c>
      <c r="BF139" s="191">
        <f t="shared" si="5"/>
        <v>0</v>
      </c>
      <c r="BG139" s="191">
        <f t="shared" si="6"/>
        <v>0</v>
      </c>
      <c r="BH139" s="191">
        <f t="shared" si="7"/>
        <v>0</v>
      </c>
      <c r="BI139" s="191">
        <f t="shared" si="8"/>
        <v>0</v>
      </c>
      <c r="BJ139" s="18" t="s">
        <v>79</v>
      </c>
      <c r="BK139" s="191">
        <f t="shared" si="9"/>
        <v>0</v>
      </c>
      <c r="BL139" s="18" t="s">
        <v>152</v>
      </c>
      <c r="BM139" s="190" t="s">
        <v>380</v>
      </c>
    </row>
    <row r="140" spans="1:65" s="2" customFormat="1" ht="16.5" customHeight="1">
      <c r="A140" s="35"/>
      <c r="B140" s="36"/>
      <c r="C140" s="220" t="s">
        <v>277</v>
      </c>
      <c r="D140" s="220" t="s">
        <v>234</v>
      </c>
      <c r="E140" s="221" t="s">
        <v>1364</v>
      </c>
      <c r="F140" s="222" t="s">
        <v>1365</v>
      </c>
      <c r="G140" s="223" t="s">
        <v>172</v>
      </c>
      <c r="H140" s="224">
        <v>310.00200000000001</v>
      </c>
      <c r="I140" s="225"/>
      <c r="J140" s="226">
        <f t="shared" si="0"/>
        <v>0</v>
      </c>
      <c r="K140" s="222" t="s">
        <v>19</v>
      </c>
      <c r="L140" s="227"/>
      <c r="M140" s="228" t="s">
        <v>19</v>
      </c>
      <c r="N140" s="229" t="s">
        <v>44</v>
      </c>
      <c r="O140" s="65"/>
      <c r="P140" s="188">
        <f t="shared" si="1"/>
        <v>0</v>
      </c>
      <c r="Q140" s="188">
        <v>0</v>
      </c>
      <c r="R140" s="188">
        <f t="shared" si="2"/>
        <v>0</v>
      </c>
      <c r="S140" s="188">
        <v>0</v>
      </c>
      <c r="T140" s="189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196</v>
      </c>
      <c r="AT140" s="190" t="s">
        <v>234</v>
      </c>
      <c r="AU140" s="190" t="s">
        <v>79</v>
      </c>
      <c r="AY140" s="18" t="s">
        <v>145</v>
      </c>
      <c r="BE140" s="191">
        <f t="shared" si="4"/>
        <v>0</v>
      </c>
      <c r="BF140" s="191">
        <f t="shared" si="5"/>
        <v>0</v>
      </c>
      <c r="BG140" s="191">
        <f t="shared" si="6"/>
        <v>0</v>
      </c>
      <c r="BH140" s="191">
        <f t="shared" si="7"/>
        <v>0</v>
      </c>
      <c r="BI140" s="191">
        <f t="shared" si="8"/>
        <v>0</v>
      </c>
      <c r="BJ140" s="18" t="s">
        <v>79</v>
      </c>
      <c r="BK140" s="191">
        <f t="shared" si="9"/>
        <v>0</v>
      </c>
      <c r="BL140" s="18" t="s">
        <v>152</v>
      </c>
      <c r="BM140" s="190" t="s">
        <v>390</v>
      </c>
    </row>
    <row r="141" spans="1:65" s="2" customFormat="1" ht="16.5" customHeight="1">
      <c r="A141" s="35"/>
      <c r="B141" s="36"/>
      <c r="C141" s="179" t="s">
        <v>283</v>
      </c>
      <c r="D141" s="179" t="s">
        <v>147</v>
      </c>
      <c r="E141" s="180" t="s">
        <v>1366</v>
      </c>
      <c r="F141" s="181" t="s">
        <v>1367</v>
      </c>
      <c r="G141" s="182" t="s">
        <v>172</v>
      </c>
      <c r="H141" s="183">
        <v>150</v>
      </c>
      <c r="I141" s="184"/>
      <c r="J141" s="185">
        <f t="shared" si="0"/>
        <v>0</v>
      </c>
      <c r="K141" s="181" t="s">
        <v>19</v>
      </c>
      <c r="L141" s="40"/>
      <c r="M141" s="186" t="s">
        <v>19</v>
      </c>
      <c r="N141" s="187" t="s">
        <v>44</v>
      </c>
      <c r="O141" s="65"/>
      <c r="P141" s="188">
        <f t="shared" si="1"/>
        <v>0</v>
      </c>
      <c r="Q141" s="188">
        <v>0</v>
      </c>
      <c r="R141" s="188">
        <f t="shared" si="2"/>
        <v>0</v>
      </c>
      <c r="S141" s="188">
        <v>0</v>
      </c>
      <c r="T141" s="189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152</v>
      </c>
      <c r="AT141" s="190" t="s">
        <v>147</v>
      </c>
      <c r="AU141" s="190" t="s">
        <v>79</v>
      </c>
      <c r="AY141" s="18" t="s">
        <v>145</v>
      </c>
      <c r="BE141" s="191">
        <f t="shared" si="4"/>
        <v>0</v>
      </c>
      <c r="BF141" s="191">
        <f t="shared" si="5"/>
        <v>0</v>
      </c>
      <c r="BG141" s="191">
        <f t="shared" si="6"/>
        <v>0</v>
      </c>
      <c r="BH141" s="191">
        <f t="shared" si="7"/>
        <v>0</v>
      </c>
      <c r="BI141" s="191">
        <f t="shared" si="8"/>
        <v>0</v>
      </c>
      <c r="BJ141" s="18" t="s">
        <v>79</v>
      </c>
      <c r="BK141" s="191">
        <f t="shared" si="9"/>
        <v>0</v>
      </c>
      <c r="BL141" s="18" t="s">
        <v>152</v>
      </c>
      <c r="BM141" s="190" t="s">
        <v>398</v>
      </c>
    </row>
    <row r="142" spans="1:65" s="2" customFormat="1" ht="16.5" customHeight="1">
      <c r="A142" s="35"/>
      <c r="B142" s="36"/>
      <c r="C142" s="220" t="s">
        <v>288</v>
      </c>
      <c r="D142" s="220" t="s">
        <v>234</v>
      </c>
      <c r="E142" s="221" t="s">
        <v>1368</v>
      </c>
      <c r="F142" s="222" t="s">
        <v>1369</v>
      </c>
      <c r="G142" s="223" t="s">
        <v>172</v>
      </c>
      <c r="H142" s="224">
        <v>150</v>
      </c>
      <c r="I142" s="225"/>
      <c r="J142" s="226">
        <f t="shared" si="0"/>
        <v>0</v>
      </c>
      <c r="K142" s="222" t="s">
        <v>19</v>
      </c>
      <c r="L142" s="227"/>
      <c r="M142" s="228" t="s">
        <v>19</v>
      </c>
      <c r="N142" s="229" t="s">
        <v>44</v>
      </c>
      <c r="O142" s="65"/>
      <c r="P142" s="188">
        <f t="shared" si="1"/>
        <v>0</v>
      </c>
      <c r="Q142" s="188">
        <v>0</v>
      </c>
      <c r="R142" s="188">
        <f t="shared" si="2"/>
        <v>0</v>
      </c>
      <c r="S142" s="188">
        <v>0</v>
      </c>
      <c r="T142" s="189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196</v>
      </c>
      <c r="AT142" s="190" t="s">
        <v>234</v>
      </c>
      <c r="AU142" s="190" t="s">
        <v>79</v>
      </c>
      <c r="AY142" s="18" t="s">
        <v>145</v>
      </c>
      <c r="BE142" s="191">
        <f t="shared" si="4"/>
        <v>0</v>
      </c>
      <c r="BF142" s="191">
        <f t="shared" si="5"/>
        <v>0</v>
      </c>
      <c r="BG142" s="191">
        <f t="shared" si="6"/>
        <v>0</v>
      </c>
      <c r="BH142" s="191">
        <f t="shared" si="7"/>
        <v>0</v>
      </c>
      <c r="BI142" s="191">
        <f t="shared" si="8"/>
        <v>0</v>
      </c>
      <c r="BJ142" s="18" t="s">
        <v>79</v>
      </c>
      <c r="BK142" s="191">
        <f t="shared" si="9"/>
        <v>0</v>
      </c>
      <c r="BL142" s="18" t="s">
        <v>152</v>
      </c>
      <c r="BM142" s="190" t="s">
        <v>407</v>
      </c>
    </row>
    <row r="143" spans="1:65" s="2" customFormat="1" ht="16.5" customHeight="1">
      <c r="A143" s="35"/>
      <c r="B143" s="36"/>
      <c r="C143" s="179" t="s">
        <v>293</v>
      </c>
      <c r="D143" s="179" t="s">
        <v>147</v>
      </c>
      <c r="E143" s="180" t="s">
        <v>1370</v>
      </c>
      <c r="F143" s="181" t="s">
        <v>1371</v>
      </c>
      <c r="G143" s="182" t="s">
        <v>172</v>
      </c>
      <c r="H143" s="183">
        <v>300</v>
      </c>
      <c r="I143" s="184"/>
      <c r="J143" s="185">
        <f t="shared" si="0"/>
        <v>0</v>
      </c>
      <c r="K143" s="181" t="s">
        <v>19</v>
      </c>
      <c r="L143" s="40"/>
      <c r="M143" s="186" t="s">
        <v>19</v>
      </c>
      <c r="N143" s="187" t="s">
        <v>44</v>
      </c>
      <c r="O143" s="65"/>
      <c r="P143" s="188">
        <f t="shared" si="1"/>
        <v>0</v>
      </c>
      <c r="Q143" s="188">
        <v>0</v>
      </c>
      <c r="R143" s="188">
        <f t="shared" si="2"/>
        <v>0</v>
      </c>
      <c r="S143" s="188">
        <v>0</v>
      </c>
      <c r="T143" s="189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152</v>
      </c>
      <c r="AT143" s="190" t="s">
        <v>147</v>
      </c>
      <c r="AU143" s="190" t="s">
        <v>79</v>
      </c>
      <c r="AY143" s="18" t="s">
        <v>145</v>
      </c>
      <c r="BE143" s="191">
        <f t="shared" si="4"/>
        <v>0</v>
      </c>
      <c r="BF143" s="191">
        <f t="shared" si="5"/>
        <v>0</v>
      </c>
      <c r="BG143" s="191">
        <f t="shared" si="6"/>
        <v>0</v>
      </c>
      <c r="BH143" s="191">
        <f t="shared" si="7"/>
        <v>0</v>
      </c>
      <c r="BI143" s="191">
        <f t="shared" si="8"/>
        <v>0</v>
      </c>
      <c r="BJ143" s="18" t="s">
        <v>79</v>
      </c>
      <c r="BK143" s="191">
        <f t="shared" si="9"/>
        <v>0</v>
      </c>
      <c r="BL143" s="18" t="s">
        <v>152</v>
      </c>
      <c r="BM143" s="190" t="s">
        <v>418</v>
      </c>
    </row>
    <row r="144" spans="1:65" s="2" customFormat="1" ht="16.5" customHeight="1">
      <c r="A144" s="35"/>
      <c r="B144" s="36"/>
      <c r="C144" s="220" t="s">
        <v>298</v>
      </c>
      <c r="D144" s="220" t="s">
        <v>234</v>
      </c>
      <c r="E144" s="221" t="s">
        <v>1372</v>
      </c>
      <c r="F144" s="222" t="s">
        <v>1373</v>
      </c>
      <c r="G144" s="223" t="s">
        <v>1374</v>
      </c>
      <c r="H144" s="224">
        <v>186</v>
      </c>
      <c r="I144" s="225"/>
      <c r="J144" s="226">
        <f t="shared" si="0"/>
        <v>0</v>
      </c>
      <c r="K144" s="222" t="s">
        <v>19</v>
      </c>
      <c r="L144" s="227"/>
      <c r="M144" s="228" t="s">
        <v>19</v>
      </c>
      <c r="N144" s="229" t="s">
        <v>44</v>
      </c>
      <c r="O144" s="65"/>
      <c r="P144" s="188">
        <f t="shared" si="1"/>
        <v>0</v>
      </c>
      <c r="Q144" s="188">
        <v>0</v>
      </c>
      <c r="R144" s="188">
        <f t="shared" si="2"/>
        <v>0</v>
      </c>
      <c r="S144" s="188">
        <v>0</v>
      </c>
      <c r="T144" s="189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196</v>
      </c>
      <c r="AT144" s="190" t="s">
        <v>234</v>
      </c>
      <c r="AU144" s="190" t="s">
        <v>79</v>
      </c>
      <c r="AY144" s="18" t="s">
        <v>145</v>
      </c>
      <c r="BE144" s="191">
        <f t="shared" si="4"/>
        <v>0</v>
      </c>
      <c r="BF144" s="191">
        <f t="shared" si="5"/>
        <v>0</v>
      </c>
      <c r="BG144" s="191">
        <f t="shared" si="6"/>
        <v>0</v>
      </c>
      <c r="BH144" s="191">
        <f t="shared" si="7"/>
        <v>0</v>
      </c>
      <c r="BI144" s="191">
        <f t="shared" si="8"/>
        <v>0</v>
      </c>
      <c r="BJ144" s="18" t="s">
        <v>79</v>
      </c>
      <c r="BK144" s="191">
        <f t="shared" si="9"/>
        <v>0</v>
      </c>
      <c r="BL144" s="18" t="s">
        <v>152</v>
      </c>
      <c r="BM144" s="190" t="s">
        <v>430</v>
      </c>
    </row>
    <row r="145" spans="1:65" s="2" customFormat="1" ht="16.5" customHeight="1">
      <c r="A145" s="35"/>
      <c r="B145" s="36"/>
      <c r="C145" s="179" t="s">
        <v>304</v>
      </c>
      <c r="D145" s="179" t="s">
        <v>147</v>
      </c>
      <c r="E145" s="180" t="s">
        <v>1375</v>
      </c>
      <c r="F145" s="181" t="s">
        <v>1376</v>
      </c>
      <c r="G145" s="182" t="s">
        <v>263</v>
      </c>
      <c r="H145" s="183">
        <v>21</v>
      </c>
      <c r="I145" s="184"/>
      <c r="J145" s="185">
        <f t="shared" si="0"/>
        <v>0</v>
      </c>
      <c r="K145" s="181" t="s">
        <v>19</v>
      </c>
      <c r="L145" s="40"/>
      <c r="M145" s="186" t="s">
        <v>19</v>
      </c>
      <c r="N145" s="187" t="s">
        <v>44</v>
      </c>
      <c r="O145" s="65"/>
      <c r="P145" s="188">
        <f t="shared" si="1"/>
        <v>0</v>
      </c>
      <c r="Q145" s="188">
        <v>0</v>
      </c>
      <c r="R145" s="188">
        <f t="shared" si="2"/>
        <v>0</v>
      </c>
      <c r="S145" s="188">
        <v>0</v>
      </c>
      <c r="T145" s="189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152</v>
      </c>
      <c r="AT145" s="190" t="s">
        <v>147</v>
      </c>
      <c r="AU145" s="190" t="s">
        <v>79</v>
      </c>
      <c r="AY145" s="18" t="s">
        <v>145</v>
      </c>
      <c r="BE145" s="191">
        <f t="shared" si="4"/>
        <v>0</v>
      </c>
      <c r="BF145" s="191">
        <f t="shared" si="5"/>
        <v>0</v>
      </c>
      <c r="BG145" s="191">
        <f t="shared" si="6"/>
        <v>0</v>
      </c>
      <c r="BH145" s="191">
        <f t="shared" si="7"/>
        <v>0</v>
      </c>
      <c r="BI145" s="191">
        <f t="shared" si="8"/>
        <v>0</v>
      </c>
      <c r="BJ145" s="18" t="s">
        <v>79</v>
      </c>
      <c r="BK145" s="191">
        <f t="shared" si="9"/>
        <v>0</v>
      </c>
      <c r="BL145" s="18" t="s">
        <v>152</v>
      </c>
      <c r="BM145" s="190" t="s">
        <v>441</v>
      </c>
    </row>
    <row r="146" spans="1:65" s="2" customFormat="1" ht="16.5" customHeight="1">
      <c r="A146" s="35"/>
      <c r="B146" s="36"/>
      <c r="C146" s="220" t="s">
        <v>310</v>
      </c>
      <c r="D146" s="220" t="s">
        <v>234</v>
      </c>
      <c r="E146" s="221" t="s">
        <v>1377</v>
      </c>
      <c r="F146" s="222" t="s">
        <v>1378</v>
      </c>
      <c r="G146" s="223" t="s">
        <v>263</v>
      </c>
      <c r="H146" s="224">
        <v>14</v>
      </c>
      <c r="I146" s="225"/>
      <c r="J146" s="226">
        <f t="shared" si="0"/>
        <v>0</v>
      </c>
      <c r="K146" s="222" t="s">
        <v>19</v>
      </c>
      <c r="L146" s="227"/>
      <c r="M146" s="228" t="s">
        <v>19</v>
      </c>
      <c r="N146" s="229" t="s">
        <v>44</v>
      </c>
      <c r="O146" s="65"/>
      <c r="P146" s="188">
        <f t="shared" si="1"/>
        <v>0</v>
      </c>
      <c r="Q146" s="188">
        <v>0</v>
      </c>
      <c r="R146" s="188">
        <f t="shared" si="2"/>
        <v>0</v>
      </c>
      <c r="S146" s="188">
        <v>0</v>
      </c>
      <c r="T146" s="189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196</v>
      </c>
      <c r="AT146" s="190" t="s">
        <v>234</v>
      </c>
      <c r="AU146" s="190" t="s">
        <v>79</v>
      </c>
      <c r="AY146" s="18" t="s">
        <v>145</v>
      </c>
      <c r="BE146" s="191">
        <f t="shared" si="4"/>
        <v>0</v>
      </c>
      <c r="BF146" s="191">
        <f t="shared" si="5"/>
        <v>0</v>
      </c>
      <c r="BG146" s="191">
        <f t="shared" si="6"/>
        <v>0</v>
      </c>
      <c r="BH146" s="191">
        <f t="shared" si="7"/>
        <v>0</v>
      </c>
      <c r="BI146" s="191">
        <f t="shared" si="8"/>
        <v>0</v>
      </c>
      <c r="BJ146" s="18" t="s">
        <v>79</v>
      </c>
      <c r="BK146" s="191">
        <f t="shared" si="9"/>
        <v>0</v>
      </c>
      <c r="BL146" s="18" t="s">
        <v>152</v>
      </c>
      <c r="BM146" s="190" t="s">
        <v>457</v>
      </c>
    </row>
    <row r="147" spans="1:65" s="2" customFormat="1" ht="16.5" customHeight="1">
      <c r="A147" s="35"/>
      <c r="B147" s="36"/>
      <c r="C147" s="220" t="s">
        <v>316</v>
      </c>
      <c r="D147" s="220" t="s">
        <v>234</v>
      </c>
      <c r="E147" s="221" t="s">
        <v>1379</v>
      </c>
      <c r="F147" s="222" t="s">
        <v>1380</v>
      </c>
      <c r="G147" s="223" t="s">
        <v>263</v>
      </c>
      <c r="H147" s="224">
        <v>7</v>
      </c>
      <c r="I147" s="225"/>
      <c r="J147" s="226">
        <f t="shared" si="0"/>
        <v>0</v>
      </c>
      <c r="K147" s="222" t="s">
        <v>19</v>
      </c>
      <c r="L147" s="227"/>
      <c r="M147" s="228" t="s">
        <v>19</v>
      </c>
      <c r="N147" s="229" t="s">
        <v>44</v>
      </c>
      <c r="O147" s="65"/>
      <c r="P147" s="188">
        <f t="shared" si="1"/>
        <v>0</v>
      </c>
      <c r="Q147" s="188">
        <v>0</v>
      </c>
      <c r="R147" s="188">
        <f t="shared" si="2"/>
        <v>0</v>
      </c>
      <c r="S147" s="188">
        <v>0</v>
      </c>
      <c r="T147" s="189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196</v>
      </c>
      <c r="AT147" s="190" t="s">
        <v>234</v>
      </c>
      <c r="AU147" s="190" t="s">
        <v>79</v>
      </c>
      <c r="AY147" s="18" t="s">
        <v>145</v>
      </c>
      <c r="BE147" s="191">
        <f t="shared" si="4"/>
        <v>0</v>
      </c>
      <c r="BF147" s="191">
        <f t="shared" si="5"/>
        <v>0</v>
      </c>
      <c r="BG147" s="191">
        <f t="shared" si="6"/>
        <v>0</v>
      </c>
      <c r="BH147" s="191">
        <f t="shared" si="7"/>
        <v>0</v>
      </c>
      <c r="BI147" s="191">
        <f t="shared" si="8"/>
        <v>0</v>
      </c>
      <c r="BJ147" s="18" t="s">
        <v>79</v>
      </c>
      <c r="BK147" s="191">
        <f t="shared" si="9"/>
        <v>0</v>
      </c>
      <c r="BL147" s="18" t="s">
        <v>152</v>
      </c>
      <c r="BM147" s="190" t="s">
        <v>472</v>
      </c>
    </row>
    <row r="148" spans="1:65" s="2" customFormat="1" ht="16.5" customHeight="1">
      <c r="A148" s="35"/>
      <c r="B148" s="36"/>
      <c r="C148" s="179" t="s">
        <v>322</v>
      </c>
      <c r="D148" s="179" t="s">
        <v>147</v>
      </c>
      <c r="E148" s="180" t="s">
        <v>1381</v>
      </c>
      <c r="F148" s="181" t="s">
        <v>1382</v>
      </c>
      <c r="G148" s="182" t="s">
        <v>172</v>
      </c>
      <c r="H148" s="183">
        <v>310</v>
      </c>
      <c r="I148" s="184"/>
      <c r="J148" s="185">
        <f t="shared" si="0"/>
        <v>0</v>
      </c>
      <c r="K148" s="181" t="s">
        <v>19</v>
      </c>
      <c r="L148" s="40"/>
      <c r="M148" s="186" t="s">
        <v>19</v>
      </c>
      <c r="N148" s="187" t="s">
        <v>44</v>
      </c>
      <c r="O148" s="65"/>
      <c r="P148" s="188">
        <f t="shared" si="1"/>
        <v>0</v>
      </c>
      <c r="Q148" s="188">
        <v>0</v>
      </c>
      <c r="R148" s="188">
        <f t="shared" si="2"/>
        <v>0</v>
      </c>
      <c r="S148" s="188">
        <v>0</v>
      </c>
      <c r="T148" s="189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152</v>
      </c>
      <c r="AT148" s="190" t="s">
        <v>147</v>
      </c>
      <c r="AU148" s="190" t="s">
        <v>79</v>
      </c>
      <c r="AY148" s="18" t="s">
        <v>145</v>
      </c>
      <c r="BE148" s="191">
        <f t="shared" si="4"/>
        <v>0</v>
      </c>
      <c r="BF148" s="191">
        <f t="shared" si="5"/>
        <v>0</v>
      </c>
      <c r="BG148" s="191">
        <f t="shared" si="6"/>
        <v>0</v>
      </c>
      <c r="BH148" s="191">
        <f t="shared" si="7"/>
        <v>0</v>
      </c>
      <c r="BI148" s="191">
        <f t="shared" si="8"/>
        <v>0</v>
      </c>
      <c r="BJ148" s="18" t="s">
        <v>79</v>
      </c>
      <c r="BK148" s="191">
        <f t="shared" si="9"/>
        <v>0</v>
      </c>
      <c r="BL148" s="18" t="s">
        <v>152</v>
      </c>
      <c r="BM148" s="190" t="s">
        <v>489</v>
      </c>
    </row>
    <row r="149" spans="1:65" s="2" customFormat="1" ht="16.5" customHeight="1">
      <c r="A149" s="35"/>
      <c r="B149" s="36"/>
      <c r="C149" s="220" t="s">
        <v>327</v>
      </c>
      <c r="D149" s="220" t="s">
        <v>234</v>
      </c>
      <c r="E149" s="221" t="s">
        <v>1383</v>
      </c>
      <c r="F149" s="222" t="s">
        <v>1384</v>
      </c>
      <c r="G149" s="223" t="s">
        <v>172</v>
      </c>
      <c r="H149" s="224">
        <v>310.00400000000002</v>
      </c>
      <c r="I149" s="225"/>
      <c r="J149" s="226">
        <f t="shared" si="0"/>
        <v>0</v>
      </c>
      <c r="K149" s="222" t="s">
        <v>19</v>
      </c>
      <c r="L149" s="227"/>
      <c r="M149" s="228" t="s">
        <v>19</v>
      </c>
      <c r="N149" s="229" t="s">
        <v>44</v>
      </c>
      <c r="O149" s="65"/>
      <c r="P149" s="188">
        <f t="shared" si="1"/>
        <v>0</v>
      </c>
      <c r="Q149" s="188">
        <v>0</v>
      </c>
      <c r="R149" s="188">
        <f t="shared" si="2"/>
        <v>0</v>
      </c>
      <c r="S149" s="188">
        <v>0</v>
      </c>
      <c r="T149" s="189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196</v>
      </c>
      <c r="AT149" s="190" t="s">
        <v>234</v>
      </c>
      <c r="AU149" s="190" t="s">
        <v>79</v>
      </c>
      <c r="AY149" s="18" t="s">
        <v>145</v>
      </c>
      <c r="BE149" s="191">
        <f t="shared" si="4"/>
        <v>0</v>
      </c>
      <c r="BF149" s="191">
        <f t="shared" si="5"/>
        <v>0</v>
      </c>
      <c r="BG149" s="191">
        <f t="shared" si="6"/>
        <v>0</v>
      </c>
      <c r="BH149" s="191">
        <f t="shared" si="7"/>
        <v>0</v>
      </c>
      <c r="BI149" s="191">
        <f t="shared" si="8"/>
        <v>0</v>
      </c>
      <c r="BJ149" s="18" t="s">
        <v>79</v>
      </c>
      <c r="BK149" s="191">
        <f t="shared" si="9"/>
        <v>0</v>
      </c>
      <c r="BL149" s="18" t="s">
        <v>152</v>
      </c>
      <c r="BM149" s="190" t="s">
        <v>504</v>
      </c>
    </row>
    <row r="150" spans="1:65" s="2" customFormat="1" ht="16.5" customHeight="1">
      <c r="A150" s="35"/>
      <c r="B150" s="36"/>
      <c r="C150" s="179" t="s">
        <v>332</v>
      </c>
      <c r="D150" s="179" t="s">
        <v>147</v>
      </c>
      <c r="E150" s="180" t="s">
        <v>1385</v>
      </c>
      <c r="F150" s="181" t="s">
        <v>1386</v>
      </c>
      <c r="G150" s="182" t="s">
        <v>172</v>
      </c>
      <c r="H150" s="183">
        <v>120</v>
      </c>
      <c r="I150" s="184"/>
      <c r="J150" s="185">
        <f t="shared" si="0"/>
        <v>0</v>
      </c>
      <c r="K150" s="181" t="s">
        <v>19</v>
      </c>
      <c r="L150" s="40"/>
      <c r="M150" s="186" t="s">
        <v>19</v>
      </c>
      <c r="N150" s="187" t="s">
        <v>44</v>
      </c>
      <c r="O150" s="65"/>
      <c r="P150" s="188">
        <f t="shared" si="1"/>
        <v>0</v>
      </c>
      <c r="Q150" s="188">
        <v>0</v>
      </c>
      <c r="R150" s="188">
        <f t="shared" si="2"/>
        <v>0</v>
      </c>
      <c r="S150" s="188">
        <v>0</v>
      </c>
      <c r="T150" s="189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152</v>
      </c>
      <c r="AT150" s="190" t="s">
        <v>147</v>
      </c>
      <c r="AU150" s="190" t="s">
        <v>79</v>
      </c>
      <c r="AY150" s="18" t="s">
        <v>145</v>
      </c>
      <c r="BE150" s="191">
        <f t="shared" si="4"/>
        <v>0</v>
      </c>
      <c r="BF150" s="191">
        <f t="shared" si="5"/>
        <v>0</v>
      </c>
      <c r="BG150" s="191">
        <f t="shared" si="6"/>
        <v>0</v>
      </c>
      <c r="BH150" s="191">
        <f t="shared" si="7"/>
        <v>0</v>
      </c>
      <c r="BI150" s="191">
        <f t="shared" si="8"/>
        <v>0</v>
      </c>
      <c r="BJ150" s="18" t="s">
        <v>79</v>
      </c>
      <c r="BK150" s="191">
        <f t="shared" si="9"/>
        <v>0</v>
      </c>
      <c r="BL150" s="18" t="s">
        <v>152</v>
      </c>
      <c r="BM150" s="190" t="s">
        <v>513</v>
      </c>
    </row>
    <row r="151" spans="1:65" s="2" customFormat="1" ht="16.5" customHeight="1">
      <c r="A151" s="35"/>
      <c r="B151" s="36"/>
      <c r="C151" s="220" t="s">
        <v>337</v>
      </c>
      <c r="D151" s="220" t="s">
        <v>234</v>
      </c>
      <c r="E151" s="221" t="s">
        <v>1387</v>
      </c>
      <c r="F151" s="222" t="s">
        <v>1388</v>
      </c>
      <c r="G151" s="223" t="s">
        <v>172</v>
      </c>
      <c r="H151" s="224">
        <v>120</v>
      </c>
      <c r="I151" s="225"/>
      <c r="J151" s="226">
        <f t="shared" si="0"/>
        <v>0</v>
      </c>
      <c r="K151" s="222" t="s">
        <v>19</v>
      </c>
      <c r="L151" s="227"/>
      <c r="M151" s="228" t="s">
        <v>19</v>
      </c>
      <c r="N151" s="229" t="s">
        <v>44</v>
      </c>
      <c r="O151" s="65"/>
      <c r="P151" s="188">
        <f t="shared" si="1"/>
        <v>0</v>
      </c>
      <c r="Q151" s="188">
        <v>0</v>
      </c>
      <c r="R151" s="188">
        <f t="shared" si="2"/>
        <v>0</v>
      </c>
      <c r="S151" s="188">
        <v>0</v>
      </c>
      <c r="T151" s="189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196</v>
      </c>
      <c r="AT151" s="190" t="s">
        <v>234</v>
      </c>
      <c r="AU151" s="190" t="s">
        <v>79</v>
      </c>
      <c r="AY151" s="18" t="s">
        <v>145</v>
      </c>
      <c r="BE151" s="191">
        <f t="shared" si="4"/>
        <v>0</v>
      </c>
      <c r="BF151" s="191">
        <f t="shared" si="5"/>
        <v>0</v>
      </c>
      <c r="BG151" s="191">
        <f t="shared" si="6"/>
        <v>0</v>
      </c>
      <c r="BH151" s="191">
        <f t="shared" si="7"/>
        <v>0</v>
      </c>
      <c r="BI151" s="191">
        <f t="shared" si="8"/>
        <v>0</v>
      </c>
      <c r="BJ151" s="18" t="s">
        <v>79</v>
      </c>
      <c r="BK151" s="191">
        <f t="shared" si="9"/>
        <v>0</v>
      </c>
      <c r="BL151" s="18" t="s">
        <v>152</v>
      </c>
      <c r="BM151" s="190" t="s">
        <v>810</v>
      </c>
    </row>
    <row r="152" spans="1:65" s="2" customFormat="1" ht="16.5" customHeight="1">
      <c r="A152" s="35"/>
      <c r="B152" s="36"/>
      <c r="C152" s="179" t="s">
        <v>341</v>
      </c>
      <c r="D152" s="179" t="s">
        <v>147</v>
      </c>
      <c r="E152" s="180" t="s">
        <v>1389</v>
      </c>
      <c r="F152" s="181" t="s">
        <v>1390</v>
      </c>
      <c r="G152" s="182" t="s">
        <v>263</v>
      </c>
      <c r="H152" s="183">
        <v>17</v>
      </c>
      <c r="I152" s="184"/>
      <c r="J152" s="185">
        <f t="shared" si="0"/>
        <v>0</v>
      </c>
      <c r="K152" s="181" t="s">
        <v>19</v>
      </c>
      <c r="L152" s="40"/>
      <c r="M152" s="186" t="s">
        <v>19</v>
      </c>
      <c r="N152" s="187" t="s">
        <v>44</v>
      </c>
      <c r="O152" s="65"/>
      <c r="P152" s="188">
        <f t="shared" si="1"/>
        <v>0</v>
      </c>
      <c r="Q152" s="188">
        <v>0</v>
      </c>
      <c r="R152" s="188">
        <f t="shared" si="2"/>
        <v>0</v>
      </c>
      <c r="S152" s="188">
        <v>0</v>
      </c>
      <c r="T152" s="189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152</v>
      </c>
      <c r="AT152" s="190" t="s">
        <v>147</v>
      </c>
      <c r="AU152" s="190" t="s">
        <v>79</v>
      </c>
      <c r="AY152" s="18" t="s">
        <v>145</v>
      </c>
      <c r="BE152" s="191">
        <f t="shared" si="4"/>
        <v>0</v>
      </c>
      <c r="BF152" s="191">
        <f t="shared" si="5"/>
        <v>0</v>
      </c>
      <c r="BG152" s="191">
        <f t="shared" si="6"/>
        <v>0</v>
      </c>
      <c r="BH152" s="191">
        <f t="shared" si="7"/>
        <v>0</v>
      </c>
      <c r="BI152" s="191">
        <f t="shared" si="8"/>
        <v>0</v>
      </c>
      <c r="BJ152" s="18" t="s">
        <v>79</v>
      </c>
      <c r="BK152" s="191">
        <f t="shared" si="9"/>
        <v>0</v>
      </c>
      <c r="BL152" s="18" t="s">
        <v>152</v>
      </c>
      <c r="BM152" s="190" t="s">
        <v>819</v>
      </c>
    </row>
    <row r="153" spans="1:65" s="2" customFormat="1" ht="16.5" customHeight="1">
      <c r="A153" s="35"/>
      <c r="B153" s="36"/>
      <c r="C153" s="179" t="s">
        <v>345</v>
      </c>
      <c r="D153" s="179" t="s">
        <v>147</v>
      </c>
      <c r="E153" s="180" t="s">
        <v>1391</v>
      </c>
      <c r="F153" s="181" t="s">
        <v>1392</v>
      </c>
      <c r="G153" s="182" t="s">
        <v>263</v>
      </c>
      <c r="H153" s="183">
        <v>2</v>
      </c>
      <c r="I153" s="184"/>
      <c r="J153" s="185">
        <f t="shared" si="0"/>
        <v>0</v>
      </c>
      <c r="K153" s="181" t="s">
        <v>19</v>
      </c>
      <c r="L153" s="40"/>
      <c r="M153" s="186" t="s">
        <v>19</v>
      </c>
      <c r="N153" s="187" t="s">
        <v>44</v>
      </c>
      <c r="O153" s="65"/>
      <c r="P153" s="188">
        <f t="shared" si="1"/>
        <v>0</v>
      </c>
      <c r="Q153" s="188">
        <v>0</v>
      </c>
      <c r="R153" s="188">
        <f t="shared" si="2"/>
        <v>0</v>
      </c>
      <c r="S153" s="188">
        <v>0</v>
      </c>
      <c r="T153" s="189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152</v>
      </c>
      <c r="AT153" s="190" t="s">
        <v>147</v>
      </c>
      <c r="AU153" s="190" t="s">
        <v>79</v>
      </c>
      <c r="AY153" s="18" t="s">
        <v>145</v>
      </c>
      <c r="BE153" s="191">
        <f t="shared" si="4"/>
        <v>0</v>
      </c>
      <c r="BF153" s="191">
        <f t="shared" si="5"/>
        <v>0</v>
      </c>
      <c r="BG153" s="191">
        <f t="shared" si="6"/>
        <v>0</v>
      </c>
      <c r="BH153" s="191">
        <f t="shared" si="7"/>
        <v>0</v>
      </c>
      <c r="BI153" s="191">
        <f t="shared" si="8"/>
        <v>0</v>
      </c>
      <c r="BJ153" s="18" t="s">
        <v>79</v>
      </c>
      <c r="BK153" s="191">
        <f t="shared" si="9"/>
        <v>0</v>
      </c>
      <c r="BL153" s="18" t="s">
        <v>152</v>
      </c>
      <c r="BM153" s="190" t="s">
        <v>830</v>
      </c>
    </row>
    <row r="154" spans="1:65" s="2" customFormat="1" ht="16.5" customHeight="1">
      <c r="A154" s="35"/>
      <c r="B154" s="36"/>
      <c r="C154" s="179" t="s">
        <v>350</v>
      </c>
      <c r="D154" s="179" t="s">
        <v>147</v>
      </c>
      <c r="E154" s="180" t="s">
        <v>1393</v>
      </c>
      <c r="F154" s="181" t="s">
        <v>1394</v>
      </c>
      <c r="G154" s="182" t="s">
        <v>263</v>
      </c>
      <c r="H154" s="183">
        <v>60</v>
      </c>
      <c r="I154" s="184"/>
      <c r="J154" s="185">
        <f t="shared" si="0"/>
        <v>0</v>
      </c>
      <c r="K154" s="181" t="s">
        <v>19</v>
      </c>
      <c r="L154" s="40"/>
      <c r="M154" s="186" t="s">
        <v>19</v>
      </c>
      <c r="N154" s="187" t="s">
        <v>44</v>
      </c>
      <c r="O154" s="65"/>
      <c r="P154" s="188">
        <f t="shared" si="1"/>
        <v>0</v>
      </c>
      <c r="Q154" s="188">
        <v>0</v>
      </c>
      <c r="R154" s="188">
        <f t="shared" si="2"/>
        <v>0</v>
      </c>
      <c r="S154" s="188">
        <v>0</v>
      </c>
      <c r="T154" s="189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152</v>
      </c>
      <c r="AT154" s="190" t="s">
        <v>147</v>
      </c>
      <c r="AU154" s="190" t="s">
        <v>79</v>
      </c>
      <c r="AY154" s="18" t="s">
        <v>145</v>
      </c>
      <c r="BE154" s="191">
        <f t="shared" si="4"/>
        <v>0</v>
      </c>
      <c r="BF154" s="191">
        <f t="shared" si="5"/>
        <v>0</v>
      </c>
      <c r="BG154" s="191">
        <f t="shared" si="6"/>
        <v>0</v>
      </c>
      <c r="BH154" s="191">
        <f t="shared" si="7"/>
        <v>0</v>
      </c>
      <c r="BI154" s="191">
        <f t="shared" si="8"/>
        <v>0</v>
      </c>
      <c r="BJ154" s="18" t="s">
        <v>79</v>
      </c>
      <c r="BK154" s="191">
        <f t="shared" si="9"/>
        <v>0</v>
      </c>
      <c r="BL154" s="18" t="s">
        <v>152</v>
      </c>
      <c r="BM154" s="190" t="s">
        <v>841</v>
      </c>
    </row>
    <row r="155" spans="1:65" s="2" customFormat="1" ht="16.5" customHeight="1">
      <c r="A155" s="35"/>
      <c r="B155" s="36"/>
      <c r="C155" s="179" t="s">
        <v>356</v>
      </c>
      <c r="D155" s="179" t="s">
        <v>147</v>
      </c>
      <c r="E155" s="180" t="s">
        <v>1395</v>
      </c>
      <c r="F155" s="181" t="s">
        <v>1396</v>
      </c>
      <c r="G155" s="182" t="s">
        <v>263</v>
      </c>
      <c r="H155" s="183">
        <v>68</v>
      </c>
      <c r="I155" s="184"/>
      <c r="J155" s="185">
        <f t="shared" si="0"/>
        <v>0</v>
      </c>
      <c r="K155" s="181" t="s">
        <v>19</v>
      </c>
      <c r="L155" s="40"/>
      <c r="M155" s="186" t="s">
        <v>19</v>
      </c>
      <c r="N155" s="187" t="s">
        <v>44</v>
      </c>
      <c r="O155" s="65"/>
      <c r="P155" s="188">
        <f t="shared" si="1"/>
        <v>0</v>
      </c>
      <c r="Q155" s="188">
        <v>0</v>
      </c>
      <c r="R155" s="188">
        <f t="shared" si="2"/>
        <v>0</v>
      </c>
      <c r="S155" s="188">
        <v>0</v>
      </c>
      <c r="T155" s="189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152</v>
      </c>
      <c r="AT155" s="190" t="s">
        <v>147</v>
      </c>
      <c r="AU155" s="190" t="s">
        <v>79</v>
      </c>
      <c r="AY155" s="18" t="s">
        <v>145</v>
      </c>
      <c r="BE155" s="191">
        <f t="shared" si="4"/>
        <v>0</v>
      </c>
      <c r="BF155" s="191">
        <f t="shared" si="5"/>
        <v>0</v>
      </c>
      <c r="BG155" s="191">
        <f t="shared" si="6"/>
        <v>0</v>
      </c>
      <c r="BH155" s="191">
        <f t="shared" si="7"/>
        <v>0</v>
      </c>
      <c r="BI155" s="191">
        <f t="shared" si="8"/>
        <v>0</v>
      </c>
      <c r="BJ155" s="18" t="s">
        <v>79</v>
      </c>
      <c r="BK155" s="191">
        <f t="shared" si="9"/>
        <v>0</v>
      </c>
      <c r="BL155" s="18" t="s">
        <v>152</v>
      </c>
      <c r="BM155" s="190" t="s">
        <v>849</v>
      </c>
    </row>
    <row r="156" spans="1:65" s="2" customFormat="1" ht="16.5" customHeight="1">
      <c r="A156" s="35"/>
      <c r="B156" s="36"/>
      <c r="C156" s="179" t="s">
        <v>361</v>
      </c>
      <c r="D156" s="179" t="s">
        <v>147</v>
      </c>
      <c r="E156" s="180" t="s">
        <v>1397</v>
      </c>
      <c r="F156" s="181" t="s">
        <v>1398</v>
      </c>
      <c r="G156" s="182" t="s">
        <v>263</v>
      </c>
      <c r="H156" s="183">
        <v>8</v>
      </c>
      <c r="I156" s="184"/>
      <c r="J156" s="185">
        <f t="shared" si="0"/>
        <v>0</v>
      </c>
      <c r="K156" s="181" t="s">
        <v>19</v>
      </c>
      <c r="L156" s="40"/>
      <c r="M156" s="186" t="s">
        <v>19</v>
      </c>
      <c r="N156" s="187" t="s">
        <v>44</v>
      </c>
      <c r="O156" s="65"/>
      <c r="P156" s="188">
        <f t="shared" si="1"/>
        <v>0</v>
      </c>
      <c r="Q156" s="188">
        <v>0</v>
      </c>
      <c r="R156" s="188">
        <f t="shared" si="2"/>
        <v>0</v>
      </c>
      <c r="S156" s="188">
        <v>0</v>
      </c>
      <c r="T156" s="189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152</v>
      </c>
      <c r="AT156" s="190" t="s">
        <v>147</v>
      </c>
      <c r="AU156" s="190" t="s">
        <v>79</v>
      </c>
      <c r="AY156" s="18" t="s">
        <v>145</v>
      </c>
      <c r="BE156" s="191">
        <f t="shared" si="4"/>
        <v>0</v>
      </c>
      <c r="BF156" s="191">
        <f t="shared" si="5"/>
        <v>0</v>
      </c>
      <c r="BG156" s="191">
        <f t="shared" si="6"/>
        <v>0</v>
      </c>
      <c r="BH156" s="191">
        <f t="shared" si="7"/>
        <v>0</v>
      </c>
      <c r="BI156" s="191">
        <f t="shared" si="8"/>
        <v>0</v>
      </c>
      <c r="BJ156" s="18" t="s">
        <v>79</v>
      </c>
      <c r="BK156" s="191">
        <f t="shared" si="9"/>
        <v>0</v>
      </c>
      <c r="BL156" s="18" t="s">
        <v>152</v>
      </c>
      <c r="BM156" s="190" t="s">
        <v>857</v>
      </c>
    </row>
    <row r="157" spans="1:65" s="2" customFormat="1" ht="16.5" customHeight="1">
      <c r="A157" s="35"/>
      <c r="B157" s="36"/>
      <c r="C157" s="179" t="s">
        <v>367</v>
      </c>
      <c r="D157" s="179" t="s">
        <v>147</v>
      </c>
      <c r="E157" s="180" t="s">
        <v>1399</v>
      </c>
      <c r="F157" s="181" t="s">
        <v>1400</v>
      </c>
      <c r="G157" s="182" t="s">
        <v>263</v>
      </c>
      <c r="H157" s="183">
        <v>2</v>
      </c>
      <c r="I157" s="184"/>
      <c r="J157" s="185">
        <f t="shared" si="0"/>
        <v>0</v>
      </c>
      <c r="K157" s="181" t="s">
        <v>19</v>
      </c>
      <c r="L157" s="40"/>
      <c r="M157" s="186" t="s">
        <v>19</v>
      </c>
      <c r="N157" s="187" t="s">
        <v>44</v>
      </c>
      <c r="O157" s="65"/>
      <c r="P157" s="188">
        <f t="shared" si="1"/>
        <v>0</v>
      </c>
      <c r="Q157" s="188">
        <v>0</v>
      </c>
      <c r="R157" s="188">
        <f t="shared" si="2"/>
        <v>0</v>
      </c>
      <c r="S157" s="188">
        <v>0</v>
      </c>
      <c r="T157" s="189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152</v>
      </c>
      <c r="AT157" s="190" t="s">
        <v>147</v>
      </c>
      <c r="AU157" s="190" t="s">
        <v>79</v>
      </c>
      <c r="AY157" s="18" t="s">
        <v>145</v>
      </c>
      <c r="BE157" s="191">
        <f t="shared" si="4"/>
        <v>0</v>
      </c>
      <c r="BF157" s="191">
        <f t="shared" si="5"/>
        <v>0</v>
      </c>
      <c r="BG157" s="191">
        <f t="shared" si="6"/>
        <v>0</v>
      </c>
      <c r="BH157" s="191">
        <f t="shared" si="7"/>
        <v>0</v>
      </c>
      <c r="BI157" s="191">
        <f t="shared" si="8"/>
        <v>0</v>
      </c>
      <c r="BJ157" s="18" t="s">
        <v>79</v>
      </c>
      <c r="BK157" s="191">
        <f t="shared" si="9"/>
        <v>0</v>
      </c>
      <c r="BL157" s="18" t="s">
        <v>152</v>
      </c>
      <c r="BM157" s="190" t="s">
        <v>866</v>
      </c>
    </row>
    <row r="158" spans="1:65" s="2" customFormat="1" ht="16.5" customHeight="1">
      <c r="A158" s="35"/>
      <c r="B158" s="36"/>
      <c r="C158" s="220" t="s">
        <v>372</v>
      </c>
      <c r="D158" s="220" t="s">
        <v>234</v>
      </c>
      <c r="E158" s="221" t="s">
        <v>1401</v>
      </c>
      <c r="F158" s="222" t="s">
        <v>1402</v>
      </c>
      <c r="G158" s="223" t="s">
        <v>263</v>
      </c>
      <c r="H158" s="224">
        <v>2</v>
      </c>
      <c r="I158" s="225"/>
      <c r="J158" s="226">
        <f t="shared" si="0"/>
        <v>0</v>
      </c>
      <c r="K158" s="222" t="s">
        <v>19</v>
      </c>
      <c r="L158" s="227"/>
      <c r="M158" s="228" t="s">
        <v>19</v>
      </c>
      <c r="N158" s="229" t="s">
        <v>44</v>
      </c>
      <c r="O158" s="65"/>
      <c r="P158" s="188">
        <f t="shared" si="1"/>
        <v>0</v>
      </c>
      <c r="Q158" s="188">
        <v>0</v>
      </c>
      <c r="R158" s="188">
        <f t="shared" si="2"/>
        <v>0</v>
      </c>
      <c r="S158" s="188">
        <v>0</v>
      </c>
      <c r="T158" s="189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196</v>
      </c>
      <c r="AT158" s="190" t="s">
        <v>234</v>
      </c>
      <c r="AU158" s="190" t="s">
        <v>79</v>
      </c>
      <c r="AY158" s="18" t="s">
        <v>145</v>
      </c>
      <c r="BE158" s="191">
        <f t="shared" si="4"/>
        <v>0</v>
      </c>
      <c r="BF158" s="191">
        <f t="shared" si="5"/>
        <v>0</v>
      </c>
      <c r="BG158" s="191">
        <f t="shared" si="6"/>
        <v>0</v>
      </c>
      <c r="BH158" s="191">
        <f t="shared" si="7"/>
        <v>0</v>
      </c>
      <c r="BI158" s="191">
        <f t="shared" si="8"/>
        <v>0</v>
      </c>
      <c r="BJ158" s="18" t="s">
        <v>79</v>
      </c>
      <c r="BK158" s="191">
        <f t="shared" si="9"/>
        <v>0</v>
      </c>
      <c r="BL158" s="18" t="s">
        <v>152</v>
      </c>
      <c r="BM158" s="190" t="s">
        <v>875</v>
      </c>
    </row>
    <row r="159" spans="1:65" s="2" customFormat="1" ht="16.5" customHeight="1">
      <c r="A159" s="35"/>
      <c r="B159" s="36"/>
      <c r="C159" s="179" t="s">
        <v>377</v>
      </c>
      <c r="D159" s="179" t="s">
        <v>147</v>
      </c>
      <c r="E159" s="180" t="s">
        <v>1403</v>
      </c>
      <c r="F159" s="181" t="s">
        <v>1404</v>
      </c>
      <c r="G159" s="182" t="s">
        <v>263</v>
      </c>
      <c r="H159" s="183">
        <v>1</v>
      </c>
      <c r="I159" s="184"/>
      <c r="J159" s="185">
        <f t="shared" si="0"/>
        <v>0</v>
      </c>
      <c r="K159" s="181" t="s">
        <v>19</v>
      </c>
      <c r="L159" s="40"/>
      <c r="M159" s="186" t="s">
        <v>19</v>
      </c>
      <c r="N159" s="187" t="s">
        <v>44</v>
      </c>
      <c r="O159" s="65"/>
      <c r="P159" s="188">
        <f t="shared" si="1"/>
        <v>0</v>
      </c>
      <c r="Q159" s="188">
        <v>0</v>
      </c>
      <c r="R159" s="188">
        <f t="shared" si="2"/>
        <v>0</v>
      </c>
      <c r="S159" s="188">
        <v>0</v>
      </c>
      <c r="T159" s="189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152</v>
      </c>
      <c r="AT159" s="190" t="s">
        <v>147</v>
      </c>
      <c r="AU159" s="190" t="s">
        <v>79</v>
      </c>
      <c r="AY159" s="18" t="s">
        <v>145</v>
      </c>
      <c r="BE159" s="191">
        <f t="shared" si="4"/>
        <v>0</v>
      </c>
      <c r="BF159" s="191">
        <f t="shared" si="5"/>
        <v>0</v>
      </c>
      <c r="BG159" s="191">
        <f t="shared" si="6"/>
        <v>0</v>
      </c>
      <c r="BH159" s="191">
        <f t="shared" si="7"/>
        <v>0</v>
      </c>
      <c r="BI159" s="191">
        <f t="shared" si="8"/>
        <v>0</v>
      </c>
      <c r="BJ159" s="18" t="s">
        <v>79</v>
      </c>
      <c r="BK159" s="191">
        <f t="shared" si="9"/>
        <v>0</v>
      </c>
      <c r="BL159" s="18" t="s">
        <v>152</v>
      </c>
      <c r="BM159" s="190" t="s">
        <v>884</v>
      </c>
    </row>
    <row r="160" spans="1:65" s="2" customFormat="1" ht="16.5" customHeight="1">
      <c r="A160" s="35"/>
      <c r="B160" s="36"/>
      <c r="C160" s="220" t="s">
        <v>380</v>
      </c>
      <c r="D160" s="220" t="s">
        <v>234</v>
      </c>
      <c r="E160" s="221" t="s">
        <v>1405</v>
      </c>
      <c r="F160" s="222" t="s">
        <v>1406</v>
      </c>
      <c r="G160" s="223" t="s">
        <v>263</v>
      </c>
      <c r="H160" s="224">
        <v>1</v>
      </c>
      <c r="I160" s="225"/>
      <c r="J160" s="226">
        <f t="shared" si="0"/>
        <v>0</v>
      </c>
      <c r="K160" s="222" t="s">
        <v>19</v>
      </c>
      <c r="L160" s="227"/>
      <c r="M160" s="228" t="s">
        <v>19</v>
      </c>
      <c r="N160" s="229" t="s">
        <v>44</v>
      </c>
      <c r="O160" s="65"/>
      <c r="P160" s="188">
        <f t="shared" si="1"/>
        <v>0</v>
      </c>
      <c r="Q160" s="188">
        <v>0</v>
      </c>
      <c r="R160" s="188">
        <f t="shared" si="2"/>
        <v>0</v>
      </c>
      <c r="S160" s="188">
        <v>0</v>
      </c>
      <c r="T160" s="189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196</v>
      </c>
      <c r="AT160" s="190" t="s">
        <v>234</v>
      </c>
      <c r="AU160" s="190" t="s">
        <v>79</v>
      </c>
      <c r="AY160" s="18" t="s">
        <v>145</v>
      </c>
      <c r="BE160" s="191">
        <f t="shared" si="4"/>
        <v>0</v>
      </c>
      <c r="BF160" s="191">
        <f t="shared" si="5"/>
        <v>0</v>
      </c>
      <c r="BG160" s="191">
        <f t="shared" si="6"/>
        <v>0</v>
      </c>
      <c r="BH160" s="191">
        <f t="shared" si="7"/>
        <v>0</v>
      </c>
      <c r="BI160" s="191">
        <f t="shared" si="8"/>
        <v>0</v>
      </c>
      <c r="BJ160" s="18" t="s">
        <v>79</v>
      </c>
      <c r="BK160" s="191">
        <f t="shared" si="9"/>
        <v>0</v>
      </c>
      <c r="BL160" s="18" t="s">
        <v>152</v>
      </c>
      <c r="BM160" s="190" t="s">
        <v>893</v>
      </c>
    </row>
    <row r="161" spans="1:65" s="12" customFormat="1" ht="25.9" customHeight="1">
      <c r="B161" s="163"/>
      <c r="C161" s="164"/>
      <c r="D161" s="165" t="s">
        <v>72</v>
      </c>
      <c r="E161" s="166" t="s">
        <v>1407</v>
      </c>
      <c r="F161" s="166" t="s">
        <v>1408</v>
      </c>
      <c r="G161" s="164"/>
      <c r="H161" s="164"/>
      <c r="I161" s="167"/>
      <c r="J161" s="168">
        <f>BK161</f>
        <v>0</v>
      </c>
      <c r="K161" s="164"/>
      <c r="L161" s="169"/>
      <c r="M161" s="170"/>
      <c r="N161" s="171"/>
      <c r="O161" s="171"/>
      <c r="P161" s="172">
        <f>SUM(P162:P163)</f>
        <v>0</v>
      </c>
      <c r="Q161" s="171"/>
      <c r="R161" s="172">
        <f>SUM(R162:R163)</f>
        <v>0</v>
      </c>
      <c r="S161" s="171"/>
      <c r="T161" s="173">
        <f>SUM(T162:T163)</f>
        <v>0</v>
      </c>
      <c r="AR161" s="174" t="s">
        <v>79</v>
      </c>
      <c r="AT161" s="175" t="s">
        <v>72</v>
      </c>
      <c r="AU161" s="175" t="s">
        <v>73</v>
      </c>
      <c r="AY161" s="174" t="s">
        <v>145</v>
      </c>
      <c r="BK161" s="176">
        <f>SUM(BK162:BK163)</f>
        <v>0</v>
      </c>
    </row>
    <row r="162" spans="1:65" s="2" customFormat="1" ht="16.5" customHeight="1">
      <c r="A162" s="35"/>
      <c r="B162" s="36"/>
      <c r="C162" s="179" t="s">
        <v>385</v>
      </c>
      <c r="D162" s="179" t="s">
        <v>147</v>
      </c>
      <c r="E162" s="180" t="s">
        <v>1409</v>
      </c>
      <c r="F162" s="181" t="s">
        <v>1410</v>
      </c>
      <c r="G162" s="182" t="s">
        <v>1411</v>
      </c>
      <c r="H162" s="183">
        <v>10</v>
      </c>
      <c r="I162" s="184"/>
      <c r="J162" s="185">
        <f>ROUND(I162*H162,2)</f>
        <v>0</v>
      </c>
      <c r="K162" s="181" t="s">
        <v>19</v>
      </c>
      <c r="L162" s="40"/>
      <c r="M162" s="186" t="s">
        <v>19</v>
      </c>
      <c r="N162" s="187" t="s">
        <v>44</v>
      </c>
      <c r="O162" s="65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152</v>
      </c>
      <c r="AT162" s="190" t="s">
        <v>147</v>
      </c>
      <c r="AU162" s="190" t="s">
        <v>79</v>
      </c>
      <c r="AY162" s="18" t="s">
        <v>145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79</v>
      </c>
      <c r="BK162" s="191">
        <f>ROUND(I162*H162,2)</f>
        <v>0</v>
      </c>
      <c r="BL162" s="18" t="s">
        <v>152</v>
      </c>
      <c r="BM162" s="190" t="s">
        <v>903</v>
      </c>
    </row>
    <row r="163" spans="1:65" s="2" customFormat="1" ht="16.5" customHeight="1">
      <c r="A163" s="35"/>
      <c r="B163" s="36"/>
      <c r="C163" s="179" t="s">
        <v>390</v>
      </c>
      <c r="D163" s="179" t="s">
        <v>147</v>
      </c>
      <c r="E163" s="180" t="s">
        <v>1412</v>
      </c>
      <c r="F163" s="181" t="s">
        <v>1413</v>
      </c>
      <c r="G163" s="182" t="s">
        <v>263</v>
      </c>
      <c r="H163" s="183">
        <v>1</v>
      </c>
      <c r="I163" s="184"/>
      <c r="J163" s="185">
        <f>ROUND(I163*H163,2)</f>
        <v>0</v>
      </c>
      <c r="K163" s="181" t="s">
        <v>19</v>
      </c>
      <c r="L163" s="40"/>
      <c r="M163" s="186" t="s">
        <v>19</v>
      </c>
      <c r="N163" s="187" t="s">
        <v>44</v>
      </c>
      <c r="O163" s="65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152</v>
      </c>
      <c r="AT163" s="190" t="s">
        <v>147</v>
      </c>
      <c r="AU163" s="190" t="s">
        <v>79</v>
      </c>
      <c r="AY163" s="18" t="s">
        <v>145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79</v>
      </c>
      <c r="BK163" s="191">
        <f>ROUND(I163*H163,2)</f>
        <v>0</v>
      </c>
      <c r="BL163" s="18" t="s">
        <v>152</v>
      </c>
      <c r="BM163" s="190" t="s">
        <v>913</v>
      </c>
    </row>
    <row r="164" spans="1:65" s="12" customFormat="1" ht="25.9" customHeight="1">
      <c r="B164" s="163"/>
      <c r="C164" s="164"/>
      <c r="D164" s="165" t="s">
        <v>72</v>
      </c>
      <c r="E164" s="166" t="s">
        <v>1414</v>
      </c>
      <c r="F164" s="166" t="s">
        <v>1415</v>
      </c>
      <c r="G164" s="164"/>
      <c r="H164" s="164"/>
      <c r="I164" s="167"/>
      <c r="J164" s="168">
        <f>BK164</f>
        <v>0</v>
      </c>
      <c r="K164" s="164"/>
      <c r="L164" s="169"/>
      <c r="M164" s="170"/>
      <c r="N164" s="171"/>
      <c r="O164" s="171"/>
      <c r="P164" s="172">
        <f>SUM(P165:P178)</f>
        <v>0</v>
      </c>
      <c r="Q164" s="171"/>
      <c r="R164" s="172">
        <f>SUM(R165:R178)</f>
        <v>0</v>
      </c>
      <c r="S164" s="171"/>
      <c r="T164" s="173">
        <f>SUM(T165:T178)</f>
        <v>0</v>
      </c>
      <c r="AR164" s="174" t="s">
        <v>79</v>
      </c>
      <c r="AT164" s="175" t="s">
        <v>72</v>
      </c>
      <c r="AU164" s="175" t="s">
        <v>73</v>
      </c>
      <c r="AY164" s="174" t="s">
        <v>145</v>
      </c>
      <c r="BK164" s="176">
        <f>SUM(BK165:BK178)</f>
        <v>0</v>
      </c>
    </row>
    <row r="165" spans="1:65" s="2" customFormat="1" ht="16.5" customHeight="1">
      <c r="A165" s="35"/>
      <c r="B165" s="36"/>
      <c r="C165" s="179" t="s">
        <v>394</v>
      </c>
      <c r="D165" s="179" t="s">
        <v>147</v>
      </c>
      <c r="E165" s="180" t="s">
        <v>1416</v>
      </c>
      <c r="F165" s="181" t="s">
        <v>1417</v>
      </c>
      <c r="G165" s="182" t="s">
        <v>178</v>
      </c>
      <c r="H165" s="183">
        <v>8</v>
      </c>
      <c r="I165" s="184"/>
      <c r="J165" s="185">
        <f t="shared" ref="J165:J178" si="10">ROUND(I165*H165,2)</f>
        <v>0</v>
      </c>
      <c r="K165" s="181" t="s">
        <v>19</v>
      </c>
      <c r="L165" s="40"/>
      <c r="M165" s="186" t="s">
        <v>19</v>
      </c>
      <c r="N165" s="187" t="s">
        <v>44</v>
      </c>
      <c r="O165" s="65"/>
      <c r="P165" s="188">
        <f t="shared" ref="P165:P178" si="11">O165*H165</f>
        <v>0</v>
      </c>
      <c r="Q165" s="188">
        <v>0</v>
      </c>
      <c r="R165" s="188">
        <f t="shared" ref="R165:R178" si="12">Q165*H165</f>
        <v>0</v>
      </c>
      <c r="S165" s="188">
        <v>0</v>
      </c>
      <c r="T165" s="189">
        <f t="shared" ref="T165:T178" si="13"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152</v>
      </c>
      <c r="AT165" s="190" t="s">
        <v>147</v>
      </c>
      <c r="AU165" s="190" t="s">
        <v>79</v>
      </c>
      <c r="AY165" s="18" t="s">
        <v>145</v>
      </c>
      <c r="BE165" s="191">
        <f t="shared" ref="BE165:BE178" si="14">IF(N165="základní",J165,0)</f>
        <v>0</v>
      </c>
      <c r="BF165" s="191">
        <f t="shared" ref="BF165:BF178" si="15">IF(N165="snížená",J165,0)</f>
        <v>0</v>
      </c>
      <c r="BG165" s="191">
        <f t="shared" ref="BG165:BG178" si="16">IF(N165="zákl. přenesená",J165,0)</f>
        <v>0</v>
      </c>
      <c r="BH165" s="191">
        <f t="shared" ref="BH165:BH178" si="17">IF(N165="sníž. přenesená",J165,0)</f>
        <v>0</v>
      </c>
      <c r="BI165" s="191">
        <f t="shared" ref="BI165:BI178" si="18">IF(N165="nulová",J165,0)</f>
        <v>0</v>
      </c>
      <c r="BJ165" s="18" t="s">
        <v>79</v>
      </c>
      <c r="BK165" s="191">
        <f t="shared" ref="BK165:BK178" si="19">ROUND(I165*H165,2)</f>
        <v>0</v>
      </c>
      <c r="BL165" s="18" t="s">
        <v>152</v>
      </c>
      <c r="BM165" s="190" t="s">
        <v>923</v>
      </c>
    </row>
    <row r="166" spans="1:65" s="2" customFormat="1" ht="16.5" customHeight="1">
      <c r="A166" s="35"/>
      <c r="B166" s="36"/>
      <c r="C166" s="179" t="s">
        <v>398</v>
      </c>
      <c r="D166" s="179" t="s">
        <v>147</v>
      </c>
      <c r="E166" s="180" t="s">
        <v>1418</v>
      </c>
      <c r="F166" s="181" t="s">
        <v>1419</v>
      </c>
      <c r="G166" s="182" t="s">
        <v>263</v>
      </c>
      <c r="H166" s="183">
        <v>8</v>
      </c>
      <c r="I166" s="184"/>
      <c r="J166" s="185">
        <f t="shared" si="10"/>
        <v>0</v>
      </c>
      <c r="K166" s="181" t="s">
        <v>19</v>
      </c>
      <c r="L166" s="40"/>
      <c r="M166" s="186" t="s">
        <v>19</v>
      </c>
      <c r="N166" s="187" t="s">
        <v>44</v>
      </c>
      <c r="O166" s="65"/>
      <c r="P166" s="188">
        <f t="shared" si="11"/>
        <v>0</v>
      </c>
      <c r="Q166" s="188">
        <v>0</v>
      </c>
      <c r="R166" s="188">
        <f t="shared" si="12"/>
        <v>0</v>
      </c>
      <c r="S166" s="188">
        <v>0</v>
      </c>
      <c r="T166" s="189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152</v>
      </c>
      <c r="AT166" s="190" t="s">
        <v>147</v>
      </c>
      <c r="AU166" s="190" t="s">
        <v>79</v>
      </c>
      <c r="AY166" s="18" t="s">
        <v>145</v>
      </c>
      <c r="BE166" s="191">
        <f t="shared" si="14"/>
        <v>0</v>
      </c>
      <c r="BF166" s="191">
        <f t="shared" si="15"/>
        <v>0</v>
      </c>
      <c r="BG166" s="191">
        <f t="shared" si="16"/>
        <v>0</v>
      </c>
      <c r="BH166" s="191">
        <f t="shared" si="17"/>
        <v>0</v>
      </c>
      <c r="BI166" s="191">
        <f t="shared" si="18"/>
        <v>0</v>
      </c>
      <c r="BJ166" s="18" t="s">
        <v>79</v>
      </c>
      <c r="BK166" s="191">
        <f t="shared" si="19"/>
        <v>0</v>
      </c>
      <c r="BL166" s="18" t="s">
        <v>152</v>
      </c>
      <c r="BM166" s="190" t="s">
        <v>930</v>
      </c>
    </row>
    <row r="167" spans="1:65" s="2" customFormat="1" ht="16.5" customHeight="1">
      <c r="A167" s="35"/>
      <c r="B167" s="36"/>
      <c r="C167" s="220" t="s">
        <v>403</v>
      </c>
      <c r="D167" s="220" t="s">
        <v>234</v>
      </c>
      <c r="E167" s="221" t="s">
        <v>1420</v>
      </c>
      <c r="F167" s="222" t="s">
        <v>1421</v>
      </c>
      <c r="G167" s="223" t="s">
        <v>263</v>
      </c>
      <c r="H167" s="224">
        <v>8.5</v>
      </c>
      <c r="I167" s="225"/>
      <c r="J167" s="226">
        <f t="shared" si="10"/>
        <v>0</v>
      </c>
      <c r="K167" s="222" t="s">
        <v>19</v>
      </c>
      <c r="L167" s="227"/>
      <c r="M167" s="228" t="s">
        <v>19</v>
      </c>
      <c r="N167" s="229" t="s">
        <v>44</v>
      </c>
      <c r="O167" s="65"/>
      <c r="P167" s="188">
        <f t="shared" si="11"/>
        <v>0</v>
      </c>
      <c r="Q167" s="188">
        <v>0</v>
      </c>
      <c r="R167" s="188">
        <f t="shared" si="12"/>
        <v>0</v>
      </c>
      <c r="S167" s="188">
        <v>0</v>
      </c>
      <c r="T167" s="189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196</v>
      </c>
      <c r="AT167" s="190" t="s">
        <v>234</v>
      </c>
      <c r="AU167" s="190" t="s">
        <v>79</v>
      </c>
      <c r="AY167" s="18" t="s">
        <v>145</v>
      </c>
      <c r="BE167" s="191">
        <f t="shared" si="14"/>
        <v>0</v>
      </c>
      <c r="BF167" s="191">
        <f t="shared" si="15"/>
        <v>0</v>
      </c>
      <c r="BG167" s="191">
        <f t="shared" si="16"/>
        <v>0</v>
      </c>
      <c r="BH167" s="191">
        <f t="shared" si="17"/>
        <v>0</v>
      </c>
      <c r="BI167" s="191">
        <f t="shared" si="18"/>
        <v>0</v>
      </c>
      <c r="BJ167" s="18" t="s">
        <v>79</v>
      </c>
      <c r="BK167" s="191">
        <f t="shared" si="19"/>
        <v>0</v>
      </c>
      <c r="BL167" s="18" t="s">
        <v>152</v>
      </c>
      <c r="BM167" s="190" t="s">
        <v>938</v>
      </c>
    </row>
    <row r="168" spans="1:65" s="2" customFormat="1" ht="16.5" customHeight="1">
      <c r="A168" s="35"/>
      <c r="B168" s="36"/>
      <c r="C168" s="220" t="s">
        <v>407</v>
      </c>
      <c r="D168" s="220" t="s">
        <v>234</v>
      </c>
      <c r="E168" s="221" t="s">
        <v>1422</v>
      </c>
      <c r="F168" s="222" t="s">
        <v>1423</v>
      </c>
      <c r="G168" s="223" t="s">
        <v>178</v>
      </c>
      <c r="H168" s="224">
        <v>4</v>
      </c>
      <c r="I168" s="225"/>
      <c r="J168" s="226">
        <f t="shared" si="10"/>
        <v>0</v>
      </c>
      <c r="K168" s="222" t="s">
        <v>19</v>
      </c>
      <c r="L168" s="227"/>
      <c r="M168" s="228" t="s">
        <v>19</v>
      </c>
      <c r="N168" s="229" t="s">
        <v>44</v>
      </c>
      <c r="O168" s="65"/>
      <c r="P168" s="188">
        <f t="shared" si="11"/>
        <v>0</v>
      </c>
      <c r="Q168" s="188">
        <v>0</v>
      </c>
      <c r="R168" s="188">
        <f t="shared" si="12"/>
        <v>0</v>
      </c>
      <c r="S168" s="188">
        <v>0</v>
      </c>
      <c r="T168" s="189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196</v>
      </c>
      <c r="AT168" s="190" t="s">
        <v>234</v>
      </c>
      <c r="AU168" s="190" t="s">
        <v>79</v>
      </c>
      <c r="AY168" s="18" t="s">
        <v>145</v>
      </c>
      <c r="BE168" s="191">
        <f t="shared" si="14"/>
        <v>0</v>
      </c>
      <c r="BF168" s="191">
        <f t="shared" si="15"/>
        <v>0</v>
      </c>
      <c r="BG168" s="191">
        <f t="shared" si="16"/>
        <v>0</v>
      </c>
      <c r="BH168" s="191">
        <f t="shared" si="17"/>
        <v>0</v>
      </c>
      <c r="BI168" s="191">
        <f t="shared" si="18"/>
        <v>0</v>
      </c>
      <c r="BJ168" s="18" t="s">
        <v>79</v>
      </c>
      <c r="BK168" s="191">
        <f t="shared" si="19"/>
        <v>0</v>
      </c>
      <c r="BL168" s="18" t="s">
        <v>152</v>
      </c>
      <c r="BM168" s="190" t="s">
        <v>945</v>
      </c>
    </row>
    <row r="169" spans="1:65" s="2" customFormat="1" ht="16.5" customHeight="1">
      <c r="A169" s="35"/>
      <c r="B169" s="36"/>
      <c r="C169" s="220" t="s">
        <v>413</v>
      </c>
      <c r="D169" s="220" t="s">
        <v>234</v>
      </c>
      <c r="E169" s="221" t="s">
        <v>1424</v>
      </c>
      <c r="F169" s="222" t="s">
        <v>1425</v>
      </c>
      <c r="G169" s="223" t="s">
        <v>216</v>
      </c>
      <c r="H169" s="224">
        <v>8</v>
      </c>
      <c r="I169" s="225"/>
      <c r="J169" s="226">
        <f t="shared" si="10"/>
        <v>0</v>
      </c>
      <c r="K169" s="222" t="s">
        <v>19</v>
      </c>
      <c r="L169" s="227"/>
      <c r="M169" s="228" t="s">
        <v>19</v>
      </c>
      <c r="N169" s="229" t="s">
        <v>44</v>
      </c>
      <c r="O169" s="65"/>
      <c r="P169" s="188">
        <f t="shared" si="11"/>
        <v>0</v>
      </c>
      <c r="Q169" s="188">
        <v>0</v>
      </c>
      <c r="R169" s="188">
        <f t="shared" si="12"/>
        <v>0</v>
      </c>
      <c r="S169" s="188">
        <v>0</v>
      </c>
      <c r="T169" s="189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196</v>
      </c>
      <c r="AT169" s="190" t="s">
        <v>234</v>
      </c>
      <c r="AU169" s="190" t="s">
        <v>79</v>
      </c>
      <c r="AY169" s="18" t="s">
        <v>145</v>
      </c>
      <c r="BE169" s="191">
        <f t="shared" si="14"/>
        <v>0</v>
      </c>
      <c r="BF169" s="191">
        <f t="shared" si="15"/>
        <v>0</v>
      </c>
      <c r="BG169" s="191">
        <f t="shared" si="16"/>
        <v>0</v>
      </c>
      <c r="BH169" s="191">
        <f t="shared" si="17"/>
        <v>0</v>
      </c>
      <c r="BI169" s="191">
        <f t="shared" si="18"/>
        <v>0</v>
      </c>
      <c r="BJ169" s="18" t="s">
        <v>79</v>
      </c>
      <c r="BK169" s="191">
        <f t="shared" si="19"/>
        <v>0</v>
      </c>
      <c r="BL169" s="18" t="s">
        <v>152</v>
      </c>
      <c r="BM169" s="190" t="s">
        <v>952</v>
      </c>
    </row>
    <row r="170" spans="1:65" s="2" customFormat="1" ht="16.5" customHeight="1">
      <c r="A170" s="35"/>
      <c r="B170" s="36"/>
      <c r="C170" s="179" t="s">
        <v>418</v>
      </c>
      <c r="D170" s="179" t="s">
        <v>147</v>
      </c>
      <c r="E170" s="180" t="s">
        <v>1426</v>
      </c>
      <c r="F170" s="181" t="s">
        <v>1427</v>
      </c>
      <c r="G170" s="182" t="s">
        <v>172</v>
      </c>
      <c r="H170" s="183">
        <v>227</v>
      </c>
      <c r="I170" s="184"/>
      <c r="J170" s="185">
        <f t="shared" si="10"/>
        <v>0</v>
      </c>
      <c r="K170" s="181" t="s">
        <v>19</v>
      </c>
      <c r="L170" s="40"/>
      <c r="M170" s="186" t="s">
        <v>19</v>
      </c>
      <c r="N170" s="187" t="s">
        <v>44</v>
      </c>
      <c r="O170" s="65"/>
      <c r="P170" s="188">
        <f t="shared" si="11"/>
        <v>0</v>
      </c>
      <c r="Q170" s="188">
        <v>0</v>
      </c>
      <c r="R170" s="188">
        <f t="shared" si="12"/>
        <v>0</v>
      </c>
      <c r="S170" s="188">
        <v>0</v>
      </c>
      <c r="T170" s="189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152</v>
      </c>
      <c r="AT170" s="190" t="s">
        <v>147</v>
      </c>
      <c r="AU170" s="190" t="s">
        <v>79</v>
      </c>
      <c r="AY170" s="18" t="s">
        <v>145</v>
      </c>
      <c r="BE170" s="191">
        <f t="shared" si="14"/>
        <v>0</v>
      </c>
      <c r="BF170" s="191">
        <f t="shared" si="15"/>
        <v>0</v>
      </c>
      <c r="BG170" s="191">
        <f t="shared" si="16"/>
        <v>0</v>
      </c>
      <c r="BH170" s="191">
        <f t="shared" si="17"/>
        <v>0</v>
      </c>
      <c r="BI170" s="191">
        <f t="shared" si="18"/>
        <v>0</v>
      </c>
      <c r="BJ170" s="18" t="s">
        <v>79</v>
      </c>
      <c r="BK170" s="191">
        <f t="shared" si="19"/>
        <v>0</v>
      </c>
      <c r="BL170" s="18" t="s">
        <v>152</v>
      </c>
      <c r="BM170" s="190" t="s">
        <v>959</v>
      </c>
    </row>
    <row r="171" spans="1:65" s="2" customFormat="1" ht="16.5" customHeight="1">
      <c r="A171" s="35"/>
      <c r="B171" s="36"/>
      <c r="C171" s="179" t="s">
        <v>425</v>
      </c>
      <c r="D171" s="179" t="s">
        <v>147</v>
      </c>
      <c r="E171" s="180" t="s">
        <v>1428</v>
      </c>
      <c r="F171" s="181" t="s">
        <v>1429</v>
      </c>
      <c r="G171" s="182" t="s">
        <v>172</v>
      </c>
      <c r="H171" s="183">
        <v>42</v>
      </c>
      <c r="I171" s="184"/>
      <c r="J171" s="185">
        <f t="shared" si="10"/>
        <v>0</v>
      </c>
      <c r="K171" s="181" t="s">
        <v>19</v>
      </c>
      <c r="L171" s="40"/>
      <c r="M171" s="186" t="s">
        <v>19</v>
      </c>
      <c r="N171" s="187" t="s">
        <v>44</v>
      </c>
      <c r="O171" s="65"/>
      <c r="P171" s="188">
        <f t="shared" si="11"/>
        <v>0</v>
      </c>
      <c r="Q171" s="188">
        <v>0</v>
      </c>
      <c r="R171" s="188">
        <f t="shared" si="12"/>
        <v>0</v>
      </c>
      <c r="S171" s="188">
        <v>0</v>
      </c>
      <c r="T171" s="189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152</v>
      </c>
      <c r="AT171" s="190" t="s">
        <v>147</v>
      </c>
      <c r="AU171" s="190" t="s">
        <v>79</v>
      </c>
      <c r="AY171" s="18" t="s">
        <v>145</v>
      </c>
      <c r="BE171" s="191">
        <f t="shared" si="14"/>
        <v>0</v>
      </c>
      <c r="BF171" s="191">
        <f t="shared" si="15"/>
        <v>0</v>
      </c>
      <c r="BG171" s="191">
        <f t="shared" si="16"/>
        <v>0</v>
      </c>
      <c r="BH171" s="191">
        <f t="shared" si="17"/>
        <v>0</v>
      </c>
      <c r="BI171" s="191">
        <f t="shared" si="18"/>
        <v>0</v>
      </c>
      <c r="BJ171" s="18" t="s">
        <v>79</v>
      </c>
      <c r="BK171" s="191">
        <f t="shared" si="19"/>
        <v>0</v>
      </c>
      <c r="BL171" s="18" t="s">
        <v>152</v>
      </c>
      <c r="BM171" s="190" t="s">
        <v>1430</v>
      </c>
    </row>
    <row r="172" spans="1:65" s="2" customFormat="1" ht="16.5" customHeight="1">
      <c r="A172" s="35"/>
      <c r="B172" s="36"/>
      <c r="C172" s="179" t="s">
        <v>430</v>
      </c>
      <c r="D172" s="179" t="s">
        <v>147</v>
      </c>
      <c r="E172" s="180" t="s">
        <v>1431</v>
      </c>
      <c r="F172" s="181" t="s">
        <v>1432</v>
      </c>
      <c r="G172" s="182" t="s">
        <v>172</v>
      </c>
      <c r="H172" s="183">
        <v>270</v>
      </c>
      <c r="I172" s="184"/>
      <c r="J172" s="185">
        <f t="shared" si="10"/>
        <v>0</v>
      </c>
      <c r="K172" s="181" t="s">
        <v>19</v>
      </c>
      <c r="L172" s="40"/>
      <c r="M172" s="186" t="s">
        <v>19</v>
      </c>
      <c r="N172" s="187" t="s">
        <v>44</v>
      </c>
      <c r="O172" s="65"/>
      <c r="P172" s="188">
        <f t="shared" si="11"/>
        <v>0</v>
      </c>
      <c r="Q172" s="188">
        <v>0</v>
      </c>
      <c r="R172" s="188">
        <f t="shared" si="12"/>
        <v>0</v>
      </c>
      <c r="S172" s="188">
        <v>0</v>
      </c>
      <c r="T172" s="189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152</v>
      </c>
      <c r="AT172" s="190" t="s">
        <v>147</v>
      </c>
      <c r="AU172" s="190" t="s">
        <v>79</v>
      </c>
      <c r="AY172" s="18" t="s">
        <v>145</v>
      </c>
      <c r="BE172" s="191">
        <f t="shared" si="14"/>
        <v>0</v>
      </c>
      <c r="BF172" s="191">
        <f t="shared" si="15"/>
        <v>0</v>
      </c>
      <c r="BG172" s="191">
        <f t="shared" si="16"/>
        <v>0</v>
      </c>
      <c r="BH172" s="191">
        <f t="shared" si="17"/>
        <v>0</v>
      </c>
      <c r="BI172" s="191">
        <f t="shared" si="18"/>
        <v>0</v>
      </c>
      <c r="BJ172" s="18" t="s">
        <v>79</v>
      </c>
      <c r="BK172" s="191">
        <f t="shared" si="19"/>
        <v>0</v>
      </c>
      <c r="BL172" s="18" t="s">
        <v>152</v>
      </c>
      <c r="BM172" s="190" t="s">
        <v>1433</v>
      </c>
    </row>
    <row r="173" spans="1:65" s="2" customFormat="1" ht="16.5" customHeight="1">
      <c r="A173" s="35"/>
      <c r="B173" s="36"/>
      <c r="C173" s="220" t="s">
        <v>436</v>
      </c>
      <c r="D173" s="220" t="s">
        <v>234</v>
      </c>
      <c r="E173" s="221" t="s">
        <v>1434</v>
      </c>
      <c r="F173" s="222" t="s">
        <v>1435</v>
      </c>
      <c r="G173" s="223" t="s">
        <v>172</v>
      </c>
      <c r="H173" s="224">
        <v>270.00200000000001</v>
      </c>
      <c r="I173" s="225"/>
      <c r="J173" s="226">
        <f t="shared" si="10"/>
        <v>0</v>
      </c>
      <c r="K173" s="222" t="s">
        <v>19</v>
      </c>
      <c r="L173" s="227"/>
      <c r="M173" s="228" t="s">
        <v>19</v>
      </c>
      <c r="N173" s="229" t="s">
        <v>44</v>
      </c>
      <c r="O173" s="65"/>
      <c r="P173" s="188">
        <f t="shared" si="11"/>
        <v>0</v>
      </c>
      <c r="Q173" s="188">
        <v>0</v>
      </c>
      <c r="R173" s="188">
        <f t="shared" si="12"/>
        <v>0</v>
      </c>
      <c r="S173" s="188">
        <v>0</v>
      </c>
      <c r="T173" s="189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196</v>
      </c>
      <c r="AT173" s="190" t="s">
        <v>234</v>
      </c>
      <c r="AU173" s="190" t="s">
        <v>79</v>
      </c>
      <c r="AY173" s="18" t="s">
        <v>145</v>
      </c>
      <c r="BE173" s="191">
        <f t="shared" si="14"/>
        <v>0</v>
      </c>
      <c r="BF173" s="191">
        <f t="shared" si="15"/>
        <v>0</v>
      </c>
      <c r="BG173" s="191">
        <f t="shared" si="16"/>
        <v>0</v>
      </c>
      <c r="BH173" s="191">
        <f t="shared" si="17"/>
        <v>0</v>
      </c>
      <c r="BI173" s="191">
        <f t="shared" si="18"/>
        <v>0</v>
      </c>
      <c r="BJ173" s="18" t="s">
        <v>79</v>
      </c>
      <c r="BK173" s="191">
        <f t="shared" si="19"/>
        <v>0</v>
      </c>
      <c r="BL173" s="18" t="s">
        <v>152</v>
      </c>
      <c r="BM173" s="190" t="s">
        <v>1436</v>
      </c>
    </row>
    <row r="174" spans="1:65" s="2" customFormat="1" ht="16.5" customHeight="1">
      <c r="A174" s="35"/>
      <c r="B174" s="36"/>
      <c r="C174" s="179" t="s">
        <v>441</v>
      </c>
      <c r="D174" s="179" t="s">
        <v>147</v>
      </c>
      <c r="E174" s="180" t="s">
        <v>1437</v>
      </c>
      <c r="F174" s="181" t="s">
        <v>1438</v>
      </c>
      <c r="G174" s="182" t="s">
        <v>172</v>
      </c>
      <c r="H174" s="183">
        <v>227</v>
      </c>
      <c r="I174" s="184"/>
      <c r="J174" s="185">
        <f t="shared" si="10"/>
        <v>0</v>
      </c>
      <c r="K174" s="181" t="s">
        <v>19</v>
      </c>
      <c r="L174" s="40"/>
      <c r="M174" s="186" t="s">
        <v>19</v>
      </c>
      <c r="N174" s="187" t="s">
        <v>44</v>
      </c>
      <c r="O174" s="65"/>
      <c r="P174" s="188">
        <f t="shared" si="11"/>
        <v>0</v>
      </c>
      <c r="Q174" s="188">
        <v>0</v>
      </c>
      <c r="R174" s="188">
        <f t="shared" si="12"/>
        <v>0</v>
      </c>
      <c r="S174" s="188">
        <v>0</v>
      </c>
      <c r="T174" s="189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152</v>
      </c>
      <c r="AT174" s="190" t="s">
        <v>147</v>
      </c>
      <c r="AU174" s="190" t="s">
        <v>79</v>
      </c>
      <c r="AY174" s="18" t="s">
        <v>145</v>
      </c>
      <c r="BE174" s="191">
        <f t="shared" si="14"/>
        <v>0</v>
      </c>
      <c r="BF174" s="191">
        <f t="shared" si="15"/>
        <v>0</v>
      </c>
      <c r="BG174" s="191">
        <f t="shared" si="16"/>
        <v>0</v>
      </c>
      <c r="BH174" s="191">
        <f t="shared" si="17"/>
        <v>0</v>
      </c>
      <c r="BI174" s="191">
        <f t="shared" si="18"/>
        <v>0</v>
      </c>
      <c r="BJ174" s="18" t="s">
        <v>79</v>
      </c>
      <c r="BK174" s="191">
        <f t="shared" si="19"/>
        <v>0</v>
      </c>
      <c r="BL174" s="18" t="s">
        <v>152</v>
      </c>
      <c r="BM174" s="190" t="s">
        <v>1439</v>
      </c>
    </row>
    <row r="175" spans="1:65" s="2" customFormat="1" ht="16.5" customHeight="1">
      <c r="A175" s="35"/>
      <c r="B175" s="36"/>
      <c r="C175" s="179" t="s">
        <v>448</v>
      </c>
      <c r="D175" s="179" t="s">
        <v>147</v>
      </c>
      <c r="E175" s="180" t="s">
        <v>1440</v>
      </c>
      <c r="F175" s="181" t="s">
        <v>1441</v>
      </c>
      <c r="G175" s="182" t="s">
        <v>172</v>
      </c>
      <c r="H175" s="183">
        <v>42</v>
      </c>
      <c r="I175" s="184"/>
      <c r="J175" s="185">
        <f t="shared" si="10"/>
        <v>0</v>
      </c>
      <c r="K175" s="181" t="s">
        <v>19</v>
      </c>
      <c r="L175" s="40"/>
      <c r="M175" s="186" t="s">
        <v>19</v>
      </c>
      <c r="N175" s="187" t="s">
        <v>44</v>
      </c>
      <c r="O175" s="65"/>
      <c r="P175" s="188">
        <f t="shared" si="11"/>
        <v>0</v>
      </c>
      <c r="Q175" s="188">
        <v>0</v>
      </c>
      <c r="R175" s="188">
        <f t="shared" si="12"/>
        <v>0</v>
      </c>
      <c r="S175" s="188">
        <v>0</v>
      </c>
      <c r="T175" s="189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152</v>
      </c>
      <c r="AT175" s="190" t="s">
        <v>147</v>
      </c>
      <c r="AU175" s="190" t="s">
        <v>79</v>
      </c>
      <c r="AY175" s="18" t="s">
        <v>145</v>
      </c>
      <c r="BE175" s="191">
        <f t="shared" si="14"/>
        <v>0</v>
      </c>
      <c r="BF175" s="191">
        <f t="shared" si="15"/>
        <v>0</v>
      </c>
      <c r="BG175" s="191">
        <f t="shared" si="16"/>
        <v>0</v>
      </c>
      <c r="BH175" s="191">
        <f t="shared" si="17"/>
        <v>0</v>
      </c>
      <c r="BI175" s="191">
        <f t="shared" si="18"/>
        <v>0</v>
      </c>
      <c r="BJ175" s="18" t="s">
        <v>79</v>
      </c>
      <c r="BK175" s="191">
        <f t="shared" si="19"/>
        <v>0</v>
      </c>
      <c r="BL175" s="18" t="s">
        <v>152</v>
      </c>
      <c r="BM175" s="190" t="s">
        <v>1442</v>
      </c>
    </row>
    <row r="176" spans="1:65" s="2" customFormat="1" ht="16.5" customHeight="1">
      <c r="A176" s="35"/>
      <c r="B176" s="36"/>
      <c r="C176" s="179" t="s">
        <v>457</v>
      </c>
      <c r="D176" s="179" t="s">
        <v>147</v>
      </c>
      <c r="E176" s="180" t="s">
        <v>1443</v>
      </c>
      <c r="F176" s="181" t="s">
        <v>1444</v>
      </c>
      <c r="G176" s="182" t="s">
        <v>216</v>
      </c>
      <c r="H176" s="183">
        <v>29.491</v>
      </c>
      <c r="I176" s="184"/>
      <c r="J176" s="185">
        <f t="shared" si="10"/>
        <v>0</v>
      </c>
      <c r="K176" s="181" t="s">
        <v>19</v>
      </c>
      <c r="L176" s="40"/>
      <c r="M176" s="186" t="s">
        <v>19</v>
      </c>
      <c r="N176" s="187" t="s">
        <v>44</v>
      </c>
      <c r="O176" s="65"/>
      <c r="P176" s="188">
        <f t="shared" si="11"/>
        <v>0</v>
      </c>
      <c r="Q176" s="188">
        <v>0</v>
      </c>
      <c r="R176" s="188">
        <f t="shared" si="12"/>
        <v>0</v>
      </c>
      <c r="S176" s="188">
        <v>0</v>
      </c>
      <c r="T176" s="189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152</v>
      </c>
      <c r="AT176" s="190" t="s">
        <v>147</v>
      </c>
      <c r="AU176" s="190" t="s">
        <v>79</v>
      </c>
      <c r="AY176" s="18" t="s">
        <v>145</v>
      </c>
      <c r="BE176" s="191">
        <f t="shared" si="14"/>
        <v>0</v>
      </c>
      <c r="BF176" s="191">
        <f t="shared" si="15"/>
        <v>0</v>
      </c>
      <c r="BG176" s="191">
        <f t="shared" si="16"/>
        <v>0</v>
      </c>
      <c r="BH176" s="191">
        <f t="shared" si="17"/>
        <v>0</v>
      </c>
      <c r="BI176" s="191">
        <f t="shared" si="18"/>
        <v>0</v>
      </c>
      <c r="BJ176" s="18" t="s">
        <v>79</v>
      </c>
      <c r="BK176" s="191">
        <f t="shared" si="19"/>
        <v>0</v>
      </c>
      <c r="BL176" s="18" t="s">
        <v>152</v>
      </c>
      <c r="BM176" s="190" t="s">
        <v>1445</v>
      </c>
    </row>
    <row r="177" spans="1:65" s="2" customFormat="1" ht="16.5" customHeight="1">
      <c r="A177" s="35"/>
      <c r="B177" s="36"/>
      <c r="C177" s="179" t="s">
        <v>465</v>
      </c>
      <c r="D177" s="179" t="s">
        <v>147</v>
      </c>
      <c r="E177" s="180" t="s">
        <v>1446</v>
      </c>
      <c r="F177" s="181" t="s">
        <v>1447</v>
      </c>
      <c r="G177" s="182" t="s">
        <v>216</v>
      </c>
      <c r="H177" s="183">
        <v>147.44999999999999</v>
      </c>
      <c r="I177" s="184"/>
      <c r="J177" s="185">
        <f t="shared" si="10"/>
        <v>0</v>
      </c>
      <c r="K177" s="181" t="s">
        <v>19</v>
      </c>
      <c r="L177" s="40"/>
      <c r="M177" s="186" t="s">
        <v>19</v>
      </c>
      <c r="N177" s="187" t="s">
        <v>44</v>
      </c>
      <c r="O177" s="65"/>
      <c r="P177" s="188">
        <f t="shared" si="11"/>
        <v>0</v>
      </c>
      <c r="Q177" s="188">
        <v>0</v>
      </c>
      <c r="R177" s="188">
        <f t="shared" si="12"/>
        <v>0</v>
      </c>
      <c r="S177" s="188">
        <v>0</v>
      </c>
      <c r="T177" s="189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152</v>
      </c>
      <c r="AT177" s="190" t="s">
        <v>147</v>
      </c>
      <c r="AU177" s="190" t="s">
        <v>79</v>
      </c>
      <c r="AY177" s="18" t="s">
        <v>145</v>
      </c>
      <c r="BE177" s="191">
        <f t="shared" si="14"/>
        <v>0</v>
      </c>
      <c r="BF177" s="191">
        <f t="shared" si="15"/>
        <v>0</v>
      </c>
      <c r="BG177" s="191">
        <f t="shared" si="16"/>
        <v>0</v>
      </c>
      <c r="BH177" s="191">
        <f t="shared" si="17"/>
        <v>0</v>
      </c>
      <c r="BI177" s="191">
        <f t="shared" si="18"/>
        <v>0</v>
      </c>
      <c r="BJ177" s="18" t="s">
        <v>79</v>
      </c>
      <c r="BK177" s="191">
        <f t="shared" si="19"/>
        <v>0</v>
      </c>
      <c r="BL177" s="18" t="s">
        <v>152</v>
      </c>
      <c r="BM177" s="190" t="s">
        <v>1448</v>
      </c>
    </row>
    <row r="178" spans="1:65" s="2" customFormat="1" ht="16.5" customHeight="1">
      <c r="A178" s="35"/>
      <c r="B178" s="36"/>
      <c r="C178" s="179" t="s">
        <v>472</v>
      </c>
      <c r="D178" s="179" t="s">
        <v>147</v>
      </c>
      <c r="E178" s="180" t="s">
        <v>1449</v>
      </c>
      <c r="F178" s="181" t="s">
        <v>1450</v>
      </c>
      <c r="G178" s="182" t="s">
        <v>178</v>
      </c>
      <c r="H178" s="183">
        <v>7</v>
      </c>
      <c r="I178" s="184"/>
      <c r="J178" s="185">
        <f t="shared" si="10"/>
        <v>0</v>
      </c>
      <c r="K178" s="181" t="s">
        <v>19</v>
      </c>
      <c r="L178" s="40"/>
      <c r="M178" s="186" t="s">
        <v>19</v>
      </c>
      <c r="N178" s="187" t="s">
        <v>44</v>
      </c>
      <c r="O178" s="65"/>
      <c r="P178" s="188">
        <f t="shared" si="11"/>
        <v>0</v>
      </c>
      <c r="Q178" s="188">
        <v>0</v>
      </c>
      <c r="R178" s="188">
        <f t="shared" si="12"/>
        <v>0</v>
      </c>
      <c r="S178" s="188">
        <v>0</v>
      </c>
      <c r="T178" s="189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152</v>
      </c>
      <c r="AT178" s="190" t="s">
        <v>147</v>
      </c>
      <c r="AU178" s="190" t="s">
        <v>79</v>
      </c>
      <c r="AY178" s="18" t="s">
        <v>145</v>
      </c>
      <c r="BE178" s="191">
        <f t="shared" si="14"/>
        <v>0</v>
      </c>
      <c r="BF178" s="191">
        <f t="shared" si="15"/>
        <v>0</v>
      </c>
      <c r="BG178" s="191">
        <f t="shared" si="16"/>
        <v>0</v>
      </c>
      <c r="BH178" s="191">
        <f t="shared" si="17"/>
        <v>0</v>
      </c>
      <c r="BI178" s="191">
        <f t="shared" si="18"/>
        <v>0</v>
      </c>
      <c r="BJ178" s="18" t="s">
        <v>79</v>
      </c>
      <c r="BK178" s="191">
        <f t="shared" si="19"/>
        <v>0</v>
      </c>
      <c r="BL178" s="18" t="s">
        <v>152</v>
      </c>
      <c r="BM178" s="190" t="s">
        <v>1451</v>
      </c>
    </row>
    <row r="179" spans="1:65" s="12" customFormat="1" ht="25.9" customHeight="1">
      <c r="B179" s="163"/>
      <c r="C179" s="164"/>
      <c r="D179" s="165" t="s">
        <v>72</v>
      </c>
      <c r="E179" s="166" t="s">
        <v>1452</v>
      </c>
      <c r="F179" s="166" t="s">
        <v>1453</v>
      </c>
      <c r="G179" s="164"/>
      <c r="H179" s="164"/>
      <c r="I179" s="167"/>
      <c r="J179" s="168">
        <f>BK179</f>
        <v>0</v>
      </c>
      <c r="K179" s="164"/>
      <c r="L179" s="169"/>
      <c r="M179" s="170"/>
      <c r="N179" s="171"/>
      <c r="O179" s="171"/>
      <c r="P179" s="172">
        <f>SUM(P180:P184)</f>
        <v>0</v>
      </c>
      <c r="Q179" s="171"/>
      <c r="R179" s="172">
        <f>SUM(R180:R184)</f>
        <v>0</v>
      </c>
      <c r="S179" s="171"/>
      <c r="T179" s="173">
        <f>SUM(T180:T184)</f>
        <v>0</v>
      </c>
      <c r="AR179" s="174" t="s">
        <v>79</v>
      </c>
      <c r="AT179" s="175" t="s">
        <v>72</v>
      </c>
      <c r="AU179" s="175" t="s">
        <v>73</v>
      </c>
      <c r="AY179" s="174" t="s">
        <v>145</v>
      </c>
      <c r="BK179" s="176">
        <f>SUM(BK180:BK184)</f>
        <v>0</v>
      </c>
    </row>
    <row r="180" spans="1:65" s="2" customFormat="1" ht="16.5" customHeight="1">
      <c r="A180" s="35"/>
      <c r="B180" s="36"/>
      <c r="C180" s="179" t="s">
        <v>480</v>
      </c>
      <c r="D180" s="179" t="s">
        <v>147</v>
      </c>
      <c r="E180" s="180" t="s">
        <v>1454</v>
      </c>
      <c r="F180" s="181" t="s">
        <v>1455</v>
      </c>
      <c r="G180" s="182" t="s">
        <v>263</v>
      </c>
      <c r="H180" s="183">
        <v>7</v>
      </c>
      <c r="I180" s="184"/>
      <c r="J180" s="185">
        <f>ROUND(I180*H180,2)</f>
        <v>0</v>
      </c>
      <c r="K180" s="181" t="s">
        <v>19</v>
      </c>
      <c r="L180" s="40"/>
      <c r="M180" s="186" t="s">
        <v>19</v>
      </c>
      <c r="N180" s="187" t="s">
        <v>44</v>
      </c>
      <c r="O180" s="65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152</v>
      </c>
      <c r="AT180" s="190" t="s">
        <v>147</v>
      </c>
      <c r="AU180" s="190" t="s">
        <v>79</v>
      </c>
      <c r="AY180" s="18" t="s">
        <v>145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79</v>
      </c>
      <c r="BK180" s="191">
        <f>ROUND(I180*H180,2)</f>
        <v>0</v>
      </c>
      <c r="BL180" s="18" t="s">
        <v>152</v>
      </c>
      <c r="BM180" s="190" t="s">
        <v>1456</v>
      </c>
    </row>
    <row r="181" spans="1:65" s="2" customFormat="1" ht="16.5" customHeight="1">
      <c r="A181" s="35"/>
      <c r="B181" s="36"/>
      <c r="C181" s="179" t="s">
        <v>489</v>
      </c>
      <c r="D181" s="179" t="s">
        <v>147</v>
      </c>
      <c r="E181" s="180" t="s">
        <v>1457</v>
      </c>
      <c r="F181" s="181" t="s">
        <v>1458</v>
      </c>
      <c r="G181" s="182" t="s">
        <v>263</v>
      </c>
      <c r="H181" s="183">
        <v>8</v>
      </c>
      <c r="I181" s="184"/>
      <c r="J181" s="185">
        <f>ROUND(I181*H181,2)</f>
        <v>0</v>
      </c>
      <c r="K181" s="181" t="s">
        <v>19</v>
      </c>
      <c r="L181" s="40"/>
      <c r="M181" s="186" t="s">
        <v>19</v>
      </c>
      <c r="N181" s="187" t="s">
        <v>44</v>
      </c>
      <c r="O181" s="65"/>
      <c r="P181" s="188">
        <f>O181*H181</f>
        <v>0</v>
      </c>
      <c r="Q181" s="188">
        <v>0</v>
      </c>
      <c r="R181" s="188">
        <f>Q181*H181</f>
        <v>0</v>
      </c>
      <c r="S181" s="188">
        <v>0</v>
      </c>
      <c r="T181" s="18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152</v>
      </c>
      <c r="AT181" s="190" t="s">
        <v>147</v>
      </c>
      <c r="AU181" s="190" t="s">
        <v>79</v>
      </c>
      <c r="AY181" s="18" t="s">
        <v>145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8" t="s">
        <v>79</v>
      </c>
      <c r="BK181" s="191">
        <f>ROUND(I181*H181,2)</f>
        <v>0</v>
      </c>
      <c r="BL181" s="18" t="s">
        <v>152</v>
      </c>
      <c r="BM181" s="190" t="s">
        <v>1459</v>
      </c>
    </row>
    <row r="182" spans="1:65" s="2" customFormat="1" ht="16.5" customHeight="1">
      <c r="A182" s="35"/>
      <c r="B182" s="36"/>
      <c r="C182" s="179" t="s">
        <v>493</v>
      </c>
      <c r="D182" s="179" t="s">
        <v>147</v>
      </c>
      <c r="E182" s="180" t="s">
        <v>1460</v>
      </c>
      <c r="F182" s="181" t="s">
        <v>1461</v>
      </c>
      <c r="G182" s="182" t="s">
        <v>263</v>
      </c>
      <c r="H182" s="183">
        <v>1</v>
      </c>
      <c r="I182" s="184"/>
      <c r="J182" s="185">
        <f>ROUND(I182*H182,2)</f>
        <v>0</v>
      </c>
      <c r="K182" s="181" t="s">
        <v>19</v>
      </c>
      <c r="L182" s="40"/>
      <c r="M182" s="186" t="s">
        <v>19</v>
      </c>
      <c r="N182" s="187" t="s">
        <v>44</v>
      </c>
      <c r="O182" s="65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152</v>
      </c>
      <c r="AT182" s="190" t="s">
        <v>147</v>
      </c>
      <c r="AU182" s="190" t="s">
        <v>79</v>
      </c>
      <c r="AY182" s="18" t="s">
        <v>145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79</v>
      </c>
      <c r="BK182" s="191">
        <f>ROUND(I182*H182,2)</f>
        <v>0</v>
      </c>
      <c r="BL182" s="18" t="s">
        <v>152</v>
      </c>
      <c r="BM182" s="190" t="s">
        <v>1462</v>
      </c>
    </row>
    <row r="183" spans="1:65" s="2" customFormat="1" ht="16.5" customHeight="1">
      <c r="A183" s="35"/>
      <c r="B183" s="36"/>
      <c r="C183" s="179" t="s">
        <v>504</v>
      </c>
      <c r="D183" s="179" t="s">
        <v>147</v>
      </c>
      <c r="E183" s="180" t="s">
        <v>1463</v>
      </c>
      <c r="F183" s="181" t="s">
        <v>1464</v>
      </c>
      <c r="G183" s="182" t="s">
        <v>263</v>
      </c>
      <c r="H183" s="183">
        <v>6</v>
      </c>
      <c r="I183" s="184"/>
      <c r="J183" s="185">
        <f>ROUND(I183*H183,2)</f>
        <v>0</v>
      </c>
      <c r="K183" s="181" t="s">
        <v>19</v>
      </c>
      <c r="L183" s="40"/>
      <c r="M183" s="186" t="s">
        <v>19</v>
      </c>
      <c r="N183" s="187" t="s">
        <v>44</v>
      </c>
      <c r="O183" s="65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152</v>
      </c>
      <c r="AT183" s="190" t="s">
        <v>147</v>
      </c>
      <c r="AU183" s="190" t="s">
        <v>79</v>
      </c>
      <c r="AY183" s="18" t="s">
        <v>145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8" t="s">
        <v>79</v>
      </c>
      <c r="BK183" s="191">
        <f>ROUND(I183*H183,2)</f>
        <v>0</v>
      </c>
      <c r="BL183" s="18" t="s">
        <v>152</v>
      </c>
      <c r="BM183" s="190" t="s">
        <v>1465</v>
      </c>
    </row>
    <row r="184" spans="1:65" s="2" customFormat="1" ht="16.5" customHeight="1">
      <c r="A184" s="35"/>
      <c r="B184" s="36"/>
      <c r="C184" s="179" t="s">
        <v>507</v>
      </c>
      <c r="D184" s="179" t="s">
        <v>147</v>
      </c>
      <c r="E184" s="180" t="s">
        <v>1466</v>
      </c>
      <c r="F184" s="181" t="s">
        <v>1467</v>
      </c>
      <c r="G184" s="182" t="s">
        <v>263</v>
      </c>
      <c r="H184" s="183">
        <v>1</v>
      </c>
      <c r="I184" s="184"/>
      <c r="J184" s="185">
        <f>ROUND(I184*H184,2)</f>
        <v>0</v>
      </c>
      <c r="K184" s="181" t="s">
        <v>19</v>
      </c>
      <c r="L184" s="40"/>
      <c r="M184" s="186" t="s">
        <v>19</v>
      </c>
      <c r="N184" s="187" t="s">
        <v>44</v>
      </c>
      <c r="O184" s="65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152</v>
      </c>
      <c r="AT184" s="190" t="s">
        <v>147</v>
      </c>
      <c r="AU184" s="190" t="s">
        <v>79</v>
      </c>
      <c r="AY184" s="18" t="s">
        <v>145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79</v>
      </c>
      <c r="BK184" s="191">
        <f>ROUND(I184*H184,2)</f>
        <v>0</v>
      </c>
      <c r="BL184" s="18" t="s">
        <v>152</v>
      </c>
      <c r="BM184" s="190" t="s">
        <v>1468</v>
      </c>
    </row>
    <row r="185" spans="1:65" s="12" customFormat="1" ht="25.9" customHeight="1">
      <c r="B185" s="163"/>
      <c r="C185" s="164"/>
      <c r="D185" s="165" t="s">
        <v>72</v>
      </c>
      <c r="E185" s="166" t="s">
        <v>243</v>
      </c>
      <c r="F185" s="166" t="s">
        <v>1469</v>
      </c>
      <c r="G185" s="164"/>
      <c r="H185" s="164"/>
      <c r="I185" s="167"/>
      <c r="J185" s="168">
        <f>BK185</f>
        <v>0</v>
      </c>
      <c r="K185" s="164"/>
      <c r="L185" s="169"/>
      <c r="M185" s="170"/>
      <c r="N185" s="171"/>
      <c r="O185" s="171"/>
      <c r="P185" s="172">
        <f>SUM(P186:P187)</f>
        <v>0</v>
      </c>
      <c r="Q185" s="171"/>
      <c r="R185" s="172">
        <f>SUM(R186:R187)</f>
        <v>0</v>
      </c>
      <c r="S185" s="171"/>
      <c r="T185" s="173">
        <f>SUM(T186:T187)</f>
        <v>0</v>
      </c>
      <c r="AR185" s="174" t="s">
        <v>79</v>
      </c>
      <c r="AT185" s="175" t="s">
        <v>72</v>
      </c>
      <c r="AU185" s="175" t="s">
        <v>73</v>
      </c>
      <c r="AY185" s="174" t="s">
        <v>145</v>
      </c>
      <c r="BK185" s="176">
        <f>SUM(BK186:BK187)</f>
        <v>0</v>
      </c>
    </row>
    <row r="186" spans="1:65" s="2" customFormat="1" ht="16.5" customHeight="1">
      <c r="A186" s="35"/>
      <c r="B186" s="36"/>
      <c r="C186" s="179" t="s">
        <v>513</v>
      </c>
      <c r="D186" s="179" t="s">
        <v>147</v>
      </c>
      <c r="E186" s="180" t="s">
        <v>1470</v>
      </c>
      <c r="F186" s="181" t="s">
        <v>1471</v>
      </c>
      <c r="G186" s="182" t="s">
        <v>178</v>
      </c>
      <c r="H186" s="183">
        <v>18.899999999999999</v>
      </c>
      <c r="I186" s="184"/>
      <c r="J186" s="185">
        <f>ROUND(I186*H186,2)</f>
        <v>0</v>
      </c>
      <c r="K186" s="181" t="s">
        <v>19</v>
      </c>
      <c r="L186" s="40"/>
      <c r="M186" s="186" t="s">
        <v>19</v>
      </c>
      <c r="N186" s="187" t="s">
        <v>44</v>
      </c>
      <c r="O186" s="65"/>
      <c r="P186" s="188">
        <f>O186*H186</f>
        <v>0</v>
      </c>
      <c r="Q186" s="188">
        <v>0</v>
      </c>
      <c r="R186" s="188">
        <f>Q186*H186</f>
        <v>0</v>
      </c>
      <c r="S186" s="188">
        <v>0</v>
      </c>
      <c r="T186" s="18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152</v>
      </c>
      <c r="AT186" s="190" t="s">
        <v>147</v>
      </c>
      <c r="AU186" s="190" t="s">
        <v>79</v>
      </c>
      <c r="AY186" s="18" t="s">
        <v>145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79</v>
      </c>
      <c r="BK186" s="191">
        <f>ROUND(I186*H186,2)</f>
        <v>0</v>
      </c>
      <c r="BL186" s="18" t="s">
        <v>152</v>
      </c>
      <c r="BM186" s="190" t="s">
        <v>1472</v>
      </c>
    </row>
    <row r="187" spans="1:65" s="2" customFormat="1" ht="16.5" customHeight="1">
      <c r="A187" s="35"/>
      <c r="B187" s="36"/>
      <c r="C187" s="179" t="s">
        <v>806</v>
      </c>
      <c r="D187" s="179" t="s">
        <v>147</v>
      </c>
      <c r="E187" s="180" t="s">
        <v>1473</v>
      </c>
      <c r="F187" s="181" t="s">
        <v>1474</v>
      </c>
      <c r="G187" s="182" t="s">
        <v>178</v>
      </c>
      <c r="H187" s="183">
        <v>94.5</v>
      </c>
      <c r="I187" s="184"/>
      <c r="J187" s="185">
        <f>ROUND(I187*H187,2)</f>
        <v>0</v>
      </c>
      <c r="K187" s="181" t="s">
        <v>19</v>
      </c>
      <c r="L187" s="40"/>
      <c r="M187" s="186" t="s">
        <v>19</v>
      </c>
      <c r="N187" s="187" t="s">
        <v>44</v>
      </c>
      <c r="O187" s="65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152</v>
      </c>
      <c r="AT187" s="190" t="s">
        <v>147</v>
      </c>
      <c r="AU187" s="190" t="s">
        <v>79</v>
      </c>
      <c r="AY187" s="18" t="s">
        <v>145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79</v>
      </c>
      <c r="BK187" s="191">
        <f>ROUND(I187*H187,2)</f>
        <v>0</v>
      </c>
      <c r="BL187" s="18" t="s">
        <v>152</v>
      </c>
      <c r="BM187" s="190" t="s">
        <v>1475</v>
      </c>
    </row>
    <row r="188" spans="1:65" s="12" customFormat="1" ht="25.9" customHeight="1">
      <c r="B188" s="163"/>
      <c r="C188" s="164"/>
      <c r="D188" s="165" t="s">
        <v>72</v>
      </c>
      <c r="E188" s="166" t="s">
        <v>260</v>
      </c>
      <c r="F188" s="166" t="s">
        <v>1476</v>
      </c>
      <c r="G188" s="164"/>
      <c r="H188" s="164"/>
      <c r="I188" s="167"/>
      <c r="J188" s="168">
        <f>BK188</f>
        <v>0</v>
      </c>
      <c r="K188" s="164"/>
      <c r="L188" s="169"/>
      <c r="M188" s="170"/>
      <c r="N188" s="171"/>
      <c r="O188" s="171"/>
      <c r="P188" s="172">
        <f>P189</f>
        <v>0</v>
      </c>
      <c r="Q188" s="171"/>
      <c r="R188" s="172">
        <f>R189</f>
        <v>0</v>
      </c>
      <c r="S188" s="171"/>
      <c r="T188" s="173">
        <f>T189</f>
        <v>0</v>
      </c>
      <c r="AR188" s="174" t="s">
        <v>79</v>
      </c>
      <c r="AT188" s="175" t="s">
        <v>72</v>
      </c>
      <c r="AU188" s="175" t="s">
        <v>73</v>
      </c>
      <c r="AY188" s="174" t="s">
        <v>145</v>
      </c>
      <c r="BK188" s="176">
        <f>BK189</f>
        <v>0</v>
      </c>
    </row>
    <row r="189" spans="1:65" s="2" customFormat="1" ht="16.5" customHeight="1">
      <c r="A189" s="35"/>
      <c r="B189" s="36"/>
      <c r="C189" s="179" t="s">
        <v>810</v>
      </c>
      <c r="D189" s="179" t="s">
        <v>147</v>
      </c>
      <c r="E189" s="180" t="s">
        <v>1477</v>
      </c>
      <c r="F189" s="181" t="s">
        <v>1478</v>
      </c>
      <c r="G189" s="182" t="s">
        <v>216</v>
      </c>
      <c r="H189" s="183">
        <v>38</v>
      </c>
      <c r="I189" s="184"/>
      <c r="J189" s="185">
        <f>ROUND(I189*H189,2)</f>
        <v>0</v>
      </c>
      <c r="K189" s="181" t="s">
        <v>19</v>
      </c>
      <c r="L189" s="40"/>
      <c r="M189" s="186" t="s">
        <v>19</v>
      </c>
      <c r="N189" s="187" t="s">
        <v>44</v>
      </c>
      <c r="O189" s="65"/>
      <c r="P189" s="188">
        <f>O189*H189</f>
        <v>0</v>
      </c>
      <c r="Q189" s="188">
        <v>0</v>
      </c>
      <c r="R189" s="188">
        <f>Q189*H189</f>
        <v>0</v>
      </c>
      <c r="S189" s="188">
        <v>0</v>
      </c>
      <c r="T189" s="18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152</v>
      </c>
      <c r="AT189" s="190" t="s">
        <v>147</v>
      </c>
      <c r="AU189" s="190" t="s">
        <v>79</v>
      </c>
      <c r="AY189" s="18" t="s">
        <v>145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8" t="s">
        <v>79</v>
      </c>
      <c r="BK189" s="191">
        <f>ROUND(I189*H189,2)</f>
        <v>0</v>
      </c>
      <c r="BL189" s="18" t="s">
        <v>152</v>
      </c>
      <c r="BM189" s="190" t="s">
        <v>1479</v>
      </c>
    </row>
    <row r="190" spans="1:65" s="12" customFormat="1" ht="25.9" customHeight="1">
      <c r="B190" s="163"/>
      <c r="C190" s="164"/>
      <c r="D190" s="165" t="s">
        <v>72</v>
      </c>
      <c r="E190" s="166" t="s">
        <v>1480</v>
      </c>
      <c r="F190" s="166" t="s">
        <v>1481</v>
      </c>
      <c r="G190" s="164"/>
      <c r="H190" s="164"/>
      <c r="I190" s="167"/>
      <c r="J190" s="168">
        <f>BK190</f>
        <v>0</v>
      </c>
      <c r="K190" s="164"/>
      <c r="L190" s="169"/>
      <c r="M190" s="170"/>
      <c r="N190" s="171"/>
      <c r="O190" s="171"/>
      <c r="P190" s="172">
        <f>SUM(P191:P193)</f>
        <v>0</v>
      </c>
      <c r="Q190" s="171"/>
      <c r="R190" s="172">
        <f>SUM(R191:R193)</f>
        <v>0</v>
      </c>
      <c r="S190" s="171"/>
      <c r="T190" s="173">
        <f>SUM(T191:T193)</f>
        <v>0</v>
      </c>
      <c r="AR190" s="174" t="s">
        <v>79</v>
      </c>
      <c r="AT190" s="175" t="s">
        <v>72</v>
      </c>
      <c r="AU190" s="175" t="s">
        <v>73</v>
      </c>
      <c r="AY190" s="174" t="s">
        <v>145</v>
      </c>
      <c r="BK190" s="176">
        <f>SUM(BK191:BK193)</f>
        <v>0</v>
      </c>
    </row>
    <row r="191" spans="1:65" s="2" customFormat="1" ht="16.5" customHeight="1">
      <c r="A191" s="35"/>
      <c r="B191" s="36"/>
      <c r="C191" s="179" t="s">
        <v>815</v>
      </c>
      <c r="D191" s="179" t="s">
        <v>147</v>
      </c>
      <c r="E191" s="180" t="s">
        <v>1482</v>
      </c>
      <c r="F191" s="181" t="s">
        <v>1483</v>
      </c>
      <c r="G191" s="182" t="s">
        <v>216</v>
      </c>
      <c r="H191" s="183">
        <v>20</v>
      </c>
      <c r="I191" s="184"/>
      <c r="J191" s="185">
        <f>ROUND(I191*H191,2)</f>
        <v>0</v>
      </c>
      <c r="K191" s="181" t="s">
        <v>19</v>
      </c>
      <c r="L191" s="40"/>
      <c r="M191" s="186" t="s">
        <v>19</v>
      </c>
      <c r="N191" s="187" t="s">
        <v>44</v>
      </c>
      <c r="O191" s="65"/>
      <c r="P191" s="188">
        <f>O191*H191</f>
        <v>0</v>
      </c>
      <c r="Q191" s="188">
        <v>0</v>
      </c>
      <c r="R191" s="188">
        <f>Q191*H191</f>
        <v>0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152</v>
      </c>
      <c r="AT191" s="190" t="s">
        <v>147</v>
      </c>
      <c r="AU191" s="190" t="s">
        <v>79</v>
      </c>
      <c r="AY191" s="18" t="s">
        <v>145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79</v>
      </c>
      <c r="BK191" s="191">
        <f>ROUND(I191*H191,2)</f>
        <v>0</v>
      </c>
      <c r="BL191" s="18" t="s">
        <v>152</v>
      </c>
      <c r="BM191" s="190" t="s">
        <v>1484</v>
      </c>
    </row>
    <row r="192" spans="1:65" s="2" customFormat="1" ht="16.5" customHeight="1">
      <c r="A192" s="35"/>
      <c r="B192" s="36"/>
      <c r="C192" s="179" t="s">
        <v>819</v>
      </c>
      <c r="D192" s="179" t="s">
        <v>147</v>
      </c>
      <c r="E192" s="180" t="s">
        <v>1485</v>
      </c>
      <c r="F192" s="181" t="s">
        <v>1486</v>
      </c>
      <c r="G192" s="182" t="s">
        <v>216</v>
      </c>
      <c r="H192" s="183">
        <v>100</v>
      </c>
      <c r="I192" s="184"/>
      <c r="J192" s="185">
        <f>ROUND(I192*H192,2)</f>
        <v>0</v>
      </c>
      <c r="K192" s="181" t="s">
        <v>19</v>
      </c>
      <c r="L192" s="40"/>
      <c r="M192" s="186" t="s">
        <v>19</v>
      </c>
      <c r="N192" s="187" t="s">
        <v>44</v>
      </c>
      <c r="O192" s="65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152</v>
      </c>
      <c r="AT192" s="190" t="s">
        <v>147</v>
      </c>
      <c r="AU192" s="190" t="s">
        <v>79</v>
      </c>
      <c r="AY192" s="18" t="s">
        <v>145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79</v>
      </c>
      <c r="BK192" s="191">
        <f>ROUND(I192*H192,2)</f>
        <v>0</v>
      </c>
      <c r="BL192" s="18" t="s">
        <v>152</v>
      </c>
      <c r="BM192" s="190" t="s">
        <v>1487</v>
      </c>
    </row>
    <row r="193" spans="1:65" s="2" customFormat="1" ht="16.5" customHeight="1">
      <c r="A193" s="35"/>
      <c r="B193" s="36"/>
      <c r="C193" s="179" t="s">
        <v>825</v>
      </c>
      <c r="D193" s="179" t="s">
        <v>147</v>
      </c>
      <c r="E193" s="180" t="s">
        <v>1488</v>
      </c>
      <c r="F193" s="181" t="s">
        <v>1489</v>
      </c>
      <c r="G193" s="182" t="s">
        <v>216</v>
      </c>
      <c r="H193" s="183">
        <v>20</v>
      </c>
      <c r="I193" s="184"/>
      <c r="J193" s="185">
        <f>ROUND(I193*H193,2)</f>
        <v>0</v>
      </c>
      <c r="K193" s="181" t="s">
        <v>19</v>
      </c>
      <c r="L193" s="40"/>
      <c r="M193" s="186" t="s">
        <v>19</v>
      </c>
      <c r="N193" s="187" t="s">
        <v>44</v>
      </c>
      <c r="O193" s="65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152</v>
      </c>
      <c r="AT193" s="190" t="s">
        <v>147</v>
      </c>
      <c r="AU193" s="190" t="s">
        <v>79</v>
      </c>
      <c r="AY193" s="18" t="s">
        <v>145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79</v>
      </c>
      <c r="BK193" s="191">
        <f>ROUND(I193*H193,2)</f>
        <v>0</v>
      </c>
      <c r="BL193" s="18" t="s">
        <v>152</v>
      </c>
      <c r="BM193" s="190" t="s">
        <v>1490</v>
      </c>
    </row>
    <row r="194" spans="1:65" s="12" customFormat="1" ht="25.9" customHeight="1">
      <c r="B194" s="163"/>
      <c r="C194" s="164"/>
      <c r="D194" s="165" t="s">
        <v>72</v>
      </c>
      <c r="E194" s="166" t="s">
        <v>1491</v>
      </c>
      <c r="F194" s="166" t="s">
        <v>1492</v>
      </c>
      <c r="G194" s="164"/>
      <c r="H194" s="164"/>
      <c r="I194" s="167"/>
      <c r="J194" s="168">
        <f>BK194</f>
        <v>0</v>
      </c>
      <c r="K194" s="164"/>
      <c r="L194" s="169"/>
      <c r="M194" s="170"/>
      <c r="N194" s="171"/>
      <c r="O194" s="171"/>
      <c r="P194" s="172">
        <v>0</v>
      </c>
      <c r="Q194" s="171"/>
      <c r="R194" s="172">
        <v>0</v>
      </c>
      <c r="S194" s="171"/>
      <c r="T194" s="173">
        <v>0</v>
      </c>
      <c r="AR194" s="174" t="s">
        <v>79</v>
      </c>
      <c r="AT194" s="175" t="s">
        <v>72</v>
      </c>
      <c r="AU194" s="175" t="s">
        <v>73</v>
      </c>
      <c r="AY194" s="174" t="s">
        <v>145</v>
      </c>
      <c r="BK194" s="176">
        <v>0</v>
      </c>
    </row>
    <row r="195" spans="1:65" s="12" customFormat="1" ht="25.9" customHeight="1">
      <c r="B195" s="163"/>
      <c r="C195" s="164"/>
      <c r="D195" s="165" t="s">
        <v>72</v>
      </c>
      <c r="E195" s="166" t="s">
        <v>1493</v>
      </c>
      <c r="F195" s="166" t="s">
        <v>1494</v>
      </c>
      <c r="G195" s="164"/>
      <c r="H195" s="164"/>
      <c r="I195" s="167"/>
      <c r="J195" s="168">
        <f>BK195</f>
        <v>0</v>
      </c>
      <c r="K195" s="164"/>
      <c r="L195" s="169"/>
      <c r="M195" s="170"/>
      <c r="N195" s="171"/>
      <c r="O195" s="171"/>
      <c r="P195" s="172">
        <f>P196</f>
        <v>0</v>
      </c>
      <c r="Q195" s="171"/>
      <c r="R195" s="172">
        <f>R196</f>
        <v>0</v>
      </c>
      <c r="S195" s="171"/>
      <c r="T195" s="173">
        <f>T196</f>
        <v>0</v>
      </c>
      <c r="AR195" s="174" t="s">
        <v>79</v>
      </c>
      <c r="AT195" s="175" t="s">
        <v>72</v>
      </c>
      <c r="AU195" s="175" t="s">
        <v>73</v>
      </c>
      <c r="AY195" s="174" t="s">
        <v>145</v>
      </c>
      <c r="BK195" s="176">
        <f>BK196</f>
        <v>0</v>
      </c>
    </row>
    <row r="196" spans="1:65" s="2" customFormat="1" ht="24.2" customHeight="1">
      <c r="A196" s="35"/>
      <c r="B196" s="36"/>
      <c r="C196" s="179" t="s">
        <v>830</v>
      </c>
      <c r="D196" s="179" t="s">
        <v>147</v>
      </c>
      <c r="E196" s="180" t="s">
        <v>1495</v>
      </c>
      <c r="F196" s="181" t="s">
        <v>467</v>
      </c>
      <c r="G196" s="182" t="s">
        <v>1496</v>
      </c>
      <c r="H196" s="183">
        <v>1</v>
      </c>
      <c r="I196" s="184"/>
      <c r="J196" s="185">
        <f>ROUND(I196*H196,2)</f>
        <v>0</v>
      </c>
      <c r="K196" s="181" t="s">
        <v>19</v>
      </c>
      <c r="L196" s="40"/>
      <c r="M196" s="186" t="s">
        <v>19</v>
      </c>
      <c r="N196" s="187" t="s">
        <v>44</v>
      </c>
      <c r="O196" s="65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152</v>
      </c>
      <c r="AT196" s="190" t="s">
        <v>147</v>
      </c>
      <c r="AU196" s="190" t="s">
        <v>79</v>
      </c>
      <c r="AY196" s="18" t="s">
        <v>145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79</v>
      </c>
      <c r="BK196" s="191">
        <f>ROUND(I196*H196,2)</f>
        <v>0</v>
      </c>
      <c r="BL196" s="18" t="s">
        <v>152</v>
      </c>
      <c r="BM196" s="190" t="s">
        <v>1497</v>
      </c>
    </row>
    <row r="197" spans="1:65" s="12" customFormat="1" ht="25.9" customHeight="1">
      <c r="B197" s="163"/>
      <c r="C197" s="164"/>
      <c r="D197" s="165" t="s">
        <v>72</v>
      </c>
      <c r="E197" s="166" t="s">
        <v>1498</v>
      </c>
      <c r="F197" s="166" t="s">
        <v>1499</v>
      </c>
      <c r="G197" s="164"/>
      <c r="H197" s="164"/>
      <c r="I197" s="167"/>
      <c r="J197" s="168">
        <f>BK197</f>
        <v>0</v>
      </c>
      <c r="K197" s="164"/>
      <c r="L197" s="169"/>
      <c r="M197" s="170"/>
      <c r="N197" s="171"/>
      <c r="O197" s="171"/>
      <c r="P197" s="172">
        <f>P198+P199+P200+P204+P206+P208+P213+P218+P227+P230+P232+P236+P237</f>
        <v>0</v>
      </c>
      <c r="Q197" s="171"/>
      <c r="R197" s="172">
        <f>R198+R199+R200+R204+R206+R208+R213+R218+R227+R230+R232+R236+R237</f>
        <v>0</v>
      </c>
      <c r="S197" s="171"/>
      <c r="T197" s="173">
        <f>T198+T199+T200+T204+T206+T208+T213+T218+T227+T230+T232+T236+T237</f>
        <v>0</v>
      </c>
      <c r="AR197" s="174" t="s">
        <v>79</v>
      </c>
      <c r="AT197" s="175" t="s">
        <v>72</v>
      </c>
      <c r="AU197" s="175" t="s">
        <v>73</v>
      </c>
      <c r="AY197" s="174" t="s">
        <v>145</v>
      </c>
      <c r="BK197" s="176">
        <f>BK198+BK199+BK200+BK204+BK206+BK208+BK213+BK218+BK227+BK230+BK232+BK236+BK237</f>
        <v>0</v>
      </c>
    </row>
    <row r="198" spans="1:65" s="2" customFormat="1" ht="24.2" customHeight="1">
      <c r="A198" s="35"/>
      <c r="B198" s="36"/>
      <c r="C198" s="179" t="s">
        <v>836</v>
      </c>
      <c r="D198" s="179" t="s">
        <v>147</v>
      </c>
      <c r="E198" s="180" t="s">
        <v>1500</v>
      </c>
      <c r="F198" s="181" t="s">
        <v>1501</v>
      </c>
      <c r="G198" s="182" t="s">
        <v>1496</v>
      </c>
      <c r="H198" s="183">
        <v>1</v>
      </c>
      <c r="I198" s="184"/>
      <c r="J198" s="185">
        <f>ROUND(I198*H198,2)</f>
        <v>0</v>
      </c>
      <c r="K198" s="181" t="s">
        <v>19</v>
      </c>
      <c r="L198" s="40"/>
      <c r="M198" s="186" t="s">
        <v>19</v>
      </c>
      <c r="N198" s="187" t="s">
        <v>44</v>
      </c>
      <c r="O198" s="65"/>
      <c r="P198" s="188">
        <f>O198*H198</f>
        <v>0</v>
      </c>
      <c r="Q198" s="188">
        <v>0</v>
      </c>
      <c r="R198" s="188">
        <f>Q198*H198</f>
        <v>0</v>
      </c>
      <c r="S198" s="188">
        <v>0</v>
      </c>
      <c r="T198" s="18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152</v>
      </c>
      <c r="AT198" s="190" t="s">
        <v>147</v>
      </c>
      <c r="AU198" s="190" t="s">
        <v>79</v>
      </c>
      <c r="AY198" s="18" t="s">
        <v>145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79</v>
      </c>
      <c r="BK198" s="191">
        <f>ROUND(I198*H198,2)</f>
        <v>0</v>
      </c>
      <c r="BL198" s="18" t="s">
        <v>152</v>
      </c>
      <c r="BM198" s="190" t="s">
        <v>1502</v>
      </c>
    </row>
    <row r="199" spans="1:65" s="12" customFormat="1" ht="22.9" customHeight="1">
      <c r="B199" s="163"/>
      <c r="C199" s="164"/>
      <c r="D199" s="165" t="s">
        <v>72</v>
      </c>
      <c r="E199" s="177" t="s">
        <v>1503</v>
      </c>
      <c r="F199" s="177" t="s">
        <v>1504</v>
      </c>
      <c r="G199" s="164"/>
      <c r="H199" s="164"/>
      <c r="I199" s="167"/>
      <c r="J199" s="178">
        <f>BK199</f>
        <v>0</v>
      </c>
      <c r="K199" s="164"/>
      <c r="L199" s="169"/>
      <c r="M199" s="170"/>
      <c r="N199" s="171"/>
      <c r="O199" s="171"/>
      <c r="P199" s="172">
        <v>0</v>
      </c>
      <c r="Q199" s="171"/>
      <c r="R199" s="172">
        <v>0</v>
      </c>
      <c r="S199" s="171"/>
      <c r="T199" s="173">
        <v>0</v>
      </c>
      <c r="AR199" s="174" t="s">
        <v>79</v>
      </c>
      <c r="AT199" s="175" t="s">
        <v>72</v>
      </c>
      <c r="AU199" s="175" t="s">
        <v>79</v>
      </c>
      <c r="AY199" s="174" t="s">
        <v>145</v>
      </c>
      <c r="BK199" s="176">
        <v>0</v>
      </c>
    </row>
    <row r="200" spans="1:65" s="12" customFormat="1" ht="22.9" customHeight="1">
      <c r="B200" s="163"/>
      <c r="C200" s="164"/>
      <c r="D200" s="165" t="s">
        <v>72</v>
      </c>
      <c r="E200" s="177" t="s">
        <v>213</v>
      </c>
      <c r="F200" s="177" t="s">
        <v>1316</v>
      </c>
      <c r="G200" s="164"/>
      <c r="H200" s="164"/>
      <c r="I200" s="167"/>
      <c r="J200" s="178">
        <f>BK200</f>
        <v>0</v>
      </c>
      <c r="K200" s="164"/>
      <c r="L200" s="169"/>
      <c r="M200" s="170"/>
      <c r="N200" s="171"/>
      <c r="O200" s="171"/>
      <c r="P200" s="172">
        <f>SUM(P201:P203)</f>
        <v>0</v>
      </c>
      <c r="Q200" s="171"/>
      <c r="R200" s="172">
        <f>SUM(R201:R203)</f>
        <v>0</v>
      </c>
      <c r="S200" s="171"/>
      <c r="T200" s="173">
        <f>SUM(T201:T203)</f>
        <v>0</v>
      </c>
      <c r="AR200" s="174" t="s">
        <v>79</v>
      </c>
      <c r="AT200" s="175" t="s">
        <v>72</v>
      </c>
      <c r="AU200" s="175" t="s">
        <v>79</v>
      </c>
      <c r="AY200" s="174" t="s">
        <v>145</v>
      </c>
      <c r="BK200" s="176">
        <f>SUM(BK201:BK203)</f>
        <v>0</v>
      </c>
    </row>
    <row r="201" spans="1:65" s="2" customFormat="1" ht="16.5" customHeight="1">
      <c r="A201" s="35"/>
      <c r="B201" s="36"/>
      <c r="C201" s="179" t="s">
        <v>841</v>
      </c>
      <c r="D201" s="179" t="s">
        <v>147</v>
      </c>
      <c r="E201" s="180" t="s">
        <v>1317</v>
      </c>
      <c r="F201" s="181" t="s">
        <v>1318</v>
      </c>
      <c r="G201" s="182" t="s">
        <v>172</v>
      </c>
      <c r="H201" s="183">
        <v>4</v>
      </c>
      <c r="I201" s="184"/>
      <c r="J201" s="185">
        <f>ROUND(I201*H201,2)</f>
        <v>0</v>
      </c>
      <c r="K201" s="181" t="s">
        <v>19</v>
      </c>
      <c r="L201" s="40"/>
      <c r="M201" s="186" t="s">
        <v>19</v>
      </c>
      <c r="N201" s="187" t="s">
        <v>44</v>
      </c>
      <c r="O201" s="65"/>
      <c r="P201" s="188">
        <f>O201*H201</f>
        <v>0</v>
      </c>
      <c r="Q201" s="188">
        <v>0</v>
      </c>
      <c r="R201" s="188">
        <f>Q201*H201</f>
        <v>0</v>
      </c>
      <c r="S201" s="188">
        <v>0</v>
      </c>
      <c r="T201" s="18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0" t="s">
        <v>152</v>
      </c>
      <c r="AT201" s="190" t="s">
        <v>147</v>
      </c>
      <c r="AU201" s="190" t="s">
        <v>81</v>
      </c>
      <c r="AY201" s="18" t="s">
        <v>145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18" t="s">
        <v>79</v>
      </c>
      <c r="BK201" s="191">
        <f>ROUND(I201*H201,2)</f>
        <v>0</v>
      </c>
      <c r="BL201" s="18" t="s">
        <v>152</v>
      </c>
      <c r="BM201" s="190" t="s">
        <v>1505</v>
      </c>
    </row>
    <row r="202" spans="1:65" s="2" customFormat="1" ht="16.5" customHeight="1">
      <c r="A202" s="35"/>
      <c r="B202" s="36"/>
      <c r="C202" s="179" t="s">
        <v>845</v>
      </c>
      <c r="D202" s="179" t="s">
        <v>147</v>
      </c>
      <c r="E202" s="180" t="s">
        <v>1319</v>
      </c>
      <c r="F202" s="181" t="s">
        <v>1320</v>
      </c>
      <c r="G202" s="182" t="s">
        <v>150</v>
      </c>
      <c r="H202" s="183">
        <v>2</v>
      </c>
      <c r="I202" s="184"/>
      <c r="J202" s="185">
        <f>ROUND(I202*H202,2)</f>
        <v>0</v>
      </c>
      <c r="K202" s="181" t="s">
        <v>19</v>
      </c>
      <c r="L202" s="40"/>
      <c r="M202" s="186" t="s">
        <v>19</v>
      </c>
      <c r="N202" s="187" t="s">
        <v>44</v>
      </c>
      <c r="O202" s="65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152</v>
      </c>
      <c r="AT202" s="190" t="s">
        <v>147</v>
      </c>
      <c r="AU202" s="190" t="s">
        <v>81</v>
      </c>
      <c r="AY202" s="18" t="s">
        <v>145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79</v>
      </c>
      <c r="BK202" s="191">
        <f>ROUND(I202*H202,2)</f>
        <v>0</v>
      </c>
      <c r="BL202" s="18" t="s">
        <v>152</v>
      </c>
      <c r="BM202" s="190" t="s">
        <v>1506</v>
      </c>
    </row>
    <row r="203" spans="1:65" s="2" customFormat="1" ht="16.5" customHeight="1">
      <c r="A203" s="35"/>
      <c r="B203" s="36"/>
      <c r="C203" s="179" t="s">
        <v>849</v>
      </c>
      <c r="D203" s="179" t="s">
        <v>147</v>
      </c>
      <c r="E203" s="180" t="s">
        <v>1321</v>
      </c>
      <c r="F203" s="181" t="s">
        <v>1322</v>
      </c>
      <c r="G203" s="182" t="s">
        <v>150</v>
      </c>
      <c r="H203" s="183">
        <v>2</v>
      </c>
      <c r="I203" s="184"/>
      <c r="J203" s="185">
        <f>ROUND(I203*H203,2)</f>
        <v>0</v>
      </c>
      <c r="K203" s="181" t="s">
        <v>19</v>
      </c>
      <c r="L203" s="40"/>
      <c r="M203" s="186" t="s">
        <v>19</v>
      </c>
      <c r="N203" s="187" t="s">
        <v>44</v>
      </c>
      <c r="O203" s="65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152</v>
      </c>
      <c r="AT203" s="190" t="s">
        <v>147</v>
      </c>
      <c r="AU203" s="190" t="s">
        <v>81</v>
      </c>
      <c r="AY203" s="18" t="s">
        <v>145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79</v>
      </c>
      <c r="BK203" s="191">
        <f>ROUND(I203*H203,2)</f>
        <v>0</v>
      </c>
      <c r="BL203" s="18" t="s">
        <v>152</v>
      </c>
      <c r="BM203" s="190" t="s">
        <v>1507</v>
      </c>
    </row>
    <row r="204" spans="1:65" s="12" customFormat="1" ht="22.9" customHeight="1">
      <c r="B204" s="163"/>
      <c r="C204" s="164"/>
      <c r="D204" s="165" t="s">
        <v>72</v>
      </c>
      <c r="E204" s="177" t="s">
        <v>457</v>
      </c>
      <c r="F204" s="177" t="s">
        <v>1325</v>
      </c>
      <c r="G204" s="164"/>
      <c r="H204" s="164"/>
      <c r="I204" s="167"/>
      <c r="J204" s="178">
        <f>BK204</f>
        <v>0</v>
      </c>
      <c r="K204" s="164"/>
      <c r="L204" s="169"/>
      <c r="M204" s="170"/>
      <c r="N204" s="171"/>
      <c r="O204" s="171"/>
      <c r="P204" s="172">
        <f>P205</f>
        <v>0</v>
      </c>
      <c r="Q204" s="171"/>
      <c r="R204" s="172">
        <f>R205</f>
        <v>0</v>
      </c>
      <c r="S204" s="171"/>
      <c r="T204" s="173">
        <f>T205</f>
        <v>0</v>
      </c>
      <c r="AR204" s="174" t="s">
        <v>79</v>
      </c>
      <c r="AT204" s="175" t="s">
        <v>72</v>
      </c>
      <c r="AU204" s="175" t="s">
        <v>79</v>
      </c>
      <c r="AY204" s="174" t="s">
        <v>145</v>
      </c>
      <c r="BK204" s="176">
        <f>BK205</f>
        <v>0</v>
      </c>
    </row>
    <row r="205" spans="1:65" s="2" customFormat="1" ht="16.5" customHeight="1">
      <c r="A205" s="35"/>
      <c r="B205" s="36"/>
      <c r="C205" s="179" t="s">
        <v>853</v>
      </c>
      <c r="D205" s="179" t="s">
        <v>147</v>
      </c>
      <c r="E205" s="180" t="s">
        <v>1326</v>
      </c>
      <c r="F205" s="181" t="s">
        <v>1327</v>
      </c>
      <c r="G205" s="182" t="s">
        <v>150</v>
      </c>
      <c r="H205" s="183">
        <v>2</v>
      </c>
      <c r="I205" s="184"/>
      <c r="J205" s="185">
        <f>ROUND(I205*H205,2)</f>
        <v>0</v>
      </c>
      <c r="K205" s="181" t="s">
        <v>19</v>
      </c>
      <c r="L205" s="40"/>
      <c r="M205" s="186" t="s">
        <v>19</v>
      </c>
      <c r="N205" s="187" t="s">
        <v>44</v>
      </c>
      <c r="O205" s="65"/>
      <c r="P205" s="188">
        <f>O205*H205</f>
        <v>0</v>
      </c>
      <c r="Q205" s="188">
        <v>0</v>
      </c>
      <c r="R205" s="188">
        <f>Q205*H205</f>
        <v>0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152</v>
      </c>
      <c r="AT205" s="190" t="s">
        <v>147</v>
      </c>
      <c r="AU205" s="190" t="s">
        <v>81</v>
      </c>
      <c r="AY205" s="18" t="s">
        <v>145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79</v>
      </c>
      <c r="BK205" s="191">
        <f>ROUND(I205*H205,2)</f>
        <v>0</v>
      </c>
      <c r="BL205" s="18" t="s">
        <v>152</v>
      </c>
      <c r="BM205" s="190" t="s">
        <v>1508</v>
      </c>
    </row>
    <row r="206" spans="1:65" s="12" customFormat="1" ht="22.9" customHeight="1">
      <c r="B206" s="163"/>
      <c r="C206" s="164"/>
      <c r="D206" s="165" t="s">
        <v>72</v>
      </c>
      <c r="E206" s="177" t="s">
        <v>465</v>
      </c>
      <c r="F206" s="177" t="s">
        <v>1330</v>
      </c>
      <c r="G206" s="164"/>
      <c r="H206" s="164"/>
      <c r="I206" s="167"/>
      <c r="J206" s="178">
        <f>BK206</f>
        <v>0</v>
      </c>
      <c r="K206" s="164"/>
      <c r="L206" s="169"/>
      <c r="M206" s="170"/>
      <c r="N206" s="171"/>
      <c r="O206" s="171"/>
      <c r="P206" s="172">
        <f>P207</f>
        <v>0</v>
      </c>
      <c r="Q206" s="171"/>
      <c r="R206" s="172">
        <f>R207</f>
        <v>0</v>
      </c>
      <c r="S206" s="171"/>
      <c r="T206" s="173">
        <f>T207</f>
        <v>0</v>
      </c>
      <c r="AR206" s="174" t="s">
        <v>79</v>
      </c>
      <c r="AT206" s="175" t="s">
        <v>72</v>
      </c>
      <c r="AU206" s="175" t="s">
        <v>79</v>
      </c>
      <c r="AY206" s="174" t="s">
        <v>145</v>
      </c>
      <c r="BK206" s="176">
        <f>BK207</f>
        <v>0</v>
      </c>
    </row>
    <row r="207" spans="1:65" s="2" customFormat="1" ht="16.5" customHeight="1">
      <c r="A207" s="35"/>
      <c r="B207" s="36"/>
      <c r="C207" s="179" t="s">
        <v>857</v>
      </c>
      <c r="D207" s="179" t="s">
        <v>147</v>
      </c>
      <c r="E207" s="180" t="s">
        <v>1331</v>
      </c>
      <c r="F207" s="181" t="s">
        <v>1332</v>
      </c>
      <c r="G207" s="182" t="s">
        <v>150</v>
      </c>
      <c r="H207" s="183">
        <v>2</v>
      </c>
      <c r="I207" s="184"/>
      <c r="J207" s="185">
        <f>ROUND(I207*H207,2)</f>
        <v>0</v>
      </c>
      <c r="K207" s="181" t="s">
        <v>19</v>
      </c>
      <c r="L207" s="40"/>
      <c r="M207" s="186" t="s">
        <v>19</v>
      </c>
      <c r="N207" s="187" t="s">
        <v>44</v>
      </c>
      <c r="O207" s="65"/>
      <c r="P207" s="188">
        <f>O207*H207</f>
        <v>0</v>
      </c>
      <c r="Q207" s="188">
        <v>0</v>
      </c>
      <c r="R207" s="188">
        <f>Q207*H207</f>
        <v>0</v>
      </c>
      <c r="S207" s="188">
        <v>0</v>
      </c>
      <c r="T207" s="18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0" t="s">
        <v>152</v>
      </c>
      <c r="AT207" s="190" t="s">
        <v>147</v>
      </c>
      <c r="AU207" s="190" t="s">
        <v>81</v>
      </c>
      <c r="AY207" s="18" t="s">
        <v>145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18" t="s">
        <v>79</v>
      </c>
      <c r="BK207" s="191">
        <f>ROUND(I207*H207,2)</f>
        <v>0</v>
      </c>
      <c r="BL207" s="18" t="s">
        <v>152</v>
      </c>
      <c r="BM207" s="190" t="s">
        <v>1509</v>
      </c>
    </row>
    <row r="208" spans="1:65" s="12" customFormat="1" ht="22.9" customHeight="1">
      <c r="B208" s="163"/>
      <c r="C208" s="164"/>
      <c r="D208" s="165" t="s">
        <v>72</v>
      </c>
      <c r="E208" s="177" t="s">
        <v>1336</v>
      </c>
      <c r="F208" s="177" t="s">
        <v>1337</v>
      </c>
      <c r="G208" s="164"/>
      <c r="H208" s="164"/>
      <c r="I208" s="167"/>
      <c r="J208" s="178">
        <f>BK208</f>
        <v>0</v>
      </c>
      <c r="K208" s="164"/>
      <c r="L208" s="169"/>
      <c r="M208" s="170"/>
      <c r="N208" s="171"/>
      <c r="O208" s="171"/>
      <c r="P208" s="172">
        <f>SUM(P209:P212)</f>
        <v>0</v>
      </c>
      <c r="Q208" s="171"/>
      <c r="R208" s="172">
        <f>SUM(R209:R212)</f>
        <v>0</v>
      </c>
      <c r="S208" s="171"/>
      <c r="T208" s="173">
        <f>SUM(T209:T212)</f>
        <v>0</v>
      </c>
      <c r="AR208" s="174" t="s">
        <v>79</v>
      </c>
      <c r="AT208" s="175" t="s">
        <v>72</v>
      </c>
      <c r="AU208" s="175" t="s">
        <v>79</v>
      </c>
      <c r="AY208" s="174" t="s">
        <v>145</v>
      </c>
      <c r="BK208" s="176">
        <f>SUM(BK209:BK212)</f>
        <v>0</v>
      </c>
    </row>
    <row r="209" spans="1:65" s="2" customFormat="1" ht="16.5" customHeight="1">
      <c r="A209" s="35"/>
      <c r="B209" s="36"/>
      <c r="C209" s="179" t="s">
        <v>861</v>
      </c>
      <c r="D209" s="179" t="s">
        <v>147</v>
      </c>
      <c r="E209" s="180" t="s">
        <v>1366</v>
      </c>
      <c r="F209" s="181" t="s">
        <v>1367</v>
      </c>
      <c r="G209" s="182" t="s">
        <v>172</v>
      </c>
      <c r="H209" s="183">
        <v>40</v>
      </c>
      <c r="I209" s="184"/>
      <c r="J209" s="185">
        <f>ROUND(I209*H209,2)</f>
        <v>0</v>
      </c>
      <c r="K209" s="181" t="s">
        <v>19</v>
      </c>
      <c r="L209" s="40"/>
      <c r="M209" s="186" t="s">
        <v>19</v>
      </c>
      <c r="N209" s="187" t="s">
        <v>44</v>
      </c>
      <c r="O209" s="65"/>
      <c r="P209" s="188">
        <f>O209*H209</f>
        <v>0</v>
      </c>
      <c r="Q209" s="188">
        <v>0</v>
      </c>
      <c r="R209" s="188">
        <f>Q209*H209</f>
        <v>0</v>
      </c>
      <c r="S209" s="188">
        <v>0</v>
      </c>
      <c r="T209" s="18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0" t="s">
        <v>152</v>
      </c>
      <c r="AT209" s="190" t="s">
        <v>147</v>
      </c>
      <c r="AU209" s="190" t="s">
        <v>81</v>
      </c>
      <c r="AY209" s="18" t="s">
        <v>145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18" t="s">
        <v>79</v>
      </c>
      <c r="BK209" s="191">
        <f>ROUND(I209*H209,2)</f>
        <v>0</v>
      </c>
      <c r="BL209" s="18" t="s">
        <v>152</v>
      </c>
      <c r="BM209" s="190" t="s">
        <v>1510</v>
      </c>
    </row>
    <row r="210" spans="1:65" s="2" customFormat="1" ht="16.5" customHeight="1">
      <c r="A210" s="35"/>
      <c r="B210" s="36"/>
      <c r="C210" s="220" t="s">
        <v>866</v>
      </c>
      <c r="D210" s="220" t="s">
        <v>234</v>
      </c>
      <c r="E210" s="221" t="s">
        <v>1368</v>
      </c>
      <c r="F210" s="222" t="s">
        <v>1369</v>
      </c>
      <c r="G210" s="223" t="s">
        <v>172</v>
      </c>
      <c r="H210" s="224">
        <v>40.000999999999998</v>
      </c>
      <c r="I210" s="225"/>
      <c r="J210" s="226">
        <f>ROUND(I210*H210,2)</f>
        <v>0</v>
      </c>
      <c r="K210" s="222" t="s">
        <v>19</v>
      </c>
      <c r="L210" s="227"/>
      <c r="M210" s="228" t="s">
        <v>19</v>
      </c>
      <c r="N210" s="229" t="s">
        <v>44</v>
      </c>
      <c r="O210" s="65"/>
      <c r="P210" s="188">
        <f>O210*H210</f>
        <v>0</v>
      </c>
      <c r="Q210" s="188">
        <v>0</v>
      </c>
      <c r="R210" s="188">
        <f>Q210*H210</f>
        <v>0</v>
      </c>
      <c r="S210" s="188">
        <v>0</v>
      </c>
      <c r="T210" s="18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0" t="s">
        <v>196</v>
      </c>
      <c r="AT210" s="190" t="s">
        <v>234</v>
      </c>
      <c r="AU210" s="190" t="s">
        <v>81</v>
      </c>
      <c r="AY210" s="18" t="s">
        <v>145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18" t="s">
        <v>79</v>
      </c>
      <c r="BK210" s="191">
        <f>ROUND(I210*H210,2)</f>
        <v>0</v>
      </c>
      <c r="BL210" s="18" t="s">
        <v>152</v>
      </c>
      <c r="BM210" s="190" t="s">
        <v>1511</v>
      </c>
    </row>
    <row r="211" spans="1:65" s="2" customFormat="1" ht="16.5" customHeight="1">
      <c r="A211" s="35"/>
      <c r="B211" s="36"/>
      <c r="C211" s="179" t="s">
        <v>870</v>
      </c>
      <c r="D211" s="179" t="s">
        <v>147</v>
      </c>
      <c r="E211" s="180" t="s">
        <v>1512</v>
      </c>
      <c r="F211" s="181" t="s">
        <v>1513</v>
      </c>
      <c r="G211" s="182" t="s">
        <v>172</v>
      </c>
      <c r="H211" s="183">
        <v>125</v>
      </c>
      <c r="I211" s="184"/>
      <c r="J211" s="185">
        <f>ROUND(I211*H211,2)</f>
        <v>0</v>
      </c>
      <c r="K211" s="181" t="s">
        <v>19</v>
      </c>
      <c r="L211" s="40"/>
      <c r="M211" s="186" t="s">
        <v>19</v>
      </c>
      <c r="N211" s="187" t="s">
        <v>44</v>
      </c>
      <c r="O211" s="65"/>
      <c r="P211" s="188">
        <f>O211*H211</f>
        <v>0</v>
      </c>
      <c r="Q211" s="188">
        <v>0</v>
      </c>
      <c r="R211" s="188">
        <f>Q211*H211</f>
        <v>0</v>
      </c>
      <c r="S211" s="188">
        <v>0</v>
      </c>
      <c r="T211" s="18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152</v>
      </c>
      <c r="AT211" s="190" t="s">
        <v>147</v>
      </c>
      <c r="AU211" s="190" t="s">
        <v>81</v>
      </c>
      <c r="AY211" s="18" t="s">
        <v>145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" t="s">
        <v>79</v>
      </c>
      <c r="BK211" s="191">
        <f>ROUND(I211*H211,2)</f>
        <v>0</v>
      </c>
      <c r="BL211" s="18" t="s">
        <v>152</v>
      </c>
      <c r="BM211" s="190" t="s">
        <v>1514</v>
      </c>
    </row>
    <row r="212" spans="1:65" s="2" customFormat="1" ht="16.5" customHeight="1">
      <c r="A212" s="35"/>
      <c r="B212" s="36"/>
      <c r="C212" s="220" t="s">
        <v>875</v>
      </c>
      <c r="D212" s="220" t="s">
        <v>234</v>
      </c>
      <c r="E212" s="221" t="s">
        <v>1515</v>
      </c>
      <c r="F212" s="222" t="s">
        <v>1516</v>
      </c>
      <c r="G212" s="223" t="s">
        <v>172</v>
      </c>
      <c r="H212" s="224">
        <v>125</v>
      </c>
      <c r="I212" s="225"/>
      <c r="J212" s="226">
        <f>ROUND(I212*H212,2)</f>
        <v>0</v>
      </c>
      <c r="K212" s="222" t="s">
        <v>19</v>
      </c>
      <c r="L212" s="227"/>
      <c r="M212" s="228" t="s">
        <v>19</v>
      </c>
      <c r="N212" s="229" t="s">
        <v>44</v>
      </c>
      <c r="O212" s="65"/>
      <c r="P212" s="188">
        <f>O212*H212</f>
        <v>0</v>
      </c>
      <c r="Q212" s="188">
        <v>0</v>
      </c>
      <c r="R212" s="188">
        <f>Q212*H212</f>
        <v>0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196</v>
      </c>
      <c r="AT212" s="190" t="s">
        <v>234</v>
      </c>
      <c r="AU212" s="190" t="s">
        <v>81</v>
      </c>
      <c r="AY212" s="18" t="s">
        <v>145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79</v>
      </c>
      <c r="BK212" s="191">
        <f>ROUND(I212*H212,2)</f>
        <v>0</v>
      </c>
      <c r="BL212" s="18" t="s">
        <v>152</v>
      </c>
      <c r="BM212" s="190" t="s">
        <v>1517</v>
      </c>
    </row>
    <row r="213" spans="1:65" s="12" customFormat="1" ht="22.9" customHeight="1">
      <c r="B213" s="163"/>
      <c r="C213" s="164"/>
      <c r="D213" s="165" t="s">
        <v>72</v>
      </c>
      <c r="E213" s="177" t="s">
        <v>1407</v>
      </c>
      <c r="F213" s="177" t="s">
        <v>1408</v>
      </c>
      <c r="G213" s="164"/>
      <c r="H213" s="164"/>
      <c r="I213" s="167"/>
      <c r="J213" s="178">
        <f>BK213</f>
        <v>0</v>
      </c>
      <c r="K213" s="164"/>
      <c r="L213" s="169"/>
      <c r="M213" s="170"/>
      <c r="N213" s="171"/>
      <c r="O213" s="171"/>
      <c r="P213" s="172">
        <f>SUM(P214:P217)</f>
        <v>0</v>
      </c>
      <c r="Q213" s="171"/>
      <c r="R213" s="172">
        <f>SUM(R214:R217)</f>
        <v>0</v>
      </c>
      <c r="S213" s="171"/>
      <c r="T213" s="173">
        <f>SUM(T214:T217)</f>
        <v>0</v>
      </c>
      <c r="AR213" s="174" t="s">
        <v>79</v>
      </c>
      <c r="AT213" s="175" t="s">
        <v>72</v>
      </c>
      <c r="AU213" s="175" t="s">
        <v>79</v>
      </c>
      <c r="AY213" s="174" t="s">
        <v>145</v>
      </c>
      <c r="BK213" s="176">
        <f>SUM(BK214:BK217)</f>
        <v>0</v>
      </c>
    </row>
    <row r="214" spans="1:65" s="2" customFormat="1" ht="16.5" customHeight="1">
      <c r="A214" s="35"/>
      <c r="B214" s="36"/>
      <c r="C214" s="179" t="s">
        <v>879</v>
      </c>
      <c r="D214" s="179" t="s">
        <v>147</v>
      </c>
      <c r="E214" s="180" t="s">
        <v>1518</v>
      </c>
      <c r="F214" s="181" t="s">
        <v>1519</v>
      </c>
      <c r="G214" s="182" t="s">
        <v>172</v>
      </c>
      <c r="H214" s="183">
        <v>125</v>
      </c>
      <c r="I214" s="184"/>
      <c r="J214" s="185">
        <f>ROUND(I214*H214,2)</f>
        <v>0</v>
      </c>
      <c r="K214" s="181" t="s">
        <v>19</v>
      </c>
      <c r="L214" s="40"/>
      <c r="M214" s="186" t="s">
        <v>19</v>
      </c>
      <c r="N214" s="187" t="s">
        <v>44</v>
      </c>
      <c r="O214" s="65"/>
      <c r="P214" s="188">
        <f>O214*H214</f>
        <v>0</v>
      </c>
      <c r="Q214" s="188">
        <v>0</v>
      </c>
      <c r="R214" s="188">
        <f>Q214*H214</f>
        <v>0</v>
      </c>
      <c r="S214" s="188">
        <v>0</v>
      </c>
      <c r="T214" s="18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0" t="s">
        <v>152</v>
      </c>
      <c r="AT214" s="190" t="s">
        <v>147</v>
      </c>
      <c r="AU214" s="190" t="s">
        <v>81</v>
      </c>
      <c r="AY214" s="18" t="s">
        <v>145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8" t="s">
        <v>79</v>
      </c>
      <c r="BK214" s="191">
        <f>ROUND(I214*H214,2)</f>
        <v>0</v>
      </c>
      <c r="BL214" s="18" t="s">
        <v>152</v>
      </c>
      <c r="BM214" s="190" t="s">
        <v>1520</v>
      </c>
    </row>
    <row r="215" spans="1:65" s="2" customFormat="1" ht="16.5" customHeight="1">
      <c r="A215" s="35"/>
      <c r="B215" s="36"/>
      <c r="C215" s="220" t="s">
        <v>884</v>
      </c>
      <c r="D215" s="220" t="s">
        <v>234</v>
      </c>
      <c r="E215" s="221" t="s">
        <v>1521</v>
      </c>
      <c r="F215" s="222" t="s">
        <v>1522</v>
      </c>
      <c r="G215" s="223" t="s">
        <v>172</v>
      </c>
      <c r="H215" s="224">
        <v>125.003</v>
      </c>
      <c r="I215" s="225"/>
      <c r="J215" s="226">
        <f>ROUND(I215*H215,2)</f>
        <v>0</v>
      </c>
      <c r="K215" s="222" t="s">
        <v>19</v>
      </c>
      <c r="L215" s="227"/>
      <c r="M215" s="228" t="s">
        <v>19</v>
      </c>
      <c r="N215" s="229" t="s">
        <v>44</v>
      </c>
      <c r="O215" s="65"/>
      <c r="P215" s="188">
        <f>O215*H215</f>
        <v>0</v>
      </c>
      <c r="Q215" s="188">
        <v>0</v>
      </c>
      <c r="R215" s="188">
        <f>Q215*H215</f>
        <v>0</v>
      </c>
      <c r="S215" s="188">
        <v>0</v>
      </c>
      <c r="T215" s="18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0" t="s">
        <v>196</v>
      </c>
      <c r="AT215" s="190" t="s">
        <v>234</v>
      </c>
      <c r="AU215" s="190" t="s">
        <v>81</v>
      </c>
      <c r="AY215" s="18" t="s">
        <v>145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8" t="s">
        <v>79</v>
      </c>
      <c r="BK215" s="191">
        <f>ROUND(I215*H215,2)</f>
        <v>0</v>
      </c>
      <c r="BL215" s="18" t="s">
        <v>152</v>
      </c>
      <c r="BM215" s="190" t="s">
        <v>1523</v>
      </c>
    </row>
    <row r="216" spans="1:65" s="2" customFormat="1" ht="16.5" customHeight="1">
      <c r="A216" s="35"/>
      <c r="B216" s="36"/>
      <c r="C216" s="179" t="s">
        <v>888</v>
      </c>
      <c r="D216" s="179" t="s">
        <v>147</v>
      </c>
      <c r="E216" s="180" t="s">
        <v>1524</v>
      </c>
      <c r="F216" s="181" t="s">
        <v>1525</v>
      </c>
      <c r="G216" s="182" t="s">
        <v>1526</v>
      </c>
      <c r="H216" s="183">
        <v>8</v>
      </c>
      <c r="I216" s="184"/>
      <c r="J216" s="185">
        <f>ROUND(I216*H216,2)</f>
        <v>0</v>
      </c>
      <c r="K216" s="181" t="s">
        <v>19</v>
      </c>
      <c r="L216" s="40"/>
      <c r="M216" s="186" t="s">
        <v>19</v>
      </c>
      <c r="N216" s="187" t="s">
        <v>44</v>
      </c>
      <c r="O216" s="65"/>
      <c r="P216" s="188">
        <f>O216*H216</f>
        <v>0</v>
      </c>
      <c r="Q216" s="188">
        <v>0</v>
      </c>
      <c r="R216" s="188">
        <f>Q216*H216</f>
        <v>0</v>
      </c>
      <c r="S216" s="188">
        <v>0</v>
      </c>
      <c r="T216" s="18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0" t="s">
        <v>152</v>
      </c>
      <c r="AT216" s="190" t="s">
        <v>147</v>
      </c>
      <c r="AU216" s="190" t="s">
        <v>81</v>
      </c>
      <c r="AY216" s="18" t="s">
        <v>145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8" t="s">
        <v>79</v>
      </c>
      <c r="BK216" s="191">
        <f>ROUND(I216*H216,2)</f>
        <v>0</v>
      </c>
      <c r="BL216" s="18" t="s">
        <v>152</v>
      </c>
      <c r="BM216" s="190" t="s">
        <v>1527</v>
      </c>
    </row>
    <row r="217" spans="1:65" s="2" customFormat="1" ht="16.5" customHeight="1">
      <c r="A217" s="35"/>
      <c r="B217" s="36"/>
      <c r="C217" s="220" t="s">
        <v>893</v>
      </c>
      <c r="D217" s="220" t="s">
        <v>234</v>
      </c>
      <c r="E217" s="221" t="s">
        <v>1528</v>
      </c>
      <c r="F217" s="222" t="s">
        <v>1529</v>
      </c>
      <c r="G217" s="223" t="s">
        <v>263</v>
      </c>
      <c r="H217" s="224">
        <v>8</v>
      </c>
      <c r="I217" s="225"/>
      <c r="J217" s="226">
        <f>ROUND(I217*H217,2)</f>
        <v>0</v>
      </c>
      <c r="K217" s="222" t="s">
        <v>19</v>
      </c>
      <c r="L217" s="227"/>
      <c r="M217" s="228" t="s">
        <v>19</v>
      </c>
      <c r="N217" s="229" t="s">
        <v>44</v>
      </c>
      <c r="O217" s="65"/>
      <c r="P217" s="188">
        <f>O217*H217</f>
        <v>0</v>
      </c>
      <c r="Q217" s="188">
        <v>0</v>
      </c>
      <c r="R217" s="188">
        <f>Q217*H217</f>
        <v>0</v>
      </c>
      <c r="S217" s="188">
        <v>0</v>
      </c>
      <c r="T217" s="18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0" t="s">
        <v>196</v>
      </c>
      <c r="AT217" s="190" t="s">
        <v>234</v>
      </c>
      <c r="AU217" s="190" t="s">
        <v>81</v>
      </c>
      <c r="AY217" s="18" t="s">
        <v>145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18" t="s">
        <v>79</v>
      </c>
      <c r="BK217" s="191">
        <f>ROUND(I217*H217,2)</f>
        <v>0</v>
      </c>
      <c r="BL217" s="18" t="s">
        <v>152</v>
      </c>
      <c r="BM217" s="190" t="s">
        <v>1530</v>
      </c>
    </row>
    <row r="218" spans="1:65" s="12" customFormat="1" ht="22.9" customHeight="1">
      <c r="B218" s="163"/>
      <c r="C218" s="164"/>
      <c r="D218" s="165" t="s">
        <v>72</v>
      </c>
      <c r="E218" s="177" t="s">
        <v>1414</v>
      </c>
      <c r="F218" s="177" t="s">
        <v>1415</v>
      </c>
      <c r="G218" s="164"/>
      <c r="H218" s="164"/>
      <c r="I218" s="167"/>
      <c r="J218" s="178">
        <f>BK218</f>
        <v>0</v>
      </c>
      <c r="K218" s="164"/>
      <c r="L218" s="169"/>
      <c r="M218" s="170"/>
      <c r="N218" s="171"/>
      <c r="O218" s="171"/>
      <c r="P218" s="172">
        <f>SUM(P219:P226)</f>
        <v>0</v>
      </c>
      <c r="Q218" s="171"/>
      <c r="R218" s="172">
        <f>SUM(R219:R226)</f>
        <v>0</v>
      </c>
      <c r="S218" s="171"/>
      <c r="T218" s="173">
        <f>SUM(T219:T226)</f>
        <v>0</v>
      </c>
      <c r="AR218" s="174" t="s">
        <v>79</v>
      </c>
      <c r="AT218" s="175" t="s">
        <v>72</v>
      </c>
      <c r="AU218" s="175" t="s">
        <v>79</v>
      </c>
      <c r="AY218" s="174" t="s">
        <v>145</v>
      </c>
      <c r="BK218" s="176">
        <f>SUM(BK219:BK226)</f>
        <v>0</v>
      </c>
    </row>
    <row r="219" spans="1:65" s="2" customFormat="1" ht="16.5" customHeight="1">
      <c r="A219" s="35"/>
      <c r="B219" s="36"/>
      <c r="C219" s="179" t="s">
        <v>898</v>
      </c>
      <c r="D219" s="179" t="s">
        <v>147</v>
      </c>
      <c r="E219" s="180" t="s">
        <v>1426</v>
      </c>
      <c r="F219" s="181" t="s">
        <v>1427</v>
      </c>
      <c r="G219" s="182" t="s">
        <v>172</v>
      </c>
      <c r="H219" s="183">
        <v>27</v>
      </c>
      <c r="I219" s="184"/>
      <c r="J219" s="185">
        <f t="shared" ref="J219:J226" si="20">ROUND(I219*H219,2)</f>
        <v>0</v>
      </c>
      <c r="K219" s="181" t="s">
        <v>19</v>
      </c>
      <c r="L219" s="40"/>
      <c r="M219" s="186" t="s">
        <v>19</v>
      </c>
      <c r="N219" s="187" t="s">
        <v>44</v>
      </c>
      <c r="O219" s="65"/>
      <c r="P219" s="188">
        <f t="shared" ref="P219:P226" si="21">O219*H219</f>
        <v>0</v>
      </c>
      <c r="Q219" s="188">
        <v>0</v>
      </c>
      <c r="R219" s="188">
        <f t="shared" ref="R219:R226" si="22">Q219*H219</f>
        <v>0</v>
      </c>
      <c r="S219" s="188">
        <v>0</v>
      </c>
      <c r="T219" s="189">
        <f t="shared" ref="T219:T226" si="23"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0" t="s">
        <v>152</v>
      </c>
      <c r="AT219" s="190" t="s">
        <v>147</v>
      </c>
      <c r="AU219" s="190" t="s">
        <v>81</v>
      </c>
      <c r="AY219" s="18" t="s">
        <v>145</v>
      </c>
      <c r="BE219" s="191">
        <f t="shared" ref="BE219:BE226" si="24">IF(N219="základní",J219,0)</f>
        <v>0</v>
      </c>
      <c r="BF219" s="191">
        <f t="shared" ref="BF219:BF226" si="25">IF(N219="snížená",J219,0)</f>
        <v>0</v>
      </c>
      <c r="BG219" s="191">
        <f t="shared" ref="BG219:BG226" si="26">IF(N219="zákl. přenesená",J219,0)</f>
        <v>0</v>
      </c>
      <c r="BH219" s="191">
        <f t="shared" ref="BH219:BH226" si="27">IF(N219="sníž. přenesená",J219,0)</f>
        <v>0</v>
      </c>
      <c r="BI219" s="191">
        <f t="shared" ref="BI219:BI226" si="28">IF(N219="nulová",J219,0)</f>
        <v>0</v>
      </c>
      <c r="BJ219" s="18" t="s">
        <v>79</v>
      </c>
      <c r="BK219" s="191">
        <f t="shared" ref="BK219:BK226" si="29">ROUND(I219*H219,2)</f>
        <v>0</v>
      </c>
      <c r="BL219" s="18" t="s">
        <v>152</v>
      </c>
      <c r="BM219" s="190" t="s">
        <v>1531</v>
      </c>
    </row>
    <row r="220" spans="1:65" s="2" customFormat="1" ht="16.5" customHeight="1">
      <c r="A220" s="35"/>
      <c r="B220" s="36"/>
      <c r="C220" s="179" t="s">
        <v>903</v>
      </c>
      <c r="D220" s="179" t="s">
        <v>147</v>
      </c>
      <c r="E220" s="180" t="s">
        <v>1428</v>
      </c>
      <c r="F220" s="181" t="s">
        <v>1429</v>
      </c>
      <c r="G220" s="182" t="s">
        <v>172</v>
      </c>
      <c r="H220" s="183">
        <v>20</v>
      </c>
      <c r="I220" s="184"/>
      <c r="J220" s="185">
        <f t="shared" si="20"/>
        <v>0</v>
      </c>
      <c r="K220" s="181" t="s">
        <v>19</v>
      </c>
      <c r="L220" s="40"/>
      <c r="M220" s="186" t="s">
        <v>19</v>
      </c>
      <c r="N220" s="187" t="s">
        <v>44</v>
      </c>
      <c r="O220" s="65"/>
      <c r="P220" s="188">
        <f t="shared" si="21"/>
        <v>0</v>
      </c>
      <c r="Q220" s="188">
        <v>0</v>
      </c>
      <c r="R220" s="188">
        <f t="shared" si="22"/>
        <v>0</v>
      </c>
      <c r="S220" s="188">
        <v>0</v>
      </c>
      <c r="T220" s="189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0" t="s">
        <v>152</v>
      </c>
      <c r="AT220" s="190" t="s">
        <v>147</v>
      </c>
      <c r="AU220" s="190" t="s">
        <v>81</v>
      </c>
      <c r="AY220" s="18" t="s">
        <v>145</v>
      </c>
      <c r="BE220" s="191">
        <f t="shared" si="24"/>
        <v>0</v>
      </c>
      <c r="BF220" s="191">
        <f t="shared" si="25"/>
        <v>0</v>
      </c>
      <c r="BG220" s="191">
        <f t="shared" si="26"/>
        <v>0</v>
      </c>
      <c r="BH220" s="191">
        <f t="shared" si="27"/>
        <v>0</v>
      </c>
      <c r="BI220" s="191">
        <f t="shared" si="28"/>
        <v>0</v>
      </c>
      <c r="BJ220" s="18" t="s">
        <v>79</v>
      </c>
      <c r="BK220" s="191">
        <f t="shared" si="29"/>
        <v>0</v>
      </c>
      <c r="BL220" s="18" t="s">
        <v>152</v>
      </c>
      <c r="BM220" s="190" t="s">
        <v>1532</v>
      </c>
    </row>
    <row r="221" spans="1:65" s="2" customFormat="1" ht="16.5" customHeight="1">
      <c r="A221" s="35"/>
      <c r="B221" s="36"/>
      <c r="C221" s="179" t="s">
        <v>908</v>
      </c>
      <c r="D221" s="179" t="s">
        <v>147</v>
      </c>
      <c r="E221" s="180" t="s">
        <v>1431</v>
      </c>
      <c r="F221" s="181" t="s">
        <v>1432</v>
      </c>
      <c r="G221" s="182" t="s">
        <v>172</v>
      </c>
      <c r="H221" s="183">
        <v>47</v>
      </c>
      <c r="I221" s="184"/>
      <c r="J221" s="185">
        <f t="shared" si="20"/>
        <v>0</v>
      </c>
      <c r="K221" s="181" t="s">
        <v>19</v>
      </c>
      <c r="L221" s="40"/>
      <c r="M221" s="186" t="s">
        <v>19</v>
      </c>
      <c r="N221" s="187" t="s">
        <v>44</v>
      </c>
      <c r="O221" s="65"/>
      <c r="P221" s="188">
        <f t="shared" si="21"/>
        <v>0</v>
      </c>
      <c r="Q221" s="188">
        <v>0</v>
      </c>
      <c r="R221" s="188">
        <f t="shared" si="22"/>
        <v>0</v>
      </c>
      <c r="S221" s="188">
        <v>0</v>
      </c>
      <c r="T221" s="189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0" t="s">
        <v>152</v>
      </c>
      <c r="AT221" s="190" t="s">
        <v>147</v>
      </c>
      <c r="AU221" s="190" t="s">
        <v>81</v>
      </c>
      <c r="AY221" s="18" t="s">
        <v>145</v>
      </c>
      <c r="BE221" s="191">
        <f t="shared" si="24"/>
        <v>0</v>
      </c>
      <c r="BF221" s="191">
        <f t="shared" si="25"/>
        <v>0</v>
      </c>
      <c r="BG221" s="191">
        <f t="shared" si="26"/>
        <v>0</v>
      </c>
      <c r="BH221" s="191">
        <f t="shared" si="27"/>
        <v>0</v>
      </c>
      <c r="BI221" s="191">
        <f t="shared" si="28"/>
        <v>0</v>
      </c>
      <c r="BJ221" s="18" t="s">
        <v>79</v>
      </c>
      <c r="BK221" s="191">
        <f t="shared" si="29"/>
        <v>0</v>
      </c>
      <c r="BL221" s="18" t="s">
        <v>152</v>
      </c>
      <c r="BM221" s="190" t="s">
        <v>1533</v>
      </c>
    </row>
    <row r="222" spans="1:65" s="2" customFormat="1" ht="16.5" customHeight="1">
      <c r="A222" s="35"/>
      <c r="B222" s="36"/>
      <c r="C222" s="220" t="s">
        <v>913</v>
      </c>
      <c r="D222" s="220" t="s">
        <v>234</v>
      </c>
      <c r="E222" s="221" t="s">
        <v>1434</v>
      </c>
      <c r="F222" s="222" t="s">
        <v>1435</v>
      </c>
      <c r="G222" s="223" t="s">
        <v>172</v>
      </c>
      <c r="H222" s="224">
        <v>46.997</v>
      </c>
      <c r="I222" s="225"/>
      <c r="J222" s="226">
        <f t="shared" si="20"/>
        <v>0</v>
      </c>
      <c r="K222" s="222" t="s">
        <v>19</v>
      </c>
      <c r="L222" s="227"/>
      <c r="M222" s="228" t="s">
        <v>19</v>
      </c>
      <c r="N222" s="229" t="s">
        <v>44</v>
      </c>
      <c r="O222" s="65"/>
      <c r="P222" s="188">
        <f t="shared" si="21"/>
        <v>0</v>
      </c>
      <c r="Q222" s="188">
        <v>0</v>
      </c>
      <c r="R222" s="188">
        <f t="shared" si="22"/>
        <v>0</v>
      </c>
      <c r="S222" s="188">
        <v>0</v>
      </c>
      <c r="T222" s="189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0" t="s">
        <v>196</v>
      </c>
      <c r="AT222" s="190" t="s">
        <v>234</v>
      </c>
      <c r="AU222" s="190" t="s">
        <v>81</v>
      </c>
      <c r="AY222" s="18" t="s">
        <v>145</v>
      </c>
      <c r="BE222" s="191">
        <f t="shared" si="24"/>
        <v>0</v>
      </c>
      <c r="BF222" s="191">
        <f t="shared" si="25"/>
        <v>0</v>
      </c>
      <c r="BG222" s="191">
        <f t="shared" si="26"/>
        <v>0</v>
      </c>
      <c r="BH222" s="191">
        <f t="shared" si="27"/>
        <v>0</v>
      </c>
      <c r="BI222" s="191">
        <f t="shared" si="28"/>
        <v>0</v>
      </c>
      <c r="BJ222" s="18" t="s">
        <v>79</v>
      </c>
      <c r="BK222" s="191">
        <f t="shared" si="29"/>
        <v>0</v>
      </c>
      <c r="BL222" s="18" t="s">
        <v>152</v>
      </c>
      <c r="BM222" s="190" t="s">
        <v>1534</v>
      </c>
    </row>
    <row r="223" spans="1:65" s="2" customFormat="1" ht="16.5" customHeight="1">
      <c r="A223" s="35"/>
      <c r="B223" s="36"/>
      <c r="C223" s="179" t="s">
        <v>918</v>
      </c>
      <c r="D223" s="179" t="s">
        <v>147</v>
      </c>
      <c r="E223" s="180" t="s">
        <v>1437</v>
      </c>
      <c r="F223" s="181" t="s">
        <v>1438</v>
      </c>
      <c r="G223" s="182" t="s">
        <v>172</v>
      </c>
      <c r="H223" s="183">
        <v>27</v>
      </c>
      <c r="I223" s="184"/>
      <c r="J223" s="185">
        <f t="shared" si="20"/>
        <v>0</v>
      </c>
      <c r="K223" s="181" t="s">
        <v>19</v>
      </c>
      <c r="L223" s="40"/>
      <c r="M223" s="186" t="s">
        <v>19</v>
      </c>
      <c r="N223" s="187" t="s">
        <v>44</v>
      </c>
      <c r="O223" s="65"/>
      <c r="P223" s="188">
        <f t="shared" si="21"/>
        <v>0</v>
      </c>
      <c r="Q223" s="188">
        <v>0</v>
      </c>
      <c r="R223" s="188">
        <f t="shared" si="22"/>
        <v>0</v>
      </c>
      <c r="S223" s="188">
        <v>0</v>
      </c>
      <c r="T223" s="189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0" t="s">
        <v>152</v>
      </c>
      <c r="AT223" s="190" t="s">
        <v>147</v>
      </c>
      <c r="AU223" s="190" t="s">
        <v>81</v>
      </c>
      <c r="AY223" s="18" t="s">
        <v>145</v>
      </c>
      <c r="BE223" s="191">
        <f t="shared" si="24"/>
        <v>0</v>
      </c>
      <c r="BF223" s="191">
        <f t="shared" si="25"/>
        <v>0</v>
      </c>
      <c r="BG223" s="191">
        <f t="shared" si="26"/>
        <v>0</v>
      </c>
      <c r="BH223" s="191">
        <f t="shared" si="27"/>
        <v>0</v>
      </c>
      <c r="BI223" s="191">
        <f t="shared" si="28"/>
        <v>0</v>
      </c>
      <c r="BJ223" s="18" t="s">
        <v>79</v>
      </c>
      <c r="BK223" s="191">
        <f t="shared" si="29"/>
        <v>0</v>
      </c>
      <c r="BL223" s="18" t="s">
        <v>152</v>
      </c>
      <c r="BM223" s="190" t="s">
        <v>1535</v>
      </c>
    </row>
    <row r="224" spans="1:65" s="2" customFormat="1" ht="16.5" customHeight="1">
      <c r="A224" s="35"/>
      <c r="B224" s="36"/>
      <c r="C224" s="179" t="s">
        <v>923</v>
      </c>
      <c r="D224" s="179" t="s">
        <v>147</v>
      </c>
      <c r="E224" s="180" t="s">
        <v>1440</v>
      </c>
      <c r="F224" s="181" t="s">
        <v>1441</v>
      </c>
      <c r="G224" s="182" t="s">
        <v>172</v>
      </c>
      <c r="H224" s="183">
        <v>20</v>
      </c>
      <c r="I224" s="184"/>
      <c r="J224" s="185">
        <f t="shared" si="20"/>
        <v>0</v>
      </c>
      <c r="K224" s="181" t="s">
        <v>19</v>
      </c>
      <c r="L224" s="40"/>
      <c r="M224" s="186" t="s">
        <v>19</v>
      </c>
      <c r="N224" s="187" t="s">
        <v>44</v>
      </c>
      <c r="O224" s="65"/>
      <c r="P224" s="188">
        <f t="shared" si="21"/>
        <v>0</v>
      </c>
      <c r="Q224" s="188">
        <v>0</v>
      </c>
      <c r="R224" s="188">
        <f t="shared" si="22"/>
        <v>0</v>
      </c>
      <c r="S224" s="188">
        <v>0</v>
      </c>
      <c r="T224" s="189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0" t="s">
        <v>152</v>
      </c>
      <c r="AT224" s="190" t="s">
        <v>147</v>
      </c>
      <c r="AU224" s="190" t="s">
        <v>81</v>
      </c>
      <c r="AY224" s="18" t="s">
        <v>145</v>
      </c>
      <c r="BE224" s="191">
        <f t="shared" si="24"/>
        <v>0</v>
      </c>
      <c r="BF224" s="191">
        <f t="shared" si="25"/>
        <v>0</v>
      </c>
      <c r="BG224" s="191">
        <f t="shared" si="26"/>
        <v>0</v>
      </c>
      <c r="BH224" s="191">
        <f t="shared" si="27"/>
        <v>0</v>
      </c>
      <c r="BI224" s="191">
        <f t="shared" si="28"/>
        <v>0</v>
      </c>
      <c r="BJ224" s="18" t="s">
        <v>79</v>
      </c>
      <c r="BK224" s="191">
        <f t="shared" si="29"/>
        <v>0</v>
      </c>
      <c r="BL224" s="18" t="s">
        <v>152</v>
      </c>
      <c r="BM224" s="190" t="s">
        <v>1536</v>
      </c>
    </row>
    <row r="225" spans="1:65" s="2" customFormat="1" ht="16.5" customHeight="1">
      <c r="A225" s="35"/>
      <c r="B225" s="36"/>
      <c r="C225" s="179" t="s">
        <v>926</v>
      </c>
      <c r="D225" s="179" t="s">
        <v>147</v>
      </c>
      <c r="E225" s="180" t="s">
        <v>1443</v>
      </c>
      <c r="F225" s="181" t="s">
        <v>1444</v>
      </c>
      <c r="G225" s="182" t="s">
        <v>216</v>
      </c>
      <c r="H225" s="183">
        <v>1.925</v>
      </c>
      <c r="I225" s="184"/>
      <c r="J225" s="185">
        <f t="shared" si="20"/>
        <v>0</v>
      </c>
      <c r="K225" s="181" t="s">
        <v>19</v>
      </c>
      <c r="L225" s="40"/>
      <c r="M225" s="186" t="s">
        <v>19</v>
      </c>
      <c r="N225" s="187" t="s">
        <v>44</v>
      </c>
      <c r="O225" s="65"/>
      <c r="P225" s="188">
        <f t="shared" si="21"/>
        <v>0</v>
      </c>
      <c r="Q225" s="188">
        <v>0</v>
      </c>
      <c r="R225" s="188">
        <f t="shared" si="22"/>
        <v>0</v>
      </c>
      <c r="S225" s="188">
        <v>0</v>
      </c>
      <c r="T225" s="189">
        <f t="shared" si="2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0" t="s">
        <v>152</v>
      </c>
      <c r="AT225" s="190" t="s">
        <v>147</v>
      </c>
      <c r="AU225" s="190" t="s">
        <v>81</v>
      </c>
      <c r="AY225" s="18" t="s">
        <v>145</v>
      </c>
      <c r="BE225" s="191">
        <f t="shared" si="24"/>
        <v>0</v>
      </c>
      <c r="BF225" s="191">
        <f t="shared" si="25"/>
        <v>0</v>
      </c>
      <c r="BG225" s="191">
        <f t="shared" si="26"/>
        <v>0</v>
      </c>
      <c r="BH225" s="191">
        <f t="shared" si="27"/>
        <v>0</v>
      </c>
      <c r="BI225" s="191">
        <f t="shared" si="28"/>
        <v>0</v>
      </c>
      <c r="BJ225" s="18" t="s">
        <v>79</v>
      </c>
      <c r="BK225" s="191">
        <f t="shared" si="29"/>
        <v>0</v>
      </c>
      <c r="BL225" s="18" t="s">
        <v>152</v>
      </c>
      <c r="BM225" s="190" t="s">
        <v>1537</v>
      </c>
    </row>
    <row r="226" spans="1:65" s="2" customFormat="1" ht="16.5" customHeight="1">
      <c r="A226" s="35"/>
      <c r="B226" s="36"/>
      <c r="C226" s="179" t="s">
        <v>930</v>
      </c>
      <c r="D226" s="179" t="s">
        <v>147</v>
      </c>
      <c r="E226" s="180" t="s">
        <v>1446</v>
      </c>
      <c r="F226" s="181" t="s">
        <v>1447</v>
      </c>
      <c r="G226" s="182" t="s">
        <v>216</v>
      </c>
      <c r="H226" s="183">
        <v>9.6</v>
      </c>
      <c r="I226" s="184"/>
      <c r="J226" s="185">
        <f t="shared" si="20"/>
        <v>0</v>
      </c>
      <c r="K226" s="181" t="s">
        <v>19</v>
      </c>
      <c r="L226" s="40"/>
      <c r="M226" s="186" t="s">
        <v>19</v>
      </c>
      <c r="N226" s="187" t="s">
        <v>44</v>
      </c>
      <c r="O226" s="65"/>
      <c r="P226" s="188">
        <f t="shared" si="21"/>
        <v>0</v>
      </c>
      <c r="Q226" s="188">
        <v>0</v>
      </c>
      <c r="R226" s="188">
        <f t="shared" si="22"/>
        <v>0</v>
      </c>
      <c r="S226" s="188">
        <v>0</v>
      </c>
      <c r="T226" s="189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0" t="s">
        <v>152</v>
      </c>
      <c r="AT226" s="190" t="s">
        <v>147</v>
      </c>
      <c r="AU226" s="190" t="s">
        <v>81</v>
      </c>
      <c r="AY226" s="18" t="s">
        <v>145</v>
      </c>
      <c r="BE226" s="191">
        <f t="shared" si="24"/>
        <v>0</v>
      </c>
      <c r="BF226" s="191">
        <f t="shared" si="25"/>
        <v>0</v>
      </c>
      <c r="BG226" s="191">
        <f t="shared" si="26"/>
        <v>0</v>
      </c>
      <c r="BH226" s="191">
        <f t="shared" si="27"/>
        <v>0</v>
      </c>
      <c r="BI226" s="191">
        <f t="shared" si="28"/>
        <v>0</v>
      </c>
      <c r="BJ226" s="18" t="s">
        <v>79</v>
      </c>
      <c r="BK226" s="191">
        <f t="shared" si="29"/>
        <v>0</v>
      </c>
      <c r="BL226" s="18" t="s">
        <v>152</v>
      </c>
      <c r="BM226" s="190" t="s">
        <v>1538</v>
      </c>
    </row>
    <row r="227" spans="1:65" s="12" customFormat="1" ht="22.9" customHeight="1">
      <c r="B227" s="163"/>
      <c r="C227" s="164"/>
      <c r="D227" s="165" t="s">
        <v>72</v>
      </c>
      <c r="E227" s="177" t="s">
        <v>243</v>
      </c>
      <c r="F227" s="177" t="s">
        <v>1469</v>
      </c>
      <c r="G227" s="164"/>
      <c r="H227" s="164"/>
      <c r="I227" s="167"/>
      <c r="J227" s="178">
        <f>BK227</f>
        <v>0</v>
      </c>
      <c r="K227" s="164"/>
      <c r="L227" s="169"/>
      <c r="M227" s="170"/>
      <c r="N227" s="171"/>
      <c r="O227" s="171"/>
      <c r="P227" s="172">
        <f>SUM(P228:P229)</f>
        <v>0</v>
      </c>
      <c r="Q227" s="171"/>
      <c r="R227" s="172">
        <f>SUM(R228:R229)</f>
        <v>0</v>
      </c>
      <c r="S227" s="171"/>
      <c r="T227" s="173">
        <f>SUM(T228:T229)</f>
        <v>0</v>
      </c>
      <c r="AR227" s="174" t="s">
        <v>79</v>
      </c>
      <c r="AT227" s="175" t="s">
        <v>72</v>
      </c>
      <c r="AU227" s="175" t="s">
        <v>79</v>
      </c>
      <c r="AY227" s="174" t="s">
        <v>145</v>
      </c>
      <c r="BK227" s="176">
        <f>SUM(BK228:BK229)</f>
        <v>0</v>
      </c>
    </row>
    <row r="228" spans="1:65" s="2" customFormat="1" ht="16.5" customHeight="1">
      <c r="A228" s="35"/>
      <c r="B228" s="36"/>
      <c r="C228" s="179" t="s">
        <v>934</v>
      </c>
      <c r="D228" s="179" t="s">
        <v>147</v>
      </c>
      <c r="E228" s="180" t="s">
        <v>1470</v>
      </c>
      <c r="F228" s="181" t="s">
        <v>1471</v>
      </c>
      <c r="G228" s="182" t="s">
        <v>178</v>
      </c>
      <c r="H228" s="183">
        <v>3.29</v>
      </c>
      <c r="I228" s="184"/>
      <c r="J228" s="185">
        <f>ROUND(I228*H228,2)</f>
        <v>0</v>
      </c>
      <c r="K228" s="181" t="s">
        <v>19</v>
      </c>
      <c r="L228" s="40"/>
      <c r="M228" s="186" t="s">
        <v>19</v>
      </c>
      <c r="N228" s="187" t="s">
        <v>44</v>
      </c>
      <c r="O228" s="65"/>
      <c r="P228" s="188">
        <f>O228*H228</f>
        <v>0</v>
      </c>
      <c r="Q228" s="188">
        <v>0</v>
      </c>
      <c r="R228" s="188">
        <f>Q228*H228</f>
        <v>0</v>
      </c>
      <c r="S228" s="188">
        <v>0</v>
      </c>
      <c r="T228" s="18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0" t="s">
        <v>152</v>
      </c>
      <c r="AT228" s="190" t="s">
        <v>147</v>
      </c>
      <c r="AU228" s="190" t="s">
        <v>81</v>
      </c>
      <c r="AY228" s="18" t="s">
        <v>145</v>
      </c>
      <c r="BE228" s="191">
        <f>IF(N228="základní",J228,0)</f>
        <v>0</v>
      </c>
      <c r="BF228" s="191">
        <f>IF(N228="snížená",J228,0)</f>
        <v>0</v>
      </c>
      <c r="BG228" s="191">
        <f>IF(N228="zákl. přenesená",J228,0)</f>
        <v>0</v>
      </c>
      <c r="BH228" s="191">
        <f>IF(N228="sníž. přenesená",J228,0)</f>
        <v>0</v>
      </c>
      <c r="BI228" s="191">
        <f>IF(N228="nulová",J228,0)</f>
        <v>0</v>
      </c>
      <c r="BJ228" s="18" t="s">
        <v>79</v>
      </c>
      <c r="BK228" s="191">
        <f>ROUND(I228*H228,2)</f>
        <v>0</v>
      </c>
      <c r="BL228" s="18" t="s">
        <v>152</v>
      </c>
      <c r="BM228" s="190" t="s">
        <v>1539</v>
      </c>
    </row>
    <row r="229" spans="1:65" s="2" customFormat="1" ht="16.5" customHeight="1">
      <c r="A229" s="35"/>
      <c r="B229" s="36"/>
      <c r="C229" s="179" t="s">
        <v>938</v>
      </c>
      <c r="D229" s="179" t="s">
        <v>147</v>
      </c>
      <c r="E229" s="180" t="s">
        <v>1473</v>
      </c>
      <c r="F229" s="181" t="s">
        <v>1474</v>
      </c>
      <c r="G229" s="182" t="s">
        <v>178</v>
      </c>
      <c r="H229" s="183">
        <v>16.45</v>
      </c>
      <c r="I229" s="184"/>
      <c r="J229" s="185">
        <f>ROUND(I229*H229,2)</f>
        <v>0</v>
      </c>
      <c r="K229" s="181" t="s">
        <v>19</v>
      </c>
      <c r="L229" s="40"/>
      <c r="M229" s="186" t="s">
        <v>19</v>
      </c>
      <c r="N229" s="187" t="s">
        <v>44</v>
      </c>
      <c r="O229" s="65"/>
      <c r="P229" s="188">
        <f>O229*H229</f>
        <v>0</v>
      </c>
      <c r="Q229" s="188">
        <v>0</v>
      </c>
      <c r="R229" s="188">
        <f>Q229*H229</f>
        <v>0</v>
      </c>
      <c r="S229" s="188">
        <v>0</v>
      </c>
      <c r="T229" s="18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0" t="s">
        <v>152</v>
      </c>
      <c r="AT229" s="190" t="s">
        <v>147</v>
      </c>
      <c r="AU229" s="190" t="s">
        <v>81</v>
      </c>
      <c r="AY229" s="18" t="s">
        <v>145</v>
      </c>
      <c r="BE229" s="191">
        <f>IF(N229="základní",J229,0)</f>
        <v>0</v>
      </c>
      <c r="BF229" s="191">
        <f>IF(N229="snížená",J229,0)</f>
        <v>0</v>
      </c>
      <c r="BG229" s="191">
        <f>IF(N229="zákl. přenesená",J229,0)</f>
        <v>0</v>
      </c>
      <c r="BH229" s="191">
        <f>IF(N229="sníž. přenesená",J229,0)</f>
        <v>0</v>
      </c>
      <c r="BI229" s="191">
        <f>IF(N229="nulová",J229,0)</f>
        <v>0</v>
      </c>
      <c r="BJ229" s="18" t="s">
        <v>79</v>
      </c>
      <c r="BK229" s="191">
        <f>ROUND(I229*H229,2)</f>
        <v>0</v>
      </c>
      <c r="BL229" s="18" t="s">
        <v>152</v>
      </c>
      <c r="BM229" s="190" t="s">
        <v>1540</v>
      </c>
    </row>
    <row r="230" spans="1:65" s="12" customFormat="1" ht="22.9" customHeight="1">
      <c r="B230" s="163"/>
      <c r="C230" s="164"/>
      <c r="D230" s="165" t="s">
        <v>72</v>
      </c>
      <c r="E230" s="177" t="s">
        <v>260</v>
      </c>
      <c r="F230" s="177" t="s">
        <v>1476</v>
      </c>
      <c r="G230" s="164"/>
      <c r="H230" s="164"/>
      <c r="I230" s="167"/>
      <c r="J230" s="178">
        <f>BK230</f>
        <v>0</v>
      </c>
      <c r="K230" s="164"/>
      <c r="L230" s="169"/>
      <c r="M230" s="170"/>
      <c r="N230" s="171"/>
      <c r="O230" s="171"/>
      <c r="P230" s="172">
        <f>P231</f>
        <v>0</v>
      </c>
      <c r="Q230" s="171"/>
      <c r="R230" s="172">
        <f>R231</f>
        <v>0</v>
      </c>
      <c r="S230" s="171"/>
      <c r="T230" s="173">
        <f>T231</f>
        <v>0</v>
      </c>
      <c r="AR230" s="174" t="s">
        <v>79</v>
      </c>
      <c r="AT230" s="175" t="s">
        <v>72</v>
      </c>
      <c r="AU230" s="175" t="s">
        <v>79</v>
      </c>
      <c r="AY230" s="174" t="s">
        <v>145</v>
      </c>
      <c r="BK230" s="176">
        <f>BK231</f>
        <v>0</v>
      </c>
    </row>
    <row r="231" spans="1:65" s="2" customFormat="1" ht="16.5" customHeight="1">
      <c r="A231" s="35"/>
      <c r="B231" s="36"/>
      <c r="C231" s="179" t="s">
        <v>942</v>
      </c>
      <c r="D231" s="179" t="s">
        <v>147</v>
      </c>
      <c r="E231" s="180" t="s">
        <v>1477</v>
      </c>
      <c r="F231" s="181" t="s">
        <v>1478</v>
      </c>
      <c r="G231" s="182" t="s">
        <v>216</v>
      </c>
      <c r="H231" s="183">
        <v>6</v>
      </c>
      <c r="I231" s="184"/>
      <c r="J231" s="185">
        <f>ROUND(I231*H231,2)</f>
        <v>0</v>
      </c>
      <c r="K231" s="181" t="s">
        <v>19</v>
      </c>
      <c r="L231" s="40"/>
      <c r="M231" s="186" t="s">
        <v>19</v>
      </c>
      <c r="N231" s="187" t="s">
        <v>44</v>
      </c>
      <c r="O231" s="65"/>
      <c r="P231" s="188">
        <f>O231*H231</f>
        <v>0</v>
      </c>
      <c r="Q231" s="188">
        <v>0</v>
      </c>
      <c r="R231" s="188">
        <f>Q231*H231</f>
        <v>0</v>
      </c>
      <c r="S231" s="188">
        <v>0</v>
      </c>
      <c r="T231" s="18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0" t="s">
        <v>152</v>
      </c>
      <c r="AT231" s="190" t="s">
        <v>147</v>
      </c>
      <c r="AU231" s="190" t="s">
        <v>81</v>
      </c>
      <c r="AY231" s="18" t="s">
        <v>145</v>
      </c>
      <c r="BE231" s="191">
        <f>IF(N231="základní",J231,0)</f>
        <v>0</v>
      </c>
      <c r="BF231" s="191">
        <f>IF(N231="snížená",J231,0)</f>
        <v>0</v>
      </c>
      <c r="BG231" s="191">
        <f>IF(N231="zákl. přenesená",J231,0)</f>
        <v>0</v>
      </c>
      <c r="BH231" s="191">
        <f>IF(N231="sníž. přenesená",J231,0)</f>
        <v>0</v>
      </c>
      <c r="BI231" s="191">
        <f>IF(N231="nulová",J231,0)</f>
        <v>0</v>
      </c>
      <c r="BJ231" s="18" t="s">
        <v>79</v>
      </c>
      <c r="BK231" s="191">
        <f>ROUND(I231*H231,2)</f>
        <v>0</v>
      </c>
      <c r="BL231" s="18" t="s">
        <v>152</v>
      </c>
      <c r="BM231" s="190" t="s">
        <v>1541</v>
      </c>
    </row>
    <row r="232" spans="1:65" s="12" customFormat="1" ht="22.9" customHeight="1">
      <c r="B232" s="163"/>
      <c r="C232" s="164"/>
      <c r="D232" s="165" t="s">
        <v>72</v>
      </c>
      <c r="E232" s="177" t="s">
        <v>1480</v>
      </c>
      <c r="F232" s="177" t="s">
        <v>1481</v>
      </c>
      <c r="G232" s="164"/>
      <c r="H232" s="164"/>
      <c r="I232" s="167"/>
      <c r="J232" s="178">
        <f>BK232</f>
        <v>0</v>
      </c>
      <c r="K232" s="164"/>
      <c r="L232" s="169"/>
      <c r="M232" s="170"/>
      <c r="N232" s="171"/>
      <c r="O232" s="171"/>
      <c r="P232" s="172">
        <f>SUM(P233:P235)</f>
        <v>0</v>
      </c>
      <c r="Q232" s="171"/>
      <c r="R232" s="172">
        <f>SUM(R233:R235)</f>
        <v>0</v>
      </c>
      <c r="S232" s="171"/>
      <c r="T232" s="173">
        <f>SUM(T233:T235)</f>
        <v>0</v>
      </c>
      <c r="AR232" s="174" t="s">
        <v>79</v>
      </c>
      <c r="AT232" s="175" t="s">
        <v>72</v>
      </c>
      <c r="AU232" s="175" t="s">
        <v>79</v>
      </c>
      <c r="AY232" s="174" t="s">
        <v>145</v>
      </c>
      <c r="BK232" s="176">
        <f>SUM(BK233:BK235)</f>
        <v>0</v>
      </c>
    </row>
    <row r="233" spans="1:65" s="2" customFormat="1" ht="16.5" customHeight="1">
      <c r="A233" s="35"/>
      <c r="B233" s="36"/>
      <c r="C233" s="179" t="s">
        <v>945</v>
      </c>
      <c r="D233" s="179" t="s">
        <v>147</v>
      </c>
      <c r="E233" s="180" t="s">
        <v>1482</v>
      </c>
      <c r="F233" s="181" t="s">
        <v>1483</v>
      </c>
      <c r="G233" s="182" t="s">
        <v>216</v>
      </c>
      <c r="H233" s="183">
        <v>1.76</v>
      </c>
      <c r="I233" s="184"/>
      <c r="J233" s="185">
        <f>ROUND(I233*H233,2)</f>
        <v>0</v>
      </c>
      <c r="K233" s="181" t="s">
        <v>19</v>
      </c>
      <c r="L233" s="40"/>
      <c r="M233" s="186" t="s">
        <v>19</v>
      </c>
      <c r="N233" s="187" t="s">
        <v>44</v>
      </c>
      <c r="O233" s="65"/>
      <c r="P233" s="188">
        <f>O233*H233</f>
        <v>0</v>
      </c>
      <c r="Q233" s="188">
        <v>0</v>
      </c>
      <c r="R233" s="188">
        <f>Q233*H233</f>
        <v>0</v>
      </c>
      <c r="S233" s="188">
        <v>0</v>
      </c>
      <c r="T233" s="18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0" t="s">
        <v>152</v>
      </c>
      <c r="AT233" s="190" t="s">
        <v>147</v>
      </c>
      <c r="AU233" s="190" t="s">
        <v>81</v>
      </c>
      <c r="AY233" s="18" t="s">
        <v>145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18" t="s">
        <v>79</v>
      </c>
      <c r="BK233" s="191">
        <f>ROUND(I233*H233,2)</f>
        <v>0</v>
      </c>
      <c r="BL233" s="18" t="s">
        <v>152</v>
      </c>
      <c r="BM233" s="190" t="s">
        <v>1542</v>
      </c>
    </row>
    <row r="234" spans="1:65" s="2" customFormat="1" ht="16.5" customHeight="1">
      <c r="A234" s="35"/>
      <c r="B234" s="36"/>
      <c r="C234" s="179" t="s">
        <v>948</v>
      </c>
      <c r="D234" s="179" t="s">
        <v>147</v>
      </c>
      <c r="E234" s="180" t="s">
        <v>1485</v>
      </c>
      <c r="F234" s="181" t="s">
        <v>1486</v>
      </c>
      <c r="G234" s="182" t="s">
        <v>216</v>
      </c>
      <c r="H234" s="183">
        <v>8.8000000000000007</v>
      </c>
      <c r="I234" s="184"/>
      <c r="J234" s="185">
        <f>ROUND(I234*H234,2)</f>
        <v>0</v>
      </c>
      <c r="K234" s="181" t="s">
        <v>19</v>
      </c>
      <c r="L234" s="40"/>
      <c r="M234" s="186" t="s">
        <v>19</v>
      </c>
      <c r="N234" s="187" t="s">
        <v>44</v>
      </c>
      <c r="O234" s="65"/>
      <c r="P234" s="188">
        <f>O234*H234</f>
        <v>0</v>
      </c>
      <c r="Q234" s="188">
        <v>0</v>
      </c>
      <c r="R234" s="188">
        <f>Q234*H234</f>
        <v>0</v>
      </c>
      <c r="S234" s="188">
        <v>0</v>
      </c>
      <c r="T234" s="18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0" t="s">
        <v>152</v>
      </c>
      <c r="AT234" s="190" t="s">
        <v>147</v>
      </c>
      <c r="AU234" s="190" t="s">
        <v>81</v>
      </c>
      <c r="AY234" s="18" t="s">
        <v>145</v>
      </c>
      <c r="BE234" s="191">
        <f>IF(N234="základní",J234,0)</f>
        <v>0</v>
      </c>
      <c r="BF234" s="191">
        <f>IF(N234="snížená",J234,0)</f>
        <v>0</v>
      </c>
      <c r="BG234" s="191">
        <f>IF(N234="zákl. přenesená",J234,0)</f>
        <v>0</v>
      </c>
      <c r="BH234" s="191">
        <f>IF(N234="sníž. přenesená",J234,0)</f>
        <v>0</v>
      </c>
      <c r="BI234" s="191">
        <f>IF(N234="nulová",J234,0)</f>
        <v>0</v>
      </c>
      <c r="BJ234" s="18" t="s">
        <v>79</v>
      </c>
      <c r="BK234" s="191">
        <f>ROUND(I234*H234,2)</f>
        <v>0</v>
      </c>
      <c r="BL234" s="18" t="s">
        <v>152</v>
      </c>
      <c r="BM234" s="190" t="s">
        <v>1543</v>
      </c>
    </row>
    <row r="235" spans="1:65" s="2" customFormat="1" ht="16.5" customHeight="1">
      <c r="A235" s="35"/>
      <c r="B235" s="36"/>
      <c r="C235" s="179" t="s">
        <v>952</v>
      </c>
      <c r="D235" s="179" t="s">
        <v>147</v>
      </c>
      <c r="E235" s="180" t="s">
        <v>1488</v>
      </c>
      <c r="F235" s="181" t="s">
        <v>1489</v>
      </c>
      <c r="G235" s="182" t="s">
        <v>216</v>
      </c>
      <c r="H235" s="183">
        <v>2</v>
      </c>
      <c r="I235" s="184"/>
      <c r="J235" s="185">
        <f>ROUND(I235*H235,2)</f>
        <v>0</v>
      </c>
      <c r="K235" s="181" t="s">
        <v>19</v>
      </c>
      <c r="L235" s="40"/>
      <c r="M235" s="186" t="s">
        <v>19</v>
      </c>
      <c r="N235" s="187" t="s">
        <v>44</v>
      </c>
      <c r="O235" s="65"/>
      <c r="P235" s="188">
        <f>O235*H235</f>
        <v>0</v>
      </c>
      <c r="Q235" s="188">
        <v>0</v>
      </c>
      <c r="R235" s="188">
        <f>Q235*H235</f>
        <v>0</v>
      </c>
      <c r="S235" s="188">
        <v>0</v>
      </c>
      <c r="T235" s="18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0" t="s">
        <v>152</v>
      </c>
      <c r="AT235" s="190" t="s">
        <v>147</v>
      </c>
      <c r="AU235" s="190" t="s">
        <v>81</v>
      </c>
      <c r="AY235" s="18" t="s">
        <v>145</v>
      </c>
      <c r="BE235" s="191">
        <f>IF(N235="základní",J235,0)</f>
        <v>0</v>
      </c>
      <c r="BF235" s="191">
        <f>IF(N235="snížená",J235,0)</f>
        <v>0</v>
      </c>
      <c r="BG235" s="191">
        <f>IF(N235="zákl. přenesená",J235,0)</f>
        <v>0</v>
      </c>
      <c r="BH235" s="191">
        <f>IF(N235="sníž. přenesená",J235,0)</f>
        <v>0</v>
      </c>
      <c r="BI235" s="191">
        <f>IF(N235="nulová",J235,0)</f>
        <v>0</v>
      </c>
      <c r="BJ235" s="18" t="s">
        <v>79</v>
      </c>
      <c r="BK235" s="191">
        <f>ROUND(I235*H235,2)</f>
        <v>0</v>
      </c>
      <c r="BL235" s="18" t="s">
        <v>152</v>
      </c>
      <c r="BM235" s="190" t="s">
        <v>1544</v>
      </c>
    </row>
    <row r="236" spans="1:65" s="12" customFormat="1" ht="22.9" customHeight="1">
      <c r="B236" s="163"/>
      <c r="C236" s="164"/>
      <c r="D236" s="165" t="s">
        <v>72</v>
      </c>
      <c r="E236" s="177" t="s">
        <v>1491</v>
      </c>
      <c r="F236" s="177" t="s">
        <v>1492</v>
      </c>
      <c r="G236" s="164"/>
      <c r="H236" s="164"/>
      <c r="I236" s="167"/>
      <c r="J236" s="178">
        <f>BK236</f>
        <v>0</v>
      </c>
      <c r="K236" s="164"/>
      <c r="L236" s="169"/>
      <c r="M236" s="170"/>
      <c r="N236" s="171"/>
      <c r="O236" s="171"/>
      <c r="P236" s="172">
        <v>0</v>
      </c>
      <c r="Q236" s="171"/>
      <c r="R236" s="172">
        <v>0</v>
      </c>
      <c r="S236" s="171"/>
      <c r="T236" s="173">
        <v>0</v>
      </c>
      <c r="AR236" s="174" t="s">
        <v>79</v>
      </c>
      <c r="AT236" s="175" t="s">
        <v>72</v>
      </c>
      <c r="AU236" s="175" t="s">
        <v>79</v>
      </c>
      <c r="AY236" s="174" t="s">
        <v>145</v>
      </c>
      <c r="BK236" s="176">
        <v>0</v>
      </c>
    </row>
    <row r="237" spans="1:65" s="12" customFormat="1" ht="22.9" customHeight="1">
      <c r="B237" s="163"/>
      <c r="C237" s="164"/>
      <c r="D237" s="165" t="s">
        <v>72</v>
      </c>
      <c r="E237" s="177" t="s">
        <v>1493</v>
      </c>
      <c r="F237" s="177" t="s">
        <v>1494</v>
      </c>
      <c r="G237" s="164"/>
      <c r="H237" s="164"/>
      <c r="I237" s="167"/>
      <c r="J237" s="178">
        <f>BK237</f>
        <v>0</v>
      </c>
      <c r="K237" s="164"/>
      <c r="L237" s="169"/>
      <c r="M237" s="170"/>
      <c r="N237" s="171"/>
      <c r="O237" s="171"/>
      <c r="P237" s="172">
        <f>P238</f>
        <v>0</v>
      </c>
      <c r="Q237" s="171"/>
      <c r="R237" s="172">
        <f>R238</f>
        <v>0</v>
      </c>
      <c r="S237" s="171"/>
      <c r="T237" s="173">
        <f>T238</f>
        <v>0</v>
      </c>
      <c r="AR237" s="174" t="s">
        <v>79</v>
      </c>
      <c r="AT237" s="175" t="s">
        <v>72</v>
      </c>
      <c r="AU237" s="175" t="s">
        <v>79</v>
      </c>
      <c r="AY237" s="174" t="s">
        <v>145</v>
      </c>
      <c r="BK237" s="176">
        <f>BK238</f>
        <v>0</v>
      </c>
    </row>
    <row r="238" spans="1:65" s="2" customFormat="1" ht="24.2" customHeight="1">
      <c r="A238" s="35"/>
      <c r="B238" s="36"/>
      <c r="C238" s="179" t="s">
        <v>955</v>
      </c>
      <c r="D238" s="179" t="s">
        <v>147</v>
      </c>
      <c r="E238" s="180" t="s">
        <v>1495</v>
      </c>
      <c r="F238" s="181" t="s">
        <v>467</v>
      </c>
      <c r="G238" s="182" t="s">
        <v>1496</v>
      </c>
      <c r="H238" s="183">
        <v>1</v>
      </c>
      <c r="I238" s="184"/>
      <c r="J238" s="185">
        <f>ROUND(I238*H238,2)</f>
        <v>0</v>
      </c>
      <c r="K238" s="181" t="s">
        <v>19</v>
      </c>
      <c r="L238" s="40"/>
      <c r="M238" s="243" t="s">
        <v>19</v>
      </c>
      <c r="N238" s="244" t="s">
        <v>44</v>
      </c>
      <c r="O238" s="245"/>
      <c r="P238" s="246">
        <f>O238*H238</f>
        <v>0</v>
      </c>
      <c r="Q238" s="246">
        <v>0</v>
      </c>
      <c r="R238" s="246">
        <f>Q238*H238</f>
        <v>0</v>
      </c>
      <c r="S238" s="246">
        <v>0</v>
      </c>
      <c r="T238" s="24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0" t="s">
        <v>152</v>
      </c>
      <c r="AT238" s="190" t="s">
        <v>147</v>
      </c>
      <c r="AU238" s="190" t="s">
        <v>81</v>
      </c>
      <c r="AY238" s="18" t="s">
        <v>145</v>
      </c>
      <c r="BE238" s="191">
        <f>IF(N238="základní",J238,0)</f>
        <v>0</v>
      </c>
      <c r="BF238" s="191">
        <f>IF(N238="snížená",J238,0)</f>
        <v>0</v>
      </c>
      <c r="BG238" s="191">
        <f>IF(N238="zákl. přenesená",J238,0)</f>
        <v>0</v>
      </c>
      <c r="BH238" s="191">
        <f>IF(N238="sníž. přenesená",J238,0)</f>
        <v>0</v>
      </c>
      <c r="BI238" s="191">
        <f>IF(N238="nulová",J238,0)</f>
        <v>0</v>
      </c>
      <c r="BJ238" s="18" t="s">
        <v>79</v>
      </c>
      <c r="BK238" s="191">
        <f>ROUND(I238*H238,2)</f>
        <v>0</v>
      </c>
      <c r="BL238" s="18" t="s">
        <v>152</v>
      </c>
      <c r="BM238" s="190" t="s">
        <v>1545</v>
      </c>
    </row>
    <row r="239" spans="1:65" s="2" customFormat="1" ht="6.95" customHeight="1">
      <c r="A239" s="35"/>
      <c r="B239" s="48"/>
      <c r="C239" s="49"/>
      <c r="D239" s="49"/>
      <c r="E239" s="49"/>
      <c r="F239" s="49"/>
      <c r="G239" s="49"/>
      <c r="H239" s="49"/>
      <c r="I239" s="49"/>
      <c r="J239" s="49"/>
      <c r="K239" s="49"/>
      <c r="L239" s="40"/>
      <c r="M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</row>
  </sheetData>
  <sheetProtection algorithmName="SHA-512" hashValue="1+XoxUzHkrwPh2PbgOANaKgJbLJPN6WnX+bCvoDx1YsXfI4Cs+CIRekHrzrW4R3JvWHk1hoE83JIDQLgr5CVaQ==" saltValue="qhY/KElWXoUSQWdi6ElpYEnh++FwJCabSMvOWimX73VQcfTXPjhxwJjoCMEr7GCbvMe+tPdkBF81XMbAH+Gu6Q==" spinCount="100000" sheet="1" objects="1" scenarios="1" formatColumns="0" formatRows="0" autoFilter="0"/>
  <autoFilter ref="C111:K238"/>
  <mergeCells count="12">
    <mergeCell ref="E104:H104"/>
    <mergeCell ref="L2:V2"/>
    <mergeCell ref="E50:H50"/>
    <mergeCell ref="E52:H52"/>
    <mergeCell ref="E54:H54"/>
    <mergeCell ref="E100:H100"/>
    <mergeCell ref="E102:H10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100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108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Oprava povrchu komunikací, rekonstrukce vodovodu a kanalizace v Klatovech 2024, 1. část</v>
      </c>
      <c r="F7" s="374"/>
      <c r="G7" s="374"/>
      <c r="H7" s="374"/>
      <c r="L7" s="21"/>
    </row>
    <row r="8" spans="1:46" s="1" customFormat="1" ht="12" customHeight="1">
      <c r="B8" s="21"/>
      <c r="D8" s="113" t="s">
        <v>109</v>
      </c>
      <c r="L8" s="21"/>
    </row>
    <row r="9" spans="1:46" s="2" customFormat="1" ht="16.5" customHeight="1">
      <c r="A9" s="35"/>
      <c r="B9" s="40"/>
      <c r="C9" s="35"/>
      <c r="D9" s="35"/>
      <c r="E9" s="373" t="s">
        <v>1546</v>
      </c>
      <c r="F9" s="375"/>
      <c r="G9" s="375"/>
      <c r="H9" s="375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6" t="s">
        <v>1547</v>
      </c>
      <c r="F11" s="375"/>
      <c r="G11" s="375"/>
      <c r="H11" s="375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34</v>
      </c>
      <c r="G14" s="35"/>
      <c r="H14" s="35"/>
      <c r="I14" s="113" t="s">
        <v>23</v>
      </c>
      <c r="J14" s="115" t="str">
        <f>'Rekapitulace stavby'!AN8</f>
        <v>16. 8. 2023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tr">
        <f>IF('Rekapitulace stavby'!AN10="","",'Rekapitulace stavby'!AN10)</f>
        <v>00255661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 xml:space="preserve">Město Klatovy </v>
      </c>
      <c r="F17" s="35"/>
      <c r="G17" s="35"/>
      <c r="H17" s="35"/>
      <c r="I17" s="113" t="s">
        <v>29</v>
      </c>
      <c r="J17" s="104" t="str">
        <f>IF('Rekapitulace stavby'!AN11="","",'Rekapitulace stavby'!AN11)</f>
        <v>CZ00255661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29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36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3" t="s">
        <v>29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37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39</v>
      </c>
      <c r="E32" s="35"/>
      <c r="F32" s="35"/>
      <c r="G32" s="35"/>
      <c r="H32" s="35"/>
      <c r="I32" s="35"/>
      <c r="J32" s="121">
        <f>ROUND(J98,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41</v>
      </c>
      <c r="G34" s="35"/>
      <c r="H34" s="35"/>
      <c r="I34" s="122" t="s">
        <v>40</v>
      </c>
      <c r="J34" s="122" t="s">
        <v>42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43</v>
      </c>
      <c r="E35" s="113" t="s">
        <v>44</v>
      </c>
      <c r="F35" s="124">
        <f>ROUND((SUM(BE98:BE270)),  2)</f>
        <v>0</v>
      </c>
      <c r="G35" s="35"/>
      <c r="H35" s="35"/>
      <c r="I35" s="125">
        <v>0.21</v>
      </c>
      <c r="J35" s="124">
        <f>ROUND(((SUM(BE98:BE270))*I35),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45</v>
      </c>
      <c r="F36" s="124">
        <f>ROUND((SUM(BF98:BF270)),  2)</f>
        <v>0</v>
      </c>
      <c r="G36" s="35"/>
      <c r="H36" s="35"/>
      <c r="I36" s="125">
        <v>0.15</v>
      </c>
      <c r="J36" s="124">
        <f>ROUND(((SUM(BF98:BF270))*I36),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46</v>
      </c>
      <c r="F37" s="124">
        <f>ROUND((SUM(BG98:BG270)),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47</v>
      </c>
      <c r="F38" s="124">
        <f>ROUND((SUM(BH98:BH270)),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48</v>
      </c>
      <c r="F39" s="124">
        <f>ROUND((SUM(BI98:BI270)),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49</v>
      </c>
      <c r="E41" s="128"/>
      <c r="F41" s="128"/>
      <c r="G41" s="129" t="s">
        <v>50</v>
      </c>
      <c r="H41" s="130" t="s">
        <v>51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113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Oprava povrchu komunikací, rekonstrukce vodovodu a kanalizace v Klatovech 2024, 1. část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1546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SO 102-2 - KOMUNIKACE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30" t="s">
        <v>23</v>
      </c>
      <c r="J56" s="60" t="str">
        <f>IF(J14="","",J14)</f>
        <v>16. 8. 2023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 xml:space="preserve">Město Klatovy </v>
      </c>
      <c r="G58" s="37"/>
      <c r="H58" s="37"/>
      <c r="I58" s="30" t="s">
        <v>33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36</v>
      </c>
      <c r="J59" s="33" t="str">
        <f>E26</f>
        <v xml:space="preserve">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114</v>
      </c>
      <c r="D61" s="138"/>
      <c r="E61" s="138"/>
      <c r="F61" s="138"/>
      <c r="G61" s="138"/>
      <c r="H61" s="138"/>
      <c r="I61" s="138"/>
      <c r="J61" s="139" t="s">
        <v>115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71</v>
      </c>
      <c r="D63" s="37"/>
      <c r="E63" s="37"/>
      <c r="F63" s="37"/>
      <c r="G63" s="37"/>
      <c r="H63" s="37"/>
      <c r="I63" s="37"/>
      <c r="J63" s="78">
        <f>J98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116</v>
      </c>
    </row>
    <row r="64" spans="1:47" s="9" customFormat="1" ht="24.95" customHeight="1">
      <c r="B64" s="141"/>
      <c r="C64" s="142"/>
      <c r="D64" s="143" t="s">
        <v>117</v>
      </c>
      <c r="E64" s="144"/>
      <c r="F64" s="144"/>
      <c r="G64" s="144"/>
      <c r="H64" s="144"/>
      <c r="I64" s="144"/>
      <c r="J64" s="145">
        <f>J99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118</v>
      </c>
      <c r="E65" s="149"/>
      <c r="F65" s="149"/>
      <c r="G65" s="149"/>
      <c r="H65" s="149"/>
      <c r="I65" s="149"/>
      <c r="J65" s="150">
        <f>J100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119</v>
      </c>
      <c r="E66" s="149"/>
      <c r="F66" s="149"/>
      <c r="G66" s="149"/>
      <c r="H66" s="149"/>
      <c r="I66" s="149"/>
      <c r="J66" s="150">
        <f>J143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120</v>
      </c>
      <c r="E67" s="149"/>
      <c r="F67" s="149"/>
      <c r="G67" s="149"/>
      <c r="H67" s="149"/>
      <c r="I67" s="149"/>
      <c r="J67" s="150">
        <f>J151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121</v>
      </c>
      <c r="E68" s="149"/>
      <c r="F68" s="149"/>
      <c r="G68" s="149"/>
      <c r="H68" s="149"/>
      <c r="I68" s="149"/>
      <c r="J68" s="150">
        <f>J181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122</v>
      </c>
      <c r="E69" s="149"/>
      <c r="F69" s="149"/>
      <c r="G69" s="149"/>
      <c r="H69" s="149"/>
      <c r="I69" s="149"/>
      <c r="J69" s="150">
        <f>J194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123</v>
      </c>
      <c r="E70" s="149"/>
      <c r="F70" s="149"/>
      <c r="G70" s="149"/>
      <c r="H70" s="149"/>
      <c r="I70" s="149"/>
      <c r="J70" s="150">
        <f>J220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124</v>
      </c>
      <c r="E71" s="149"/>
      <c r="F71" s="149"/>
      <c r="G71" s="149"/>
      <c r="H71" s="149"/>
      <c r="I71" s="149"/>
      <c r="J71" s="150">
        <f>J227</f>
        <v>0</v>
      </c>
      <c r="K71" s="98"/>
      <c r="L71" s="151"/>
    </row>
    <row r="72" spans="1:31" s="9" customFormat="1" ht="24.95" customHeight="1">
      <c r="B72" s="141"/>
      <c r="C72" s="142"/>
      <c r="D72" s="143" t="s">
        <v>125</v>
      </c>
      <c r="E72" s="144"/>
      <c r="F72" s="144"/>
      <c r="G72" s="144"/>
      <c r="H72" s="144"/>
      <c r="I72" s="144"/>
      <c r="J72" s="145">
        <f>J230</f>
        <v>0</v>
      </c>
      <c r="K72" s="142"/>
      <c r="L72" s="146"/>
    </row>
    <row r="73" spans="1:31" s="10" customFormat="1" ht="19.899999999999999" customHeight="1">
      <c r="B73" s="147"/>
      <c r="C73" s="98"/>
      <c r="D73" s="148" t="s">
        <v>126</v>
      </c>
      <c r="E73" s="149"/>
      <c r="F73" s="149"/>
      <c r="G73" s="149"/>
      <c r="H73" s="149"/>
      <c r="I73" s="149"/>
      <c r="J73" s="150">
        <f>J231</f>
        <v>0</v>
      </c>
      <c r="K73" s="98"/>
      <c r="L73" s="151"/>
    </row>
    <row r="74" spans="1:31" s="10" customFormat="1" ht="19.899999999999999" customHeight="1">
      <c r="B74" s="147"/>
      <c r="C74" s="98"/>
      <c r="D74" s="148" t="s">
        <v>127</v>
      </c>
      <c r="E74" s="149"/>
      <c r="F74" s="149"/>
      <c r="G74" s="149"/>
      <c r="H74" s="149"/>
      <c r="I74" s="149"/>
      <c r="J74" s="150">
        <f>J243</f>
        <v>0</v>
      </c>
      <c r="K74" s="98"/>
      <c r="L74" s="151"/>
    </row>
    <row r="75" spans="1:31" s="10" customFormat="1" ht="19.899999999999999" customHeight="1">
      <c r="B75" s="147"/>
      <c r="C75" s="98"/>
      <c r="D75" s="148" t="s">
        <v>128</v>
      </c>
      <c r="E75" s="149"/>
      <c r="F75" s="149"/>
      <c r="G75" s="149"/>
      <c r="H75" s="149"/>
      <c r="I75" s="149"/>
      <c r="J75" s="150">
        <f>J250</f>
        <v>0</v>
      </c>
      <c r="K75" s="98"/>
      <c r="L75" s="151"/>
    </row>
    <row r="76" spans="1:31" s="10" customFormat="1" ht="19.899999999999999" customHeight="1">
      <c r="B76" s="147"/>
      <c r="C76" s="98"/>
      <c r="D76" s="148" t="s">
        <v>129</v>
      </c>
      <c r="E76" s="149"/>
      <c r="F76" s="149"/>
      <c r="G76" s="149"/>
      <c r="H76" s="149"/>
      <c r="I76" s="149"/>
      <c r="J76" s="150">
        <f>J261</f>
        <v>0</v>
      </c>
      <c r="K76" s="98"/>
      <c r="L76" s="151"/>
    </row>
    <row r="77" spans="1:31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4" t="s">
        <v>130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6.5" customHeight="1">
      <c r="A86" s="35"/>
      <c r="B86" s="36"/>
      <c r="C86" s="37"/>
      <c r="D86" s="37"/>
      <c r="E86" s="380" t="str">
        <f>E7</f>
        <v>Oprava povrchu komunikací, rekonstrukce vodovodu a kanalizace v Klatovech 2024, 1. část</v>
      </c>
      <c r="F86" s="381"/>
      <c r="G86" s="381"/>
      <c r="H86" s="381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109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80" t="s">
        <v>1546</v>
      </c>
      <c r="F88" s="382"/>
      <c r="G88" s="382"/>
      <c r="H88" s="382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111</v>
      </c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34" t="str">
        <f>E11</f>
        <v>SO 102-2 - KOMUNIKACE</v>
      </c>
      <c r="F90" s="382"/>
      <c r="G90" s="382"/>
      <c r="H90" s="382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F14</f>
        <v xml:space="preserve"> </v>
      </c>
      <c r="G92" s="37"/>
      <c r="H92" s="37"/>
      <c r="I92" s="30" t="s">
        <v>23</v>
      </c>
      <c r="J92" s="60" t="str">
        <f>IF(J14="","",J14)</f>
        <v>16. 8. 2023</v>
      </c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25</v>
      </c>
      <c r="D94" s="37"/>
      <c r="E94" s="37"/>
      <c r="F94" s="28" t="str">
        <f>E17</f>
        <v xml:space="preserve">Město Klatovy </v>
      </c>
      <c r="G94" s="37"/>
      <c r="H94" s="37"/>
      <c r="I94" s="30" t="s">
        <v>33</v>
      </c>
      <c r="J94" s="33" t="str">
        <f>E23</f>
        <v xml:space="preserve"> </v>
      </c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IF(E20="","",E20)</f>
        <v>Vyplň údaj</v>
      </c>
      <c r="G95" s="37"/>
      <c r="H95" s="37"/>
      <c r="I95" s="30" t="s">
        <v>36</v>
      </c>
      <c r="J95" s="33" t="str">
        <f>E26</f>
        <v xml:space="preserve"> </v>
      </c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4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2"/>
      <c r="B97" s="153"/>
      <c r="C97" s="154" t="s">
        <v>131</v>
      </c>
      <c r="D97" s="155" t="s">
        <v>58</v>
      </c>
      <c r="E97" s="155" t="s">
        <v>54</v>
      </c>
      <c r="F97" s="155" t="s">
        <v>55</v>
      </c>
      <c r="G97" s="155" t="s">
        <v>132</v>
      </c>
      <c r="H97" s="155" t="s">
        <v>133</v>
      </c>
      <c r="I97" s="155" t="s">
        <v>134</v>
      </c>
      <c r="J97" s="155" t="s">
        <v>115</v>
      </c>
      <c r="K97" s="156" t="s">
        <v>135</v>
      </c>
      <c r="L97" s="157"/>
      <c r="M97" s="69" t="s">
        <v>19</v>
      </c>
      <c r="N97" s="70" t="s">
        <v>43</v>
      </c>
      <c r="O97" s="70" t="s">
        <v>136</v>
      </c>
      <c r="P97" s="70" t="s">
        <v>137</v>
      </c>
      <c r="Q97" s="70" t="s">
        <v>138</v>
      </c>
      <c r="R97" s="70" t="s">
        <v>139</v>
      </c>
      <c r="S97" s="70" t="s">
        <v>140</v>
      </c>
      <c r="T97" s="71" t="s">
        <v>141</v>
      </c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</row>
    <row r="98" spans="1:65" s="2" customFormat="1" ht="22.9" customHeight="1">
      <c r="A98" s="35"/>
      <c r="B98" s="36"/>
      <c r="C98" s="76" t="s">
        <v>142</v>
      </c>
      <c r="D98" s="37"/>
      <c r="E98" s="37"/>
      <c r="F98" s="37"/>
      <c r="G98" s="37"/>
      <c r="H98" s="37"/>
      <c r="I98" s="37"/>
      <c r="J98" s="158">
        <f>BK98</f>
        <v>0</v>
      </c>
      <c r="K98" s="37"/>
      <c r="L98" s="40"/>
      <c r="M98" s="72"/>
      <c r="N98" s="159"/>
      <c r="O98" s="73"/>
      <c r="P98" s="160">
        <f>P99+P230</f>
        <v>0</v>
      </c>
      <c r="Q98" s="73"/>
      <c r="R98" s="160">
        <f>R99+R230</f>
        <v>400.21113500000001</v>
      </c>
      <c r="S98" s="73"/>
      <c r="T98" s="161">
        <f>T99+T230</f>
        <v>595.54500000000007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72</v>
      </c>
      <c r="AU98" s="18" t="s">
        <v>116</v>
      </c>
      <c r="BK98" s="162">
        <f>BK99+BK230</f>
        <v>0</v>
      </c>
    </row>
    <row r="99" spans="1:65" s="12" customFormat="1" ht="25.9" customHeight="1">
      <c r="B99" s="163"/>
      <c r="C99" s="164"/>
      <c r="D99" s="165" t="s">
        <v>72</v>
      </c>
      <c r="E99" s="166" t="s">
        <v>143</v>
      </c>
      <c r="F99" s="166" t="s">
        <v>144</v>
      </c>
      <c r="G99" s="164"/>
      <c r="H99" s="164"/>
      <c r="I99" s="167"/>
      <c r="J99" s="168">
        <f>BK99</f>
        <v>0</v>
      </c>
      <c r="K99" s="164"/>
      <c r="L99" s="169"/>
      <c r="M99" s="170"/>
      <c r="N99" s="171"/>
      <c r="O99" s="171"/>
      <c r="P99" s="172">
        <f>P100+P143+P151+P181+P194+P220+P227</f>
        <v>0</v>
      </c>
      <c r="Q99" s="171"/>
      <c r="R99" s="172">
        <f>R100+R143+R151+R181+R194+R220+R227</f>
        <v>400.21113500000001</v>
      </c>
      <c r="S99" s="171"/>
      <c r="T99" s="173">
        <f>T100+T143+T151+T181+T194+T220+T227</f>
        <v>595.54500000000007</v>
      </c>
      <c r="AR99" s="174" t="s">
        <v>79</v>
      </c>
      <c r="AT99" s="175" t="s">
        <v>72</v>
      </c>
      <c r="AU99" s="175" t="s">
        <v>73</v>
      </c>
      <c r="AY99" s="174" t="s">
        <v>145</v>
      </c>
      <c r="BK99" s="176">
        <f>BK100+BK143+BK151+BK181+BK194+BK220+BK227</f>
        <v>0</v>
      </c>
    </row>
    <row r="100" spans="1:65" s="12" customFormat="1" ht="22.9" customHeight="1">
      <c r="B100" s="163"/>
      <c r="C100" s="164"/>
      <c r="D100" s="165" t="s">
        <v>72</v>
      </c>
      <c r="E100" s="177" t="s">
        <v>79</v>
      </c>
      <c r="F100" s="177" t="s">
        <v>146</v>
      </c>
      <c r="G100" s="164"/>
      <c r="H100" s="164"/>
      <c r="I100" s="167"/>
      <c r="J100" s="178">
        <f>BK100</f>
        <v>0</v>
      </c>
      <c r="K100" s="164"/>
      <c r="L100" s="169"/>
      <c r="M100" s="170"/>
      <c r="N100" s="171"/>
      <c r="O100" s="171"/>
      <c r="P100" s="172">
        <f>SUM(P101:P142)</f>
        <v>0</v>
      </c>
      <c r="Q100" s="171"/>
      <c r="R100" s="172">
        <f>SUM(R101:R142)</f>
        <v>10.336545000000001</v>
      </c>
      <c r="S100" s="171"/>
      <c r="T100" s="173">
        <f>SUM(T101:T142)</f>
        <v>595.54500000000007</v>
      </c>
      <c r="AR100" s="174" t="s">
        <v>79</v>
      </c>
      <c r="AT100" s="175" t="s">
        <v>72</v>
      </c>
      <c r="AU100" s="175" t="s">
        <v>79</v>
      </c>
      <c r="AY100" s="174" t="s">
        <v>145</v>
      </c>
      <c r="BK100" s="176">
        <f>SUM(BK101:BK142)</f>
        <v>0</v>
      </c>
    </row>
    <row r="101" spans="1:65" s="2" customFormat="1" ht="33" customHeight="1">
      <c r="A101" s="35"/>
      <c r="B101" s="36"/>
      <c r="C101" s="179" t="s">
        <v>79</v>
      </c>
      <c r="D101" s="179" t="s">
        <v>147</v>
      </c>
      <c r="E101" s="180" t="s">
        <v>156</v>
      </c>
      <c r="F101" s="181" t="s">
        <v>157</v>
      </c>
      <c r="G101" s="182" t="s">
        <v>150</v>
      </c>
      <c r="H101" s="183">
        <v>435.5</v>
      </c>
      <c r="I101" s="184"/>
      <c r="J101" s="185">
        <f>ROUND(I101*H101,2)</f>
        <v>0</v>
      </c>
      <c r="K101" s="181" t="s">
        <v>151</v>
      </c>
      <c r="L101" s="40"/>
      <c r="M101" s="186" t="s">
        <v>19</v>
      </c>
      <c r="N101" s="187" t="s">
        <v>44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0.22</v>
      </c>
      <c r="T101" s="189">
        <f>S101*H101</f>
        <v>95.81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152</v>
      </c>
      <c r="AT101" s="190" t="s">
        <v>147</v>
      </c>
      <c r="AU101" s="190" t="s">
        <v>81</v>
      </c>
      <c r="AY101" s="18" t="s">
        <v>145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152</v>
      </c>
      <c r="BM101" s="190" t="s">
        <v>1548</v>
      </c>
    </row>
    <row r="102" spans="1:65" s="2" customFormat="1" ht="11.25">
      <c r="A102" s="35"/>
      <c r="B102" s="36"/>
      <c r="C102" s="37"/>
      <c r="D102" s="192" t="s">
        <v>154</v>
      </c>
      <c r="E102" s="37"/>
      <c r="F102" s="193" t="s">
        <v>159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154</v>
      </c>
      <c r="AU102" s="18" t="s">
        <v>81</v>
      </c>
    </row>
    <row r="103" spans="1:65" s="13" customFormat="1" ht="11.25">
      <c r="B103" s="197"/>
      <c r="C103" s="198"/>
      <c r="D103" s="199" t="s">
        <v>160</v>
      </c>
      <c r="E103" s="200" t="s">
        <v>19</v>
      </c>
      <c r="F103" s="201" t="s">
        <v>1549</v>
      </c>
      <c r="G103" s="198"/>
      <c r="H103" s="202">
        <v>435.5</v>
      </c>
      <c r="I103" s="203"/>
      <c r="J103" s="198"/>
      <c r="K103" s="198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160</v>
      </c>
      <c r="AU103" s="208" t="s">
        <v>81</v>
      </c>
      <c r="AV103" s="13" t="s">
        <v>81</v>
      </c>
      <c r="AW103" s="13" t="s">
        <v>35</v>
      </c>
      <c r="AX103" s="13" t="s">
        <v>79</v>
      </c>
      <c r="AY103" s="208" t="s">
        <v>145</v>
      </c>
    </row>
    <row r="104" spans="1:65" s="2" customFormat="1" ht="24.2" customHeight="1">
      <c r="A104" s="35"/>
      <c r="B104" s="36"/>
      <c r="C104" s="179" t="s">
        <v>81</v>
      </c>
      <c r="D104" s="179" t="s">
        <v>147</v>
      </c>
      <c r="E104" s="180" t="s">
        <v>163</v>
      </c>
      <c r="F104" s="181" t="s">
        <v>164</v>
      </c>
      <c r="G104" s="182" t="s">
        <v>150</v>
      </c>
      <c r="H104" s="183">
        <v>1830.5</v>
      </c>
      <c r="I104" s="184"/>
      <c r="J104" s="185">
        <f>ROUND(I104*H104,2)</f>
        <v>0</v>
      </c>
      <c r="K104" s="181" t="s">
        <v>151</v>
      </c>
      <c r="L104" s="40"/>
      <c r="M104" s="186" t="s">
        <v>19</v>
      </c>
      <c r="N104" s="187" t="s">
        <v>44</v>
      </c>
      <c r="O104" s="65"/>
      <c r="P104" s="188">
        <f>O104*H104</f>
        <v>0</v>
      </c>
      <c r="Q104" s="188">
        <v>9.0000000000000006E-5</v>
      </c>
      <c r="R104" s="188">
        <f>Q104*H104</f>
        <v>0.164745</v>
      </c>
      <c r="S104" s="188">
        <v>0.23</v>
      </c>
      <c r="T104" s="189">
        <f>S104*H104</f>
        <v>421.01500000000004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152</v>
      </c>
      <c r="AT104" s="190" t="s">
        <v>147</v>
      </c>
      <c r="AU104" s="190" t="s">
        <v>81</v>
      </c>
      <c r="AY104" s="18" t="s">
        <v>145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79</v>
      </c>
      <c r="BK104" s="191">
        <f>ROUND(I104*H104,2)</f>
        <v>0</v>
      </c>
      <c r="BL104" s="18" t="s">
        <v>152</v>
      </c>
      <c r="BM104" s="190" t="s">
        <v>1550</v>
      </c>
    </row>
    <row r="105" spans="1:65" s="2" customFormat="1" ht="11.25">
      <c r="A105" s="35"/>
      <c r="B105" s="36"/>
      <c r="C105" s="37"/>
      <c r="D105" s="192" t="s">
        <v>154</v>
      </c>
      <c r="E105" s="37"/>
      <c r="F105" s="193" t="s">
        <v>166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154</v>
      </c>
      <c r="AU105" s="18" t="s">
        <v>81</v>
      </c>
    </row>
    <row r="106" spans="1:65" s="13" customFormat="1" ht="11.25">
      <c r="B106" s="197"/>
      <c r="C106" s="198"/>
      <c r="D106" s="199" t="s">
        <v>160</v>
      </c>
      <c r="E106" s="200" t="s">
        <v>19</v>
      </c>
      <c r="F106" s="201" t="s">
        <v>1551</v>
      </c>
      <c r="G106" s="198"/>
      <c r="H106" s="202">
        <v>1830.5</v>
      </c>
      <c r="I106" s="203"/>
      <c r="J106" s="198"/>
      <c r="K106" s="198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160</v>
      </c>
      <c r="AU106" s="208" t="s">
        <v>81</v>
      </c>
      <c r="AV106" s="13" t="s">
        <v>81</v>
      </c>
      <c r="AW106" s="13" t="s">
        <v>35</v>
      </c>
      <c r="AX106" s="13" t="s">
        <v>79</v>
      </c>
      <c r="AY106" s="208" t="s">
        <v>145</v>
      </c>
    </row>
    <row r="107" spans="1:65" s="2" customFormat="1" ht="24.2" customHeight="1">
      <c r="A107" s="35"/>
      <c r="B107" s="36"/>
      <c r="C107" s="179" t="s">
        <v>162</v>
      </c>
      <c r="D107" s="179" t="s">
        <v>147</v>
      </c>
      <c r="E107" s="180" t="s">
        <v>1552</v>
      </c>
      <c r="F107" s="181" t="s">
        <v>1553</v>
      </c>
      <c r="G107" s="182" t="s">
        <v>172</v>
      </c>
      <c r="H107" s="183">
        <v>384</v>
      </c>
      <c r="I107" s="184"/>
      <c r="J107" s="185">
        <f>ROUND(I107*H107,2)</f>
        <v>0</v>
      </c>
      <c r="K107" s="181" t="s">
        <v>151</v>
      </c>
      <c r="L107" s="40"/>
      <c r="M107" s="186" t="s">
        <v>19</v>
      </c>
      <c r="N107" s="187" t="s">
        <v>44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0.20499999999999999</v>
      </c>
      <c r="T107" s="189">
        <f>S107*H107</f>
        <v>78.72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152</v>
      </c>
      <c r="AT107" s="190" t="s">
        <v>147</v>
      </c>
      <c r="AU107" s="190" t="s">
        <v>81</v>
      </c>
      <c r="AY107" s="18" t="s">
        <v>145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79</v>
      </c>
      <c r="BK107" s="191">
        <f>ROUND(I107*H107,2)</f>
        <v>0</v>
      </c>
      <c r="BL107" s="18" t="s">
        <v>152</v>
      </c>
      <c r="BM107" s="190" t="s">
        <v>1554</v>
      </c>
    </row>
    <row r="108" spans="1:65" s="2" customFormat="1" ht="11.25">
      <c r="A108" s="35"/>
      <c r="B108" s="36"/>
      <c r="C108" s="37"/>
      <c r="D108" s="192" t="s">
        <v>154</v>
      </c>
      <c r="E108" s="37"/>
      <c r="F108" s="193" t="s">
        <v>1555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154</v>
      </c>
      <c r="AU108" s="18" t="s">
        <v>81</v>
      </c>
    </row>
    <row r="109" spans="1:65" s="13" customFormat="1" ht="11.25">
      <c r="B109" s="197"/>
      <c r="C109" s="198"/>
      <c r="D109" s="199" t="s">
        <v>160</v>
      </c>
      <c r="E109" s="200" t="s">
        <v>19</v>
      </c>
      <c r="F109" s="201" t="s">
        <v>1556</v>
      </c>
      <c r="G109" s="198"/>
      <c r="H109" s="202">
        <v>384</v>
      </c>
      <c r="I109" s="203"/>
      <c r="J109" s="198"/>
      <c r="K109" s="198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160</v>
      </c>
      <c r="AU109" s="208" t="s">
        <v>81</v>
      </c>
      <c r="AV109" s="13" t="s">
        <v>81</v>
      </c>
      <c r="AW109" s="13" t="s">
        <v>35</v>
      </c>
      <c r="AX109" s="13" t="s">
        <v>79</v>
      </c>
      <c r="AY109" s="208" t="s">
        <v>145</v>
      </c>
    </row>
    <row r="110" spans="1:65" s="2" customFormat="1" ht="21.75" customHeight="1">
      <c r="A110" s="35"/>
      <c r="B110" s="36"/>
      <c r="C110" s="179" t="s">
        <v>152</v>
      </c>
      <c r="D110" s="179" t="s">
        <v>147</v>
      </c>
      <c r="E110" s="180" t="s">
        <v>176</v>
      </c>
      <c r="F110" s="181" t="s">
        <v>177</v>
      </c>
      <c r="G110" s="182" t="s">
        <v>178</v>
      </c>
      <c r="H110" s="183">
        <v>812.96</v>
      </c>
      <c r="I110" s="184"/>
      <c r="J110" s="185">
        <f>ROUND(I110*H110,2)</f>
        <v>0</v>
      </c>
      <c r="K110" s="181" t="s">
        <v>151</v>
      </c>
      <c r="L110" s="40"/>
      <c r="M110" s="186" t="s">
        <v>19</v>
      </c>
      <c r="N110" s="187" t="s">
        <v>44</v>
      </c>
      <c r="O110" s="65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152</v>
      </c>
      <c r="AT110" s="190" t="s">
        <v>147</v>
      </c>
      <c r="AU110" s="190" t="s">
        <v>81</v>
      </c>
      <c r="AY110" s="18" t="s">
        <v>145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79</v>
      </c>
      <c r="BK110" s="191">
        <f>ROUND(I110*H110,2)</f>
        <v>0</v>
      </c>
      <c r="BL110" s="18" t="s">
        <v>152</v>
      </c>
      <c r="BM110" s="190" t="s">
        <v>1557</v>
      </c>
    </row>
    <row r="111" spans="1:65" s="2" customFormat="1" ht="11.25">
      <c r="A111" s="35"/>
      <c r="B111" s="36"/>
      <c r="C111" s="37"/>
      <c r="D111" s="192" t="s">
        <v>154</v>
      </c>
      <c r="E111" s="37"/>
      <c r="F111" s="193" t="s">
        <v>180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154</v>
      </c>
      <c r="AU111" s="18" t="s">
        <v>81</v>
      </c>
    </row>
    <row r="112" spans="1:65" s="13" customFormat="1" ht="11.25">
      <c r="B112" s="197"/>
      <c r="C112" s="198"/>
      <c r="D112" s="199" t="s">
        <v>160</v>
      </c>
      <c r="E112" s="200" t="s">
        <v>19</v>
      </c>
      <c r="F112" s="201" t="s">
        <v>1558</v>
      </c>
      <c r="G112" s="198"/>
      <c r="H112" s="202">
        <v>812.96</v>
      </c>
      <c r="I112" s="203"/>
      <c r="J112" s="198"/>
      <c r="K112" s="198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160</v>
      </c>
      <c r="AU112" s="208" t="s">
        <v>81</v>
      </c>
      <c r="AV112" s="13" t="s">
        <v>81</v>
      </c>
      <c r="AW112" s="13" t="s">
        <v>35</v>
      </c>
      <c r="AX112" s="13" t="s">
        <v>79</v>
      </c>
      <c r="AY112" s="208" t="s">
        <v>145</v>
      </c>
    </row>
    <row r="113" spans="1:65" s="2" customFormat="1" ht="24.2" customHeight="1">
      <c r="A113" s="35"/>
      <c r="B113" s="36"/>
      <c r="C113" s="179" t="s">
        <v>175</v>
      </c>
      <c r="D113" s="179" t="s">
        <v>147</v>
      </c>
      <c r="E113" s="180" t="s">
        <v>1559</v>
      </c>
      <c r="F113" s="181" t="s">
        <v>1560</v>
      </c>
      <c r="G113" s="182" t="s">
        <v>178</v>
      </c>
      <c r="H113" s="183">
        <v>17.745000000000001</v>
      </c>
      <c r="I113" s="184"/>
      <c r="J113" s="185">
        <f>ROUND(I113*H113,2)</f>
        <v>0</v>
      </c>
      <c r="K113" s="181" t="s">
        <v>151</v>
      </c>
      <c r="L113" s="40"/>
      <c r="M113" s="186" t="s">
        <v>19</v>
      </c>
      <c r="N113" s="187" t="s">
        <v>44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152</v>
      </c>
      <c r="AT113" s="190" t="s">
        <v>147</v>
      </c>
      <c r="AU113" s="190" t="s">
        <v>81</v>
      </c>
      <c r="AY113" s="18" t="s">
        <v>145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79</v>
      </c>
      <c r="BK113" s="191">
        <f>ROUND(I113*H113,2)</f>
        <v>0</v>
      </c>
      <c r="BL113" s="18" t="s">
        <v>152</v>
      </c>
      <c r="BM113" s="190" t="s">
        <v>1561</v>
      </c>
    </row>
    <row r="114" spans="1:65" s="2" customFormat="1" ht="11.25">
      <c r="A114" s="35"/>
      <c r="B114" s="36"/>
      <c r="C114" s="37"/>
      <c r="D114" s="192" t="s">
        <v>154</v>
      </c>
      <c r="E114" s="37"/>
      <c r="F114" s="193" t="s">
        <v>1562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154</v>
      </c>
      <c r="AU114" s="18" t="s">
        <v>81</v>
      </c>
    </row>
    <row r="115" spans="1:65" s="13" customFormat="1" ht="11.25">
      <c r="B115" s="197"/>
      <c r="C115" s="198"/>
      <c r="D115" s="199" t="s">
        <v>160</v>
      </c>
      <c r="E115" s="200" t="s">
        <v>19</v>
      </c>
      <c r="F115" s="201" t="s">
        <v>1563</v>
      </c>
      <c r="G115" s="198"/>
      <c r="H115" s="202">
        <v>17.745000000000001</v>
      </c>
      <c r="I115" s="203"/>
      <c r="J115" s="198"/>
      <c r="K115" s="198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160</v>
      </c>
      <c r="AU115" s="208" t="s">
        <v>81</v>
      </c>
      <c r="AV115" s="13" t="s">
        <v>81</v>
      </c>
      <c r="AW115" s="13" t="s">
        <v>35</v>
      </c>
      <c r="AX115" s="13" t="s">
        <v>79</v>
      </c>
      <c r="AY115" s="208" t="s">
        <v>145</v>
      </c>
    </row>
    <row r="116" spans="1:65" s="2" customFormat="1" ht="24.2" customHeight="1">
      <c r="A116" s="35"/>
      <c r="B116" s="36"/>
      <c r="C116" s="179" t="s">
        <v>184</v>
      </c>
      <c r="D116" s="179" t="s">
        <v>147</v>
      </c>
      <c r="E116" s="180" t="s">
        <v>1564</v>
      </c>
      <c r="F116" s="181" t="s">
        <v>1565</v>
      </c>
      <c r="G116" s="182" t="s">
        <v>178</v>
      </c>
      <c r="H116" s="183">
        <v>48.6</v>
      </c>
      <c r="I116" s="184"/>
      <c r="J116" s="185">
        <f>ROUND(I116*H116,2)</f>
        <v>0</v>
      </c>
      <c r="K116" s="181" t="s">
        <v>151</v>
      </c>
      <c r="L116" s="40"/>
      <c r="M116" s="186" t="s">
        <v>19</v>
      </c>
      <c r="N116" s="187" t="s">
        <v>44</v>
      </c>
      <c r="O116" s="65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152</v>
      </c>
      <c r="AT116" s="190" t="s">
        <v>147</v>
      </c>
      <c r="AU116" s="190" t="s">
        <v>81</v>
      </c>
      <c r="AY116" s="18" t="s">
        <v>145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79</v>
      </c>
      <c r="BK116" s="191">
        <f>ROUND(I116*H116,2)</f>
        <v>0</v>
      </c>
      <c r="BL116" s="18" t="s">
        <v>152</v>
      </c>
      <c r="BM116" s="190" t="s">
        <v>1566</v>
      </c>
    </row>
    <row r="117" spans="1:65" s="2" customFormat="1" ht="11.25">
      <c r="A117" s="35"/>
      <c r="B117" s="36"/>
      <c r="C117" s="37"/>
      <c r="D117" s="192" t="s">
        <v>154</v>
      </c>
      <c r="E117" s="37"/>
      <c r="F117" s="193" t="s">
        <v>1567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154</v>
      </c>
      <c r="AU117" s="18" t="s">
        <v>81</v>
      </c>
    </row>
    <row r="118" spans="1:65" s="13" customFormat="1" ht="11.25">
      <c r="B118" s="197"/>
      <c r="C118" s="198"/>
      <c r="D118" s="199" t="s">
        <v>160</v>
      </c>
      <c r="E118" s="200" t="s">
        <v>19</v>
      </c>
      <c r="F118" s="201" t="s">
        <v>1568</v>
      </c>
      <c r="G118" s="198"/>
      <c r="H118" s="202">
        <v>48.6</v>
      </c>
      <c r="I118" s="203"/>
      <c r="J118" s="198"/>
      <c r="K118" s="198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160</v>
      </c>
      <c r="AU118" s="208" t="s">
        <v>81</v>
      </c>
      <c r="AV118" s="13" t="s">
        <v>81</v>
      </c>
      <c r="AW118" s="13" t="s">
        <v>35</v>
      </c>
      <c r="AX118" s="13" t="s">
        <v>79</v>
      </c>
      <c r="AY118" s="208" t="s">
        <v>145</v>
      </c>
    </row>
    <row r="119" spans="1:65" s="2" customFormat="1" ht="24.2" customHeight="1">
      <c r="A119" s="35"/>
      <c r="B119" s="36"/>
      <c r="C119" s="179" t="s">
        <v>190</v>
      </c>
      <c r="D119" s="179" t="s">
        <v>147</v>
      </c>
      <c r="E119" s="180" t="s">
        <v>197</v>
      </c>
      <c r="F119" s="181" t="s">
        <v>198</v>
      </c>
      <c r="G119" s="182" t="s">
        <v>150</v>
      </c>
      <c r="H119" s="183">
        <v>108</v>
      </c>
      <c r="I119" s="184"/>
      <c r="J119" s="185">
        <f>ROUND(I119*H119,2)</f>
        <v>0</v>
      </c>
      <c r="K119" s="181" t="s">
        <v>151</v>
      </c>
      <c r="L119" s="40"/>
      <c r="M119" s="186" t="s">
        <v>19</v>
      </c>
      <c r="N119" s="187" t="s">
        <v>44</v>
      </c>
      <c r="O119" s="65"/>
      <c r="P119" s="188">
        <f>O119*H119</f>
        <v>0</v>
      </c>
      <c r="Q119" s="188">
        <v>8.4999999999999995E-4</v>
      </c>
      <c r="R119" s="188">
        <f>Q119*H119</f>
        <v>9.1799999999999993E-2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152</v>
      </c>
      <c r="AT119" s="190" t="s">
        <v>147</v>
      </c>
      <c r="AU119" s="190" t="s">
        <v>81</v>
      </c>
      <c r="AY119" s="18" t="s">
        <v>145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79</v>
      </c>
      <c r="BK119" s="191">
        <f>ROUND(I119*H119,2)</f>
        <v>0</v>
      </c>
      <c r="BL119" s="18" t="s">
        <v>152</v>
      </c>
      <c r="BM119" s="190" t="s">
        <v>1569</v>
      </c>
    </row>
    <row r="120" spans="1:65" s="2" customFormat="1" ht="11.25">
      <c r="A120" s="35"/>
      <c r="B120" s="36"/>
      <c r="C120" s="37"/>
      <c r="D120" s="192" t="s">
        <v>154</v>
      </c>
      <c r="E120" s="37"/>
      <c r="F120" s="193" t="s">
        <v>200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154</v>
      </c>
      <c r="AU120" s="18" t="s">
        <v>81</v>
      </c>
    </row>
    <row r="121" spans="1:65" s="13" customFormat="1" ht="11.25">
      <c r="B121" s="197"/>
      <c r="C121" s="198"/>
      <c r="D121" s="199" t="s">
        <v>160</v>
      </c>
      <c r="E121" s="200" t="s">
        <v>19</v>
      </c>
      <c r="F121" s="201" t="s">
        <v>1570</v>
      </c>
      <c r="G121" s="198"/>
      <c r="H121" s="202">
        <v>108</v>
      </c>
      <c r="I121" s="203"/>
      <c r="J121" s="198"/>
      <c r="K121" s="198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160</v>
      </c>
      <c r="AU121" s="208" t="s">
        <v>81</v>
      </c>
      <c r="AV121" s="13" t="s">
        <v>81</v>
      </c>
      <c r="AW121" s="13" t="s">
        <v>35</v>
      </c>
      <c r="AX121" s="13" t="s">
        <v>79</v>
      </c>
      <c r="AY121" s="208" t="s">
        <v>145</v>
      </c>
    </row>
    <row r="122" spans="1:65" s="2" customFormat="1" ht="24.2" customHeight="1">
      <c r="A122" s="35"/>
      <c r="B122" s="36"/>
      <c r="C122" s="179" t="s">
        <v>196</v>
      </c>
      <c r="D122" s="179" t="s">
        <v>147</v>
      </c>
      <c r="E122" s="180" t="s">
        <v>203</v>
      </c>
      <c r="F122" s="181" t="s">
        <v>204</v>
      </c>
      <c r="G122" s="182" t="s">
        <v>150</v>
      </c>
      <c r="H122" s="183">
        <v>108</v>
      </c>
      <c r="I122" s="184"/>
      <c r="J122" s="185">
        <f>ROUND(I122*H122,2)</f>
        <v>0</v>
      </c>
      <c r="K122" s="181" t="s">
        <v>151</v>
      </c>
      <c r="L122" s="40"/>
      <c r="M122" s="186" t="s">
        <v>19</v>
      </c>
      <c r="N122" s="187" t="s">
        <v>44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152</v>
      </c>
      <c r="AT122" s="190" t="s">
        <v>147</v>
      </c>
      <c r="AU122" s="190" t="s">
        <v>81</v>
      </c>
      <c r="AY122" s="18" t="s">
        <v>145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79</v>
      </c>
      <c r="BK122" s="191">
        <f>ROUND(I122*H122,2)</f>
        <v>0</v>
      </c>
      <c r="BL122" s="18" t="s">
        <v>152</v>
      </c>
      <c r="BM122" s="190" t="s">
        <v>1571</v>
      </c>
    </row>
    <row r="123" spans="1:65" s="2" customFormat="1" ht="11.25">
      <c r="A123" s="35"/>
      <c r="B123" s="36"/>
      <c r="C123" s="37"/>
      <c r="D123" s="192" t="s">
        <v>154</v>
      </c>
      <c r="E123" s="37"/>
      <c r="F123" s="193" t="s">
        <v>206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154</v>
      </c>
      <c r="AU123" s="18" t="s">
        <v>81</v>
      </c>
    </row>
    <row r="124" spans="1:65" s="2" customFormat="1" ht="37.9" customHeight="1">
      <c r="A124" s="35"/>
      <c r="B124" s="36"/>
      <c r="C124" s="179" t="s">
        <v>202</v>
      </c>
      <c r="D124" s="179" t="s">
        <v>147</v>
      </c>
      <c r="E124" s="180" t="s">
        <v>208</v>
      </c>
      <c r="F124" s="181" t="s">
        <v>209</v>
      </c>
      <c r="G124" s="182" t="s">
        <v>178</v>
      </c>
      <c r="H124" s="183">
        <v>818</v>
      </c>
      <c r="I124" s="184"/>
      <c r="J124" s="185">
        <f>ROUND(I124*H124,2)</f>
        <v>0</v>
      </c>
      <c r="K124" s="181" t="s">
        <v>151</v>
      </c>
      <c r="L124" s="40"/>
      <c r="M124" s="186" t="s">
        <v>19</v>
      </c>
      <c r="N124" s="187" t="s">
        <v>44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152</v>
      </c>
      <c r="AT124" s="190" t="s">
        <v>147</v>
      </c>
      <c r="AU124" s="190" t="s">
        <v>81</v>
      </c>
      <c r="AY124" s="18" t="s">
        <v>145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79</v>
      </c>
      <c r="BK124" s="191">
        <f>ROUND(I124*H124,2)</f>
        <v>0</v>
      </c>
      <c r="BL124" s="18" t="s">
        <v>152</v>
      </c>
      <c r="BM124" s="190" t="s">
        <v>1572</v>
      </c>
    </row>
    <row r="125" spans="1:65" s="2" customFormat="1" ht="11.25">
      <c r="A125" s="35"/>
      <c r="B125" s="36"/>
      <c r="C125" s="37"/>
      <c r="D125" s="192" t="s">
        <v>154</v>
      </c>
      <c r="E125" s="37"/>
      <c r="F125" s="193" t="s">
        <v>211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154</v>
      </c>
      <c r="AU125" s="18" t="s">
        <v>81</v>
      </c>
    </row>
    <row r="126" spans="1:65" s="13" customFormat="1" ht="11.25">
      <c r="B126" s="197"/>
      <c r="C126" s="198"/>
      <c r="D126" s="199" t="s">
        <v>160</v>
      </c>
      <c r="E126" s="200" t="s">
        <v>19</v>
      </c>
      <c r="F126" s="201" t="s">
        <v>1573</v>
      </c>
      <c r="G126" s="198"/>
      <c r="H126" s="202">
        <v>818</v>
      </c>
      <c r="I126" s="203"/>
      <c r="J126" s="198"/>
      <c r="K126" s="198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160</v>
      </c>
      <c r="AU126" s="208" t="s">
        <v>81</v>
      </c>
      <c r="AV126" s="13" t="s">
        <v>81</v>
      </c>
      <c r="AW126" s="13" t="s">
        <v>35</v>
      </c>
      <c r="AX126" s="13" t="s">
        <v>79</v>
      </c>
      <c r="AY126" s="208" t="s">
        <v>145</v>
      </c>
    </row>
    <row r="127" spans="1:65" s="2" customFormat="1" ht="24.2" customHeight="1">
      <c r="A127" s="35"/>
      <c r="B127" s="36"/>
      <c r="C127" s="179" t="s">
        <v>207</v>
      </c>
      <c r="D127" s="179" t="s">
        <v>147</v>
      </c>
      <c r="E127" s="180" t="s">
        <v>214</v>
      </c>
      <c r="F127" s="181" t="s">
        <v>215</v>
      </c>
      <c r="G127" s="182" t="s">
        <v>216</v>
      </c>
      <c r="H127" s="183">
        <v>1472.4</v>
      </c>
      <c r="I127" s="184"/>
      <c r="J127" s="185">
        <f>ROUND(I127*H127,2)</f>
        <v>0</v>
      </c>
      <c r="K127" s="181" t="s">
        <v>151</v>
      </c>
      <c r="L127" s="40"/>
      <c r="M127" s="186" t="s">
        <v>19</v>
      </c>
      <c r="N127" s="187" t="s">
        <v>44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152</v>
      </c>
      <c r="AT127" s="190" t="s">
        <v>147</v>
      </c>
      <c r="AU127" s="190" t="s">
        <v>81</v>
      </c>
      <c r="AY127" s="18" t="s">
        <v>145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79</v>
      </c>
      <c r="BK127" s="191">
        <f>ROUND(I127*H127,2)</f>
        <v>0</v>
      </c>
      <c r="BL127" s="18" t="s">
        <v>152</v>
      </c>
      <c r="BM127" s="190" t="s">
        <v>1574</v>
      </c>
    </row>
    <row r="128" spans="1:65" s="2" customFormat="1" ht="11.25">
      <c r="A128" s="35"/>
      <c r="B128" s="36"/>
      <c r="C128" s="37"/>
      <c r="D128" s="192" t="s">
        <v>154</v>
      </c>
      <c r="E128" s="37"/>
      <c r="F128" s="193" t="s">
        <v>218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154</v>
      </c>
      <c r="AU128" s="18" t="s">
        <v>81</v>
      </c>
    </row>
    <row r="129" spans="1:65" s="13" customFormat="1" ht="11.25">
      <c r="B129" s="197"/>
      <c r="C129" s="198"/>
      <c r="D129" s="199" t="s">
        <v>160</v>
      </c>
      <c r="E129" s="200" t="s">
        <v>19</v>
      </c>
      <c r="F129" s="201" t="s">
        <v>1575</v>
      </c>
      <c r="G129" s="198"/>
      <c r="H129" s="202">
        <v>1472.4</v>
      </c>
      <c r="I129" s="203"/>
      <c r="J129" s="198"/>
      <c r="K129" s="198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160</v>
      </c>
      <c r="AU129" s="208" t="s">
        <v>81</v>
      </c>
      <c r="AV129" s="13" t="s">
        <v>81</v>
      </c>
      <c r="AW129" s="13" t="s">
        <v>35</v>
      </c>
      <c r="AX129" s="13" t="s">
        <v>79</v>
      </c>
      <c r="AY129" s="208" t="s">
        <v>145</v>
      </c>
    </row>
    <row r="130" spans="1:65" s="2" customFormat="1" ht="24.2" customHeight="1">
      <c r="A130" s="35"/>
      <c r="B130" s="36"/>
      <c r="C130" s="179" t="s">
        <v>213</v>
      </c>
      <c r="D130" s="179" t="s">
        <v>147</v>
      </c>
      <c r="E130" s="180" t="s">
        <v>221</v>
      </c>
      <c r="F130" s="181" t="s">
        <v>222</v>
      </c>
      <c r="G130" s="182" t="s">
        <v>178</v>
      </c>
      <c r="H130" s="183">
        <v>50.03</v>
      </c>
      <c r="I130" s="184"/>
      <c r="J130" s="185">
        <f>ROUND(I130*H130,2)</f>
        <v>0</v>
      </c>
      <c r="K130" s="181" t="s">
        <v>151</v>
      </c>
      <c r="L130" s="40"/>
      <c r="M130" s="186" t="s">
        <v>19</v>
      </c>
      <c r="N130" s="187" t="s">
        <v>44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152</v>
      </c>
      <c r="AT130" s="190" t="s">
        <v>147</v>
      </c>
      <c r="AU130" s="190" t="s">
        <v>81</v>
      </c>
      <c r="AY130" s="18" t="s">
        <v>145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79</v>
      </c>
      <c r="BK130" s="191">
        <f>ROUND(I130*H130,2)</f>
        <v>0</v>
      </c>
      <c r="BL130" s="18" t="s">
        <v>152</v>
      </c>
      <c r="BM130" s="190" t="s">
        <v>1576</v>
      </c>
    </row>
    <row r="131" spans="1:65" s="2" customFormat="1" ht="11.25">
      <c r="A131" s="35"/>
      <c r="B131" s="36"/>
      <c r="C131" s="37"/>
      <c r="D131" s="192" t="s">
        <v>154</v>
      </c>
      <c r="E131" s="37"/>
      <c r="F131" s="193" t="s">
        <v>224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154</v>
      </c>
      <c r="AU131" s="18" t="s">
        <v>81</v>
      </c>
    </row>
    <row r="132" spans="1:65" s="13" customFormat="1" ht="11.25">
      <c r="B132" s="197"/>
      <c r="C132" s="198"/>
      <c r="D132" s="199" t="s">
        <v>160</v>
      </c>
      <c r="E132" s="200" t="s">
        <v>19</v>
      </c>
      <c r="F132" s="201" t="s">
        <v>1577</v>
      </c>
      <c r="G132" s="198"/>
      <c r="H132" s="202">
        <v>50.03</v>
      </c>
      <c r="I132" s="203"/>
      <c r="J132" s="198"/>
      <c r="K132" s="198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160</v>
      </c>
      <c r="AU132" s="208" t="s">
        <v>81</v>
      </c>
      <c r="AV132" s="13" t="s">
        <v>81</v>
      </c>
      <c r="AW132" s="13" t="s">
        <v>35</v>
      </c>
      <c r="AX132" s="13" t="s">
        <v>79</v>
      </c>
      <c r="AY132" s="208" t="s">
        <v>145</v>
      </c>
    </row>
    <row r="133" spans="1:65" s="2" customFormat="1" ht="37.9" customHeight="1">
      <c r="A133" s="35"/>
      <c r="B133" s="36"/>
      <c r="C133" s="179" t="s">
        <v>220</v>
      </c>
      <c r="D133" s="179" t="s">
        <v>147</v>
      </c>
      <c r="E133" s="180" t="s">
        <v>640</v>
      </c>
      <c r="F133" s="181" t="s">
        <v>641</v>
      </c>
      <c r="G133" s="182" t="s">
        <v>178</v>
      </c>
      <c r="H133" s="183">
        <v>5.04</v>
      </c>
      <c r="I133" s="184"/>
      <c r="J133" s="185">
        <f>ROUND(I133*H133,2)</f>
        <v>0</v>
      </c>
      <c r="K133" s="181" t="s">
        <v>151</v>
      </c>
      <c r="L133" s="40"/>
      <c r="M133" s="186" t="s">
        <v>19</v>
      </c>
      <c r="N133" s="187" t="s">
        <v>44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152</v>
      </c>
      <c r="AT133" s="190" t="s">
        <v>147</v>
      </c>
      <c r="AU133" s="190" t="s">
        <v>81</v>
      </c>
      <c r="AY133" s="18" t="s">
        <v>145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79</v>
      </c>
      <c r="BK133" s="191">
        <f>ROUND(I133*H133,2)</f>
        <v>0</v>
      </c>
      <c r="BL133" s="18" t="s">
        <v>152</v>
      </c>
      <c r="BM133" s="190" t="s">
        <v>1578</v>
      </c>
    </row>
    <row r="134" spans="1:65" s="2" customFormat="1" ht="11.25">
      <c r="A134" s="35"/>
      <c r="B134" s="36"/>
      <c r="C134" s="37"/>
      <c r="D134" s="192" t="s">
        <v>154</v>
      </c>
      <c r="E134" s="37"/>
      <c r="F134" s="193" t="s">
        <v>1579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154</v>
      </c>
      <c r="AU134" s="18" t="s">
        <v>81</v>
      </c>
    </row>
    <row r="135" spans="1:65" s="13" customFormat="1" ht="11.25">
      <c r="B135" s="197"/>
      <c r="C135" s="198"/>
      <c r="D135" s="199" t="s">
        <v>160</v>
      </c>
      <c r="E135" s="200" t="s">
        <v>19</v>
      </c>
      <c r="F135" s="201" t="s">
        <v>1580</v>
      </c>
      <c r="G135" s="198"/>
      <c r="H135" s="202">
        <v>5.04</v>
      </c>
      <c r="I135" s="203"/>
      <c r="J135" s="198"/>
      <c r="K135" s="198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160</v>
      </c>
      <c r="AU135" s="208" t="s">
        <v>81</v>
      </c>
      <c r="AV135" s="13" t="s">
        <v>81</v>
      </c>
      <c r="AW135" s="13" t="s">
        <v>35</v>
      </c>
      <c r="AX135" s="13" t="s">
        <v>79</v>
      </c>
      <c r="AY135" s="208" t="s">
        <v>145</v>
      </c>
    </row>
    <row r="136" spans="1:65" s="2" customFormat="1" ht="16.5" customHeight="1">
      <c r="A136" s="35"/>
      <c r="B136" s="36"/>
      <c r="C136" s="220" t="s">
        <v>227</v>
      </c>
      <c r="D136" s="220" t="s">
        <v>234</v>
      </c>
      <c r="E136" s="221" t="s">
        <v>1581</v>
      </c>
      <c r="F136" s="222" t="s">
        <v>1582</v>
      </c>
      <c r="G136" s="223" t="s">
        <v>216</v>
      </c>
      <c r="H136" s="224">
        <v>10.08</v>
      </c>
      <c r="I136" s="225"/>
      <c r="J136" s="226">
        <f>ROUND(I136*H136,2)</f>
        <v>0</v>
      </c>
      <c r="K136" s="222" t="s">
        <v>151</v>
      </c>
      <c r="L136" s="227"/>
      <c r="M136" s="228" t="s">
        <v>19</v>
      </c>
      <c r="N136" s="229" t="s">
        <v>44</v>
      </c>
      <c r="O136" s="65"/>
      <c r="P136" s="188">
        <f>O136*H136</f>
        <v>0</v>
      </c>
      <c r="Q136" s="188">
        <v>1</v>
      </c>
      <c r="R136" s="188">
        <f>Q136*H136</f>
        <v>10.08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196</v>
      </c>
      <c r="AT136" s="190" t="s">
        <v>234</v>
      </c>
      <c r="AU136" s="190" t="s">
        <v>81</v>
      </c>
      <c r="AY136" s="18" t="s">
        <v>145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79</v>
      </c>
      <c r="BK136" s="191">
        <f>ROUND(I136*H136,2)</f>
        <v>0</v>
      </c>
      <c r="BL136" s="18" t="s">
        <v>152</v>
      </c>
      <c r="BM136" s="190" t="s">
        <v>1583</v>
      </c>
    </row>
    <row r="137" spans="1:65" s="13" customFormat="1" ht="11.25">
      <c r="B137" s="197"/>
      <c r="C137" s="198"/>
      <c r="D137" s="199" t="s">
        <v>160</v>
      </c>
      <c r="E137" s="198"/>
      <c r="F137" s="201" t="s">
        <v>1584</v>
      </c>
      <c r="G137" s="198"/>
      <c r="H137" s="202">
        <v>10.08</v>
      </c>
      <c r="I137" s="203"/>
      <c r="J137" s="198"/>
      <c r="K137" s="198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160</v>
      </c>
      <c r="AU137" s="208" t="s">
        <v>81</v>
      </c>
      <c r="AV137" s="13" t="s">
        <v>81</v>
      </c>
      <c r="AW137" s="13" t="s">
        <v>4</v>
      </c>
      <c r="AX137" s="13" t="s">
        <v>79</v>
      </c>
      <c r="AY137" s="208" t="s">
        <v>145</v>
      </c>
    </row>
    <row r="138" spans="1:65" s="2" customFormat="1" ht="16.5" customHeight="1">
      <c r="A138" s="35"/>
      <c r="B138" s="36"/>
      <c r="C138" s="179" t="s">
        <v>233</v>
      </c>
      <c r="D138" s="179" t="s">
        <v>147</v>
      </c>
      <c r="E138" s="180" t="s">
        <v>1585</v>
      </c>
      <c r="F138" s="181" t="s">
        <v>1586</v>
      </c>
      <c r="G138" s="182" t="s">
        <v>150</v>
      </c>
      <c r="H138" s="183">
        <v>125</v>
      </c>
      <c r="I138" s="184"/>
      <c r="J138" s="185">
        <f>ROUND(I138*H138,2)</f>
        <v>0</v>
      </c>
      <c r="K138" s="181" t="s">
        <v>151</v>
      </c>
      <c r="L138" s="40"/>
      <c r="M138" s="186" t="s">
        <v>19</v>
      </c>
      <c r="N138" s="187" t="s">
        <v>44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152</v>
      </c>
      <c r="AT138" s="190" t="s">
        <v>147</v>
      </c>
      <c r="AU138" s="190" t="s">
        <v>81</v>
      </c>
      <c r="AY138" s="18" t="s">
        <v>145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79</v>
      </c>
      <c r="BK138" s="191">
        <f>ROUND(I138*H138,2)</f>
        <v>0</v>
      </c>
      <c r="BL138" s="18" t="s">
        <v>152</v>
      </c>
      <c r="BM138" s="190" t="s">
        <v>1587</v>
      </c>
    </row>
    <row r="139" spans="1:65" s="2" customFormat="1" ht="11.25">
      <c r="A139" s="35"/>
      <c r="B139" s="36"/>
      <c r="C139" s="37"/>
      <c r="D139" s="192" t="s">
        <v>154</v>
      </c>
      <c r="E139" s="37"/>
      <c r="F139" s="193" t="s">
        <v>1588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154</v>
      </c>
      <c r="AU139" s="18" t="s">
        <v>81</v>
      </c>
    </row>
    <row r="140" spans="1:65" s="2" customFormat="1" ht="21.75" customHeight="1">
      <c r="A140" s="35"/>
      <c r="B140" s="36"/>
      <c r="C140" s="179" t="s">
        <v>8</v>
      </c>
      <c r="D140" s="179" t="s">
        <v>147</v>
      </c>
      <c r="E140" s="180" t="s">
        <v>249</v>
      </c>
      <c r="F140" s="181" t="s">
        <v>250</v>
      </c>
      <c r="G140" s="182" t="s">
        <v>150</v>
      </c>
      <c r="H140" s="183">
        <v>2364</v>
      </c>
      <c r="I140" s="184"/>
      <c r="J140" s="185">
        <f>ROUND(I140*H140,2)</f>
        <v>0</v>
      </c>
      <c r="K140" s="181" t="s">
        <v>151</v>
      </c>
      <c r="L140" s="40"/>
      <c r="M140" s="186" t="s">
        <v>19</v>
      </c>
      <c r="N140" s="187" t="s">
        <v>44</v>
      </c>
      <c r="O140" s="65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152</v>
      </c>
      <c r="AT140" s="190" t="s">
        <v>147</v>
      </c>
      <c r="AU140" s="190" t="s">
        <v>81</v>
      </c>
      <c r="AY140" s="18" t="s">
        <v>145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79</v>
      </c>
      <c r="BK140" s="191">
        <f>ROUND(I140*H140,2)</f>
        <v>0</v>
      </c>
      <c r="BL140" s="18" t="s">
        <v>152</v>
      </c>
      <c r="BM140" s="190" t="s">
        <v>1589</v>
      </c>
    </row>
    <row r="141" spans="1:65" s="2" customFormat="1" ht="11.25">
      <c r="A141" s="35"/>
      <c r="B141" s="36"/>
      <c r="C141" s="37"/>
      <c r="D141" s="192" t="s">
        <v>154</v>
      </c>
      <c r="E141" s="37"/>
      <c r="F141" s="193" t="s">
        <v>252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154</v>
      </c>
      <c r="AU141" s="18" t="s">
        <v>81</v>
      </c>
    </row>
    <row r="142" spans="1:65" s="13" customFormat="1" ht="11.25">
      <c r="B142" s="197"/>
      <c r="C142" s="198"/>
      <c r="D142" s="199" t="s">
        <v>160</v>
      </c>
      <c r="E142" s="200" t="s">
        <v>19</v>
      </c>
      <c r="F142" s="201" t="s">
        <v>1590</v>
      </c>
      <c r="G142" s="198"/>
      <c r="H142" s="202">
        <v>2364</v>
      </c>
      <c r="I142" s="203"/>
      <c r="J142" s="198"/>
      <c r="K142" s="198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160</v>
      </c>
      <c r="AU142" s="208" t="s">
        <v>81</v>
      </c>
      <c r="AV142" s="13" t="s">
        <v>81</v>
      </c>
      <c r="AW142" s="13" t="s">
        <v>35</v>
      </c>
      <c r="AX142" s="13" t="s">
        <v>79</v>
      </c>
      <c r="AY142" s="208" t="s">
        <v>145</v>
      </c>
    </row>
    <row r="143" spans="1:65" s="12" customFormat="1" ht="22.9" customHeight="1">
      <c r="B143" s="163"/>
      <c r="C143" s="164"/>
      <c r="D143" s="165" t="s">
        <v>72</v>
      </c>
      <c r="E143" s="177" t="s">
        <v>162</v>
      </c>
      <c r="F143" s="177" t="s">
        <v>254</v>
      </c>
      <c r="G143" s="164"/>
      <c r="H143" s="164"/>
      <c r="I143" s="167"/>
      <c r="J143" s="178">
        <f>BK143</f>
        <v>0</v>
      </c>
      <c r="K143" s="164"/>
      <c r="L143" s="169"/>
      <c r="M143" s="170"/>
      <c r="N143" s="171"/>
      <c r="O143" s="171"/>
      <c r="P143" s="172">
        <f>SUM(P144:P150)</f>
        <v>0</v>
      </c>
      <c r="Q143" s="171"/>
      <c r="R143" s="172">
        <f>SUM(R144:R150)</f>
        <v>10.20105</v>
      </c>
      <c r="S143" s="171"/>
      <c r="T143" s="173">
        <f>SUM(T144:T150)</f>
        <v>0</v>
      </c>
      <c r="AR143" s="174" t="s">
        <v>79</v>
      </c>
      <c r="AT143" s="175" t="s">
        <v>72</v>
      </c>
      <c r="AU143" s="175" t="s">
        <v>79</v>
      </c>
      <c r="AY143" s="174" t="s">
        <v>145</v>
      </c>
      <c r="BK143" s="176">
        <f>SUM(BK144:BK150)</f>
        <v>0</v>
      </c>
    </row>
    <row r="144" spans="1:65" s="2" customFormat="1" ht="16.5" customHeight="1">
      <c r="A144" s="35"/>
      <c r="B144" s="36"/>
      <c r="C144" s="179" t="s">
        <v>243</v>
      </c>
      <c r="D144" s="179" t="s">
        <v>147</v>
      </c>
      <c r="E144" s="180" t="s">
        <v>256</v>
      </c>
      <c r="F144" s="181" t="s">
        <v>257</v>
      </c>
      <c r="G144" s="182" t="s">
        <v>172</v>
      </c>
      <c r="H144" s="183">
        <v>45</v>
      </c>
      <c r="I144" s="184"/>
      <c r="J144" s="185">
        <f>ROUND(I144*H144,2)</f>
        <v>0</v>
      </c>
      <c r="K144" s="181" t="s">
        <v>151</v>
      </c>
      <c r="L144" s="40"/>
      <c r="M144" s="186" t="s">
        <v>19</v>
      </c>
      <c r="N144" s="187" t="s">
        <v>44</v>
      </c>
      <c r="O144" s="65"/>
      <c r="P144" s="188">
        <f>O144*H144</f>
        <v>0</v>
      </c>
      <c r="Q144" s="188">
        <v>0.12064</v>
      </c>
      <c r="R144" s="188">
        <f>Q144*H144</f>
        <v>5.4287999999999998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152</v>
      </c>
      <c r="AT144" s="190" t="s">
        <v>147</v>
      </c>
      <c r="AU144" s="190" t="s">
        <v>81</v>
      </c>
      <c r="AY144" s="18" t="s">
        <v>145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79</v>
      </c>
      <c r="BK144" s="191">
        <f>ROUND(I144*H144,2)</f>
        <v>0</v>
      </c>
      <c r="BL144" s="18" t="s">
        <v>152</v>
      </c>
      <c r="BM144" s="190" t="s">
        <v>1591</v>
      </c>
    </row>
    <row r="145" spans="1:65" s="2" customFormat="1" ht="11.25">
      <c r="A145" s="35"/>
      <c r="B145" s="36"/>
      <c r="C145" s="37"/>
      <c r="D145" s="192" t="s">
        <v>154</v>
      </c>
      <c r="E145" s="37"/>
      <c r="F145" s="193" t="s">
        <v>259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154</v>
      </c>
      <c r="AU145" s="18" t="s">
        <v>81</v>
      </c>
    </row>
    <row r="146" spans="1:65" s="13" customFormat="1" ht="11.25">
      <c r="B146" s="197"/>
      <c r="C146" s="198"/>
      <c r="D146" s="199" t="s">
        <v>160</v>
      </c>
      <c r="E146" s="200" t="s">
        <v>19</v>
      </c>
      <c r="F146" s="201" t="s">
        <v>1592</v>
      </c>
      <c r="G146" s="198"/>
      <c r="H146" s="202">
        <v>45</v>
      </c>
      <c r="I146" s="203"/>
      <c r="J146" s="198"/>
      <c r="K146" s="198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160</v>
      </c>
      <c r="AU146" s="208" t="s">
        <v>81</v>
      </c>
      <c r="AV146" s="13" t="s">
        <v>81</v>
      </c>
      <c r="AW146" s="13" t="s">
        <v>35</v>
      </c>
      <c r="AX146" s="13" t="s">
        <v>79</v>
      </c>
      <c r="AY146" s="208" t="s">
        <v>145</v>
      </c>
    </row>
    <row r="147" spans="1:65" s="2" customFormat="1" ht="16.5" customHeight="1">
      <c r="A147" s="35"/>
      <c r="B147" s="36"/>
      <c r="C147" s="220" t="s">
        <v>248</v>
      </c>
      <c r="D147" s="220" t="s">
        <v>234</v>
      </c>
      <c r="E147" s="221" t="s">
        <v>1593</v>
      </c>
      <c r="F147" s="222" t="s">
        <v>1594</v>
      </c>
      <c r="G147" s="223" t="s">
        <v>263</v>
      </c>
      <c r="H147" s="224">
        <v>272.7</v>
      </c>
      <c r="I147" s="225"/>
      <c r="J147" s="226">
        <f>ROUND(I147*H147,2)</f>
        <v>0</v>
      </c>
      <c r="K147" s="222" t="s">
        <v>151</v>
      </c>
      <c r="L147" s="227"/>
      <c r="M147" s="228" t="s">
        <v>19</v>
      </c>
      <c r="N147" s="229" t="s">
        <v>44</v>
      </c>
      <c r="O147" s="65"/>
      <c r="P147" s="188">
        <f>O147*H147</f>
        <v>0</v>
      </c>
      <c r="Q147" s="188">
        <v>1.2E-2</v>
      </c>
      <c r="R147" s="188">
        <f>Q147*H147</f>
        <v>3.2723999999999998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196</v>
      </c>
      <c r="AT147" s="190" t="s">
        <v>234</v>
      </c>
      <c r="AU147" s="190" t="s">
        <v>81</v>
      </c>
      <c r="AY147" s="18" t="s">
        <v>145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79</v>
      </c>
      <c r="BK147" s="191">
        <f>ROUND(I147*H147,2)</f>
        <v>0</v>
      </c>
      <c r="BL147" s="18" t="s">
        <v>152</v>
      </c>
      <c r="BM147" s="190" t="s">
        <v>1595</v>
      </c>
    </row>
    <row r="148" spans="1:65" s="13" customFormat="1" ht="11.25">
      <c r="B148" s="197"/>
      <c r="C148" s="198"/>
      <c r="D148" s="199" t="s">
        <v>160</v>
      </c>
      <c r="E148" s="198"/>
      <c r="F148" s="201" t="s">
        <v>1596</v>
      </c>
      <c r="G148" s="198"/>
      <c r="H148" s="202">
        <v>272.7</v>
      </c>
      <c r="I148" s="203"/>
      <c r="J148" s="198"/>
      <c r="K148" s="198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160</v>
      </c>
      <c r="AU148" s="208" t="s">
        <v>81</v>
      </c>
      <c r="AV148" s="13" t="s">
        <v>81</v>
      </c>
      <c r="AW148" s="13" t="s">
        <v>4</v>
      </c>
      <c r="AX148" s="13" t="s">
        <v>79</v>
      </c>
      <c r="AY148" s="208" t="s">
        <v>145</v>
      </c>
    </row>
    <row r="149" spans="1:65" s="2" customFormat="1" ht="16.5" customHeight="1">
      <c r="A149" s="35"/>
      <c r="B149" s="36"/>
      <c r="C149" s="220" t="s">
        <v>255</v>
      </c>
      <c r="D149" s="220" t="s">
        <v>234</v>
      </c>
      <c r="E149" s="221" t="s">
        <v>1597</v>
      </c>
      <c r="F149" s="222" t="s">
        <v>1598</v>
      </c>
      <c r="G149" s="223" t="s">
        <v>1526</v>
      </c>
      <c r="H149" s="224">
        <v>136.35</v>
      </c>
      <c r="I149" s="225"/>
      <c r="J149" s="226">
        <f>ROUND(I149*H149,2)</f>
        <v>0</v>
      </c>
      <c r="K149" s="222" t="s">
        <v>151</v>
      </c>
      <c r="L149" s="227"/>
      <c r="M149" s="228" t="s">
        <v>19</v>
      </c>
      <c r="N149" s="229" t="s">
        <v>44</v>
      </c>
      <c r="O149" s="65"/>
      <c r="P149" s="188">
        <f>O149*H149</f>
        <v>0</v>
      </c>
      <c r="Q149" s="188">
        <v>1.0999999999999999E-2</v>
      </c>
      <c r="R149" s="188">
        <f>Q149*H149</f>
        <v>1.4998499999999999</v>
      </c>
      <c r="S149" s="188">
        <v>0</v>
      </c>
      <c r="T149" s="18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196</v>
      </c>
      <c r="AT149" s="190" t="s">
        <v>234</v>
      </c>
      <c r="AU149" s="190" t="s">
        <v>81</v>
      </c>
      <c r="AY149" s="18" t="s">
        <v>145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79</v>
      </c>
      <c r="BK149" s="191">
        <f>ROUND(I149*H149,2)</f>
        <v>0</v>
      </c>
      <c r="BL149" s="18" t="s">
        <v>152</v>
      </c>
      <c r="BM149" s="190" t="s">
        <v>1599</v>
      </c>
    </row>
    <row r="150" spans="1:65" s="13" customFormat="1" ht="11.25">
      <c r="B150" s="197"/>
      <c r="C150" s="198"/>
      <c r="D150" s="199" t="s">
        <v>160</v>
      </c>
      <c r="E150" s="198"/>
      <c r="F150" s="201" t="s">
        <v>1600</v>
      </c>
      <c r="G150" s="198"/>
      <c r="H150" s="202">
        <v>136.35</v>
      </c>
      <c r="I150" s="203"/>
      <c r="J150" s="198"/>
      <c r="K150" s="198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160</v>
      </c>
      <c r="AU150" s="208" t="s">
        <v>81</v>
      </c>
      <c r="AV150" s="13" t="s">
        <v>81</v>
      </c>
      <c r="AW150" s="13" t="s">
        <v>4</v>
      </c>
      <c r="AX150" s="13" t="s">
        <v>79</v>
      </c>
      <c r="AY150" s="208" t="s">
        <v>145</v>
      </c>
    </row>
    <row r="151" spans="1:65" s="12" customFormat="1" ht="22.9" customHeight="1">
      <c r="B151" s="163"/>
      <c r="C151" s="164"/>
      <c r="D151" s="165" t="s">
        <v>72</v>
      </c>
      <c r="E151" s="177" t="s">
        <v>175</v>
      </c>
      <c r="F151" s="177" t="s">
        <v>266</v>
      </c>
      <c r="G151" s="164"/>
      <c r="H151" s="164"/>
      <c r="I151" s="167"/>
      <c r="J151" s="178">
        <f>BK151</f>
        <v>0</v>
      </c>
      <c r="K151" s="164"/>
      <c r="L151" s="169"/>
      <c r="M151" s="170"/>
      <c r="N151" s="171"/>
      <c r="O151" s="171"/>
      <c r="P151" s="172">
        <f>SUM(P152:P180)</f>
        <v>0</v>
      </c>
      <c r="Q151" s="171"/>
      <c r="R151" s="172">
        <f>SUM(R152:R180)</f>
        <v>192.09643</v>
      </c>
      <c r="S151" s="171"/>
      <c r="T151" s="173">
        <f>SUM(T152:T180)</f>
        <v>0</v>
      </c>
      <c r="AR151" s="174" t="s">
        <v>79</v>
      </c>
      <c r="AT151" s="175" t="s">
        <v>72</v>
      </c>
      <c r="AU151" s="175" t="s">
        <v>79</v>
      </c>
      <c r="AY151" s="174" t="s">
        <v>145</v>
      </c>
      <c r="BK151" s="176">
        <f>SUM(BK152:BK180)</f>
        <v>0</v>
      </c>
    </row>
    <row r="152" spans="1:65" s="2" customFormat="1" ht="24.2" customHeight="1">
      <c r="A152" s="35"/>
      <c r="B152" s="36"/>
      <c r="C152" s="179" t="s">
        <v>260</v>
      </c>
      <c r="D152" s="179" t="s">
        <v>147</v>
      </c>
      <c r="E152" s="180" t="s">
        <v>268</v>
      </c>
      <c r="F152" s="181" t="s">
        <v>269</v>
      </c>
      <c r="G152" s="182" t="s">
        <v>150</v>
      </c>
      <c r="H152" s="183">
        <v>1961</v>
      </c>
      <c r="I152" s="184"/>
      <c r="J152" s="185">
        <f>ROUND(I152*H152,2)</f>
        <v>0</v>
      </c>
      <c r="K152" s="181" t="s">
        <v>151</v>
      </c>
      <c r="L152" s="40"/>
      <c r="M152" s="186" t="s">
        <v>19</v>
      </c>
      <c r="N152" s="187" t="s">
        <v>44</v>
      </c>
      <c r="O152" s="65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152</v>
      </c>
      <c r="AT152" s="190" t="s">
        <v>147</v>
      </c>
      <c r="AU152" s="190" t="s">
        <v>81</v>
      </c>
      <c r="AY152" s="18" t="s">
        <v>145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79</v>
      </c>
      <c r="BK152" s="191">
        <f>ROUND(I152*H152,2)</f>
        <v>0</v>
      </c>
      <c r="BL152" s="18" t="s">
        <v>152</v>
      </c>
      <c r="BM152" s="190" t="s">
        <v>1601</v>
      </c>
    </row>
    <row r="153" spans="1:65" s="2" customFormat="1" ht="11.25">
      <c r="A153" s="35"/>
      <c r="B153" s="36"/>
      <c r="C153" s="37"/>
      <c r="D153" s="192" t="s">
        <v>154</v>
      </c>
      <c r="E153" s="37"/>
      <c r="F153" s="193" t="s">
        <v>271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154</v>
      </c>
      <c r="AU153" s="18" t="s">
        <v>81</v>
      </c>
    </row>
    <row r="154" spans="1:65" s="2" customFormat="1" ht="21.75" customHeight="1">
      <c r="A154" s="35"/>
      <c r="B154" s="36"/>
      <c r="C154" s="179" t="s">
        <v>267</v>
      </c>
      <c r="D154" s="179" t="s">
        <v>147</v>
      </c>
      <c r="E154" s="180" t="s">
        <v>272</v>
      </c>
      <c r="F154" s="181" t="s">
        <v>273</v>
      </c>
      <c r="G154" s="182" t="s">
        <v>150</v>
      </c>
      <c r="H154" s="183">
        <v>1961</v>
      </c>
      <c r="I154" s="184"/>
      <c r="J154" s="185">
        <f>ROUND(I154*H154,2)</f>
        <v>0</v>
      </c>
      <c r="K154" s="181" t="s">
        <v>151</v>
      </c>
      <c r="L154" s="40"/>
      <c r="M154" s="186" t="s">
        <v>19</v>
      </c>
      <c r="N154" s="187" t="s">
        <v>44</v>
      </c>
      <c r="O154" s="65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152</v>
      </c>
      <c r="AT154" s="190" t="s">
        <v>147</v>
      </c>
      <c r="AU154" s="190" t="s">
        <v>81</v>
      </c>
      <c r="AY154" s="18" t="s">
        <v>145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79</v>
      </c>
      <c r="BK154" s="191">
        <f>ROUND(I154*H154,2)</f>
        <v>0</v>
      </c>
      <c r="BL154" s="18" t="s">
        <v>152</v>
      </c>
      <c r="BM154" s="190" t="s">
        <v>1602</v>
      </c>
    </row>
    <row r="155" spans="1:65" s="2" customFormat="1" ht="11.25">
      <c r="A155" s="35"/>
      <c r="B155" s="36"/>
      <c r="C155" s="37"/>
      <c r="D155" s="192" t="s">
        <v>154</v>
      </c>
      <c r="E155" s="37"/>
      <c r="F155" s="193" t="s">
        <v>275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154</v>
      </c>
      <c r="AU155" s="18" t="s">
        <v>81</v>
      </c>
    </row>
    <row r="156" spans="1:65" s="13" customFormat="1" ht="11.25">
      <c r="B156" s="197"/>
      <c r="C156" s="198"/>
      <c r="D156" s="199" t="s">
        <v>160</v>
      </c>
      <c r="E156" s="200" t="s">
        <v>19</v>
      </c>
      <c r="F156" s="201" t="s">
        <v>1603</v>
      </c>
      <c r="G156" s="198"/>
      <c r="H156" s="202">
        <v>1961</v>
      </c>
      <c r="I156" s="203"/>
      <c r="J156" s="198"/>
      <c r="K156" s="198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160</v>
      </c>
      <c r="AU156" s="208" t="s">
        <v>81</v>
      </c>
      <c r="AV156" s="13" t="s">
        <v>81</v>
      </c>
      <c r="AW156" s="13" t="s">
        <v>35</v>
      </c>
      <c r="AX156" s="13" t="s">
        <v>79</v>
      </c>
      <c r="AY156" s="208" t="s">
        <v>145</v>
      </c>
    </row>
    <row r="157" spans="1:65" s="2" customFormat="1" ht="21.75" customHeight="1">
      <c r="A157" s="35"/>
      <c r="B157" s="36"/>
      <c r="C157" s="179" t="s">
        <v>7</v>
      </c>
      <c r="D157" s="179" t="s">
        <v>147</v>
      </c>
      <c r="E157" s="180" t="s">
        <v>278</v>
      </c>
      <c r="F157" s="181" t="s">
        <v>279</v>
      </c>
      <c r="G157" s="182" t="s">
        <v>150</v>
      </c>
      <c r="H157" s="183">
        <v>458</v>
      </c>
      <c r="I157" s="184"/>
      <c r="J157" s="185">
        <f>ROUND(I157*H157,2)</f>
        <v>0</v>
      </c>
      <c r="K157" s="181" t="s">
        <v>151</v>
      </c>
      <c r="L157" s="40"/>
      <c r="M157" s="186" t="s">
        <v>19</v>
      </c>
      <c r="N157" s="187" t="s">
        <v>44</v>
      </c>
      <c r="O157" s="65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152</v>
      </c>
      <c r="AT157" s="190" t="s">
        <v>147</v>
      </c>
      <c r="AU157" s="190" t="s">
        <v>81</v>
      </c>
      <c r="AY157" s="18" t="s">
        <v>145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79</v>
      </c>
      <c r="BK157" s="191">
        <f>ROUND(I157*H157,2)</f>
        <v>0</v>
      </c>
      <c r="BL157" s="18" t="s">
        <v>152</v>
      </c>
      <c r="BM157" s="190" t="s">
        <v>1604</v>
      </c>
    </row>
    <row r="158" spans="1:65" s="2" customFormat="1" ht="11.25">
      <c r="A158" s="35"/>
      <c r="B158" s="36"/>
      <c r="C158" s="37"/>
      <c r="D158" s="192" t="s">
        <v>154</v>
      </c>
      <c r="E158" s="37"/>
      <c r="F158" s="193" t="s">
        <v>281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154</v>
      </c>
      <c r="AU158" s="18" t="s">
        <v>81</v>
      </c>
    </row>
    <row r="159" spans="1:65" s="13" customFormat="1" ht="11.25">
      <c r="B159" s="197"/>
      <c r="C159" s="198"/>
      <c r="D159" s="199" t="s">
        <v>160</v>
      </c>
      <c r="E159" s="200" t="s">
        <v>19</v>
      </c>
      <c r="F159" s="201" t="s">
        <v>1605</v>
      </c>
      <c r="G159" s="198"/>
      <c r="H159" s="202">
        <v>458</v>
      </c>
      <c r="I159" s="203"/>
      <c r="J159" s="198"/>
      <c r="K159" s="198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160</v>
      </c>
      <c r="AU159" s="208" t="s">
        <v>81</v>
      </c>
      <c r="AV159" s="13" t="s">
        <v>81</v>
      </c>
      <c r="AW159" s="13" t="s">
        <v>35</v>
      </c>
      <c r="AX159" s="13" t="s">
        <v>79</v>
      </c>
      <c r="AY159" s="208" t="s">
        <v>145</v>
      </c>
    </row>
    <row r="160" spans="1:65" s="2" customFormat="1" ht="16.5" customHeight="1">
      <c r="A160" s="35"/>
      <c r="B160" s="36"/>
      <c r="C160" s="179" t="s">
        <v>277</v>
      </c>
      <c r="D160" s="179" t="s">
        <v>147</v>
      </c>
      <c r="E160" s="180" t="s">
        <v>284</v>
      </c>
      <c r="F160" s="181" t="s">
        <v>285</v>
      </c>
      <c r="G160" s="182" t="s">
        <v>150</v>
      </c>
      <c r="H160" s="183">
        <v>1830.5</v>
      </c>
      <c r="I160" s="184"/>
      <c r="J160" s="185">
        <f>ROUND(I160*H160,2)</f>
        <v>0</v>
      </c>
      <c r="K160" s="181" t="s">
        <v>151</v>
      </c>
      <c r="L160" s="40"/>
      <c r="M160" s="186" t="s">
        <v>19</v>
      </c>
      <c r="N160" s="187" t="s">
        <v>44</v>
      </c>
      <c r="O160" s="65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152</v>
      </c>
      <c r="AT160" s="190" t="s">
        <v>147</v>
      </c>
      <c r="AU160" s="190" t="s">
        <v>81</v>
      </c>
      <c r="AY160" s="18" t="s">
        <v>145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79</v>
      </c>
      <c r="BK160" s="191">
        <f>ROUND(I160*H160,2)</f>
        <v>0</v>
      </c>
      <c r="BL160" s="18" t="s">
        <v>152</v>
      </c>
      <c r="BM160" s="190" t="s">
        <v>1606</v>
      </c>
    </row>
    <row r="161" spans="1:65" s="2" customFormat="1" ht="11.25">
      <c r="A161" s="35"/>
      <c r="B161" s="36"/>
      <c r="C161" s="37"/>
      <c r="D161" s="192" t="s">
        <v>154</v>
      </c>
      <c r="E161" s="37"/>
      <c r="F161" s="193" t="s">
        <v>287</v>
      </c>
      <c r="G161" s="37"/>
      <c r="H161" s="37"/>
      <c r="I161" s="194"/>
      <c r="J161" s="37"/>
      <c r="K161" s="37"/>
      <c r="L161" s="40"/>
      <c r="M161" s="195"/>
      <c r="N161" s="19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154</v>
      </c>
      <c r="AU161" s="18" t="s">
        <v>81</v>
      </c>
    </row>
    <row r="162" spans="1:65" s="2" customFormat="1" ht="24.2" customHeight="1">
      <c r="A162" s="35"/>
      <c r="B162" s="36"/>
      <c r="C162" s="179" t="s">
        <v>283</v>
      </c>
      <c r="D162" s="179" t="s">
        <v>147</v>
      </c>
      <c r="E162" s="180" t="s">
        <v>294</v>
      </c>
      <c r="F162" s="181" t="s">
        <v>295</v>
      </c>
      <c r="G162" s="182" t="s">
        <v>150</v>
      </c>
      <c r="H162" s="183">
        <v>1830.5</v>
      </c>
      <c r="I162" s="184"/>
      <c r="J162" s="185">
        <f>ROUND(I162*H162,2)</f>
        <v>0</v>
      </c>
      <c r="K162" s="181" t="s">
        <v>151</v>
      </c>
      <c r="L162" s="40"/>
      <c r="M162" s="186" t="s">
        <v>19</v>
      </c>
      <c r="N162" s="187" t="s">
        <v>44</v>
      </c>
      <c r="O162" s="65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152</v>
      </c>
      <c r="AT162" s="190" t="s">
        <v>147</v>
      </c>
      <c r="AU162" s="190" t="s">
        <v>81</v>
      </c>
      <c r="AY162" s="18" t="s">
        <v>145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79</v>
      </c>
      <c r="BK162" s="191">
        <f>ROUND(I162*H162,2)</f>
        <v>0</v>
      </c>
      <c r="BL162" s="18" t="s">
        <v>152</v>
      </c>
      <c r="BM162" s="190" t="s">
        <v>1607</v>
      </c>
    </row>
    <row r="163" spans="1:65" s="2" customFormat="1" ht="11.25">
      <c r="A163" s="35"/>
      <c r="B163" s="36"/>
      <c r="C163" s="37"/>
      <c r="D163" s="192" t="s">
        <v>154</v>
      </c>
      <c r="E163" s="37"/>
      <c r="F163" s="193" t="s">
        <v>297</v>
      </c>
      <c r="G163" s="37"/>
      <c r="H163" s="37"/>
      <c r="I163" s="194"/>
      <c r="J163" s="37"/>
      <c r="K163" s="37"/>
      <c r="L163" s="40"/>
      <c r="M163" s="195"/>
      <c r="N163" s="196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154</v>
      </c>
      <c r="AU163" s="18" t="s">
        <v>81</v>
      </c>
    </row>
    <row r="164" spans="1:65" s="2" customFormat="1" ht="24.2" customHeight="1">
      <c r="A164" s="35"/>
      <c r="B164" s="36"/>
      <c r="C164" s="179" t="s">
        <v>288</v>
      </c>
      <c r="D164" s="179" t="s">
        <v>147</v>
      </c>
      <c r="E164" s="180" t="s">
        <v>299</v>
      </c>
      <c r="F164" s="181" t="s">
        <v>300</v>
      </c>
      <c r="G164" s="182" t="s">
        <v>150</v>
      </c>
      <c r="H164" s="183">
        <v>1830.5</v>
      </c>
      <c r="I164" s="184"/>
      <c r="J164" s="185">
        <f>ROUND(I164*H164,2)</f>
        <v>0</v>
      </c>
      <c r="K164" s="181" t="s">
        <v>151</v>
      </c>
      <c r="L164" s="40"/>
      <c r="M164" s="186" t="s">
        <v>19</v>
      </c>
      <c r="N164" s="187" t="s">
        <v>44</v>
      </c>
      <c r="O164" s="65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152</v>
      </c>
      <c r="AT164" s="190" t="s">
        <v>147</v>
      </c>
      <c r="AU164" s="190" t="s">
        <v>81</v>
      </c>
      <c r="AY164" s="18" t="s">
        <v>145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79</v>
      </c>
      <c r="BK164" s="191">
        <f>ROUND(I164*H164,2)</f>
        <v>0</v>
      </c>
      <c r="BL164" s="18" t="s">
        <v>152</v>
      </c>
      <c r="BM164" s="190" t="s">
        <v>1608</v>
      </c>
    </row>
    <row r="165" spans="1:65" s="2" customFormat="1" ht="11.25">
      <c r="A165" s="35"/>
      <c r="B165" s="36"/>
      <c r="C165" s="37"/>
      <c r="D165" s="192" t="s">
        <v>154</v>
      </c>
      <c r="E165" s="37"/>
      <c r="F165" s="193" t="s">
        <v>302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154</v>
      </c>
      <c r="AU165" s="18" t="s">
        <v>81</v>
      </c>
    </row>
    <row r="166" spans="1:65" s="13" customFormat="1" ht="11.25">
      <c r="B166" s="197"/>
      <c r="C166" s="198"/>
      <c r="D166" s="199" t="s">
        <v>160</v>
      </c>
      <c r="E166" s="200" t="s">
        <v>19</v>
      </c>
      <c r="F166" s="201" t="s">
        <v>1609</v>
      </c>
      <c r="G166" s="198"/>
      <c r="H166" s="202">
        <v>1830.5</v>
      </c>
      <c r="I166" s="203"/>
      <c r="J166" s="198"/>
      <c r="K166" s="198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160</v>
      </c>
      <c r="AU166" s="208" t="s">
        <v>81</v>
      </c>
      <c r="AV166" s="13" t="s">
        <v>81</v>
      </c>
      <c r="AW166" s="13" t="s">
        <v>35</v>
      </c>
      <c r="AX166" s="13" t="s">
        <v>73</v>
      </c>
      <c r="AY166" s="208" t="s">
        <v>145</v>
      </c>
    </row>
    <row r="167" spans="1:65" s="14" customFormat="1" ht="11.25">
      <c r="B167" s="209"/>
      <c r="C167" s="210"/>
      <c r="D167" s="199" t="s">
        <v>160</v>
      </c>
      <c r="E167" s="211" t="s">
        <v>19</v>
      </c>
      <c r="F167" s="212" t="s">
        <v>169</v>
      </c>
      <c r="G167" s="210"/>
      <c r="H167" s="213">
        <v>1830.5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160</v>
      </c>
      <c r="AU167" s="219" t="s">
        <v>81</v>
      </c>
      <c r="AV167" s="14" t="s">
        <v>152</v>
      </c>
      <c r="AW167" s="14" t="s">
        <v>35</v>
      </c>
      <c r="AX167" s="14" t="s">
        <v>79</v>
      </c>
      <c r="AY167" s="219" t="s">
        <v>145</v>
      </c>
    </row>
    <row r="168" spans="1:65" s="2" customFormat="1" ht="37.9" customHeight="1">
      <c r="A168" s="35"/>
      <c r="B168" s="36"/>
      <c r="C168" s="179" t="s">
        <v>293</v>
      </c>
      <c r="D168" s="179" t="s">
        <v>147</v>
      </c>
      <c r="E168" s="180" t="s">
        <v>305</v>
      </c>
      <c r="F168" s="181" t="s">
        <v>306</v>
      </c>
      <c r="G168" s="182" t="s">
        <v>150</v>
      </c>
      <c r="H168" s="183">
        <v>820.1</v>
      </c>
      <c r="I168" s="184"/>
      <c r="J168" s="185">
        <f>ROUND(I168*H168,2)</f>
        <v>0</v>
      </c>
      <c r="K168" s="181" t="s">
        <v>151</v>
      </c>
      <c r="L168" s="40"/>
      <c r="M168" s="186" t="s">
        <v>19</v>
      </c>
      <c r="N168" s="187" t="s">
        <v>44</v>
      </c>
      <c r="O168" s="65"/>
      <c r="P168" s="188">
        <f>O168*H168</f>
        <v>0</v>
      </c>
      <c r="Q168" s="188">
        <v>8.9219999999999994E-2</v>
      </c>
      <c r="R168" s="188">
        <f>Q168*H168</f>
        <v>73.169321999999994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152</v>
      </c>
      <c r="AT168" s="190" t="s">
        <v>147</v>
      </c>
      <c r="AU168" s="190" t="s">
        <v>81</v>
      </c>
      <c r="AY168" s="18" t="s">
        <v>145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79</v>
      </c>
      <c r="BK168" s="191">
        <f>ROUND(I168*H168,2)</f>
        <v>0</v>
      </c>
      <c r="BL168" s="18" t="s">
        <v>152</v>
      </c>
      <c r="BM168" s="190" t="s">
        <v>1610</v>
      </c>
    </row>
    <row r="169" spans="1:65" s="2" customFormat="1" ht="11.25">
      <c r="A169" s="35"/>
      <c r="B169" s="36"/>
      <c r="C169" s="37"/>
      <c r="D169" s="192" t="s">
        <v>154</v>
      </c>
      <c r="E169" s="37"/>
      <c r="F169" s="193" t="s">
        <v>308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154</v>
      </c>
      <c r="AU169" s="18" t="s">
        <v>81</v>
      </c>
    </row>
    <row r="170" spans="1:65" s="13" customFormat="1" ht="11.25">
      <c r="B170" s="197"/>
      <c r="C170" s="198"/>
      <c r="D170" s="199" t="s">
        <v>160</v>
      </c>
      <c r="E170" s="200" t="s">
        <v>19</v>
      </c>
      <c r="F170" s="201" t="s">
        <v>1611</v>
      </c>
      <c r="G170" s="198"/>
      <c r="H170" s="202">
        <v>336.5</v>
      </c>
      <c r="I170" s="203"/>
      <c r="J170" s="198"/>
      <c r="K170" s="198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160</v>
      </c>
      <c r="AU170" s="208" t="s">
        <v>81</v>
      </c>
      <c r="AV170" s="13" t="s">
        <v>81</v>
      </c>
      <c r="AW170" s="13" t="s">
        <v>35</v>
      </c>
      <c r="AX170" s="13" t="s">
        <v>73</v>
      </c>
      <c r="AY170" s="208" t="s">
        <v>145</v>
      </c>
    </row>
    <row r="171" spans="1:65" s="13" customFormat="1" ht="11.25">
      <c r="B171" s="197"/>
      <c r="C171" s="198"/>
      <c r="D171" s="199" t="s">
        <v>160</v>
      </c>
      <c r="E171" s="200" t="s">
        <v>19</v>
      </c>
      <c r="F171" s="201" t="s">
        <v>1612</v>
      </c>
      <c r="G171" s="198"/>
      <c r="H171" s="202">
        <v>25.6</v>
      </c>
      <c r="I171" s="203"/>
      <c r="J171" s="198"/>
      <c r="K171" s="198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160</v>
      </c>
      <c r="AU171" s="208" t="s">
        <v>81</v>
      </c>
      <c r="AV171" s="13" t="s">
        <v>81</v>
      </c>
      <c r="AW171" s="13" t="s">
        <v>35</v>
      </c>
      <c r="AX171" s="13" t="s">
        <v>73</v>
      </c>
      <c r="AY171" s="208" t="s">
        <v>145</v>
      </c>
    </row>
    <row r="172" spans="1:65" s="13" customFormat="1" ht="11.25">
      <c r="B172" s="197"/>
      <c r="C172" s="198"/>
      <c r="D172" s="199" t="s">
        <v>160</v>
      </c>
      <c r="E172" s="200" t="s">
        <v>19</v>
      </c>
      <c r="F172" s="201" t="s">
        <v>1613</v>
      </c>
      <c r="G172" s="198"/>
      <c r="H172" s="202">
        <v>458</v>
      </c>
      <c r="I172" s="203"/>
      <c r="J172" s="198"/>
      <c r="K172" s="198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160</v>
      </c>
      <c r="AU172" s="208" t="s">
        <v>81</v>
      </c>
      <c r="AV172" s="13" t="s">
        <v>81</v>
      </c>
      <c r="AW172" s="13" t="s">
        <v>35</v>
      </c>
      <c r="AX172" s="13" t="s">
        <v>73</v>
      </c>
      <c r="AY172" s="208" t="s">
        <v>145</v>
      </c>
    </row>
    <row r="173" spans="1:65" s="14" customFormat="1" ht="11.25">
      <c r="B173" s="209"/>
      <c r="C173" s="210"/>
      <c r="D173" s="199" t="s">
        <v>160</v>
      </c>
      <c r="E173" s="211" t="s">
        <v>19</v>
      </c>
      <c r="F173" s="212" t="s">
        <v>169</v>
      </c>
      <c r="G173" s="210"/>
      <c r="H173" s="213">
        <v>820.1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160</v>
      </c>
      <c r="AU173" s="219" t="s">
        <v>81</v>
      </c>
      <c r="AV173" s="14" t="s">
        <v>152</v>
      </c>
      <c r="AW173" s="14" t="s">
        <v>35</v>
      </c>
      <c r="AX173" s="14" t="s">
        <v>79</v>
      </c>
      <c r="AY173" s="219" t="s">
        <v>145</v>
      </c>
    </row>
    <row r="174" spans="1:65" s="14" customFormat="1" ht="11.25">
      <c r="B174" s="209"/>
      <c r="C174" s="210"/>
      <c r="D174" s="199" t="s">
        <v>160</v>
      </c>
      <c r="E174" s="211" t="s">
        <v>19</v>
      </c>
      <c r="F174" s="212" t="s">
        <v>1614</v>
      </c>
      <c r="G174" s="210"/>
      <c r="H174" s="213">
        <v>0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160</v>
      </c>
      <c r="AU174" s="219" t="s">
        <v>81</v>
      </c>
      <c r="AV174" s="14" t="s">
        <v>152</v>
      </c>
      <c r="AW174" s="14" t="s">
        <v>35</v>
      </c>
      <c r="AX174" s="14" t="s">
        <v>73</v>
      </c>
      <c r="AY174" s="219" t="s">
        <v>145</v>
      </c>
    </row>
    <row r="175" spans="1:65" s="2" customFormat="1" ht="16.5" customHeight="1">
      <c r="A175" s="35"/>
      <c r="B175" s="36"/>
      <c r="C175" s="220" t="s">
        <v>298</v>
      </c>
      <c r="D175" s="220" t="s">
        <v>234</v>
      </c>
      <c r="E175" s="221" t="s">
        <v>1615</v>
      </c>
      <c r="F175" s="222" t="s">
        <v>1616</v>
      </c>
      <c r="G175" s="223" t="s">
        <v>150</v>
      </c>
      <c r="H175" s="224">
        <v>235.458</v>
      </c>
      <c r="I175" s="225"/>
      <c r="J175" s="226">
        <f>ROUND(I175*H175,2)</f>
        <v>0</v>
      </c>
      <c r="K175" s="222" t="s">
        <v>19</v>
      </c>
      <c r="L175" s="227"/>
      <c r="M175" s="228" t="s">
        <v>19</v>
      </c>
      <c r="N175" s="229" t="s">
        <v>44</v>
      </c>
      <c r="O175" s="65"/>
      <c r="P175" s="188">
        <f>O175*H175</f>
        <v>0</v>
      </c>
      <c r="Q175" s="188">
        <v>0.17599999999999999</v>
      </c>
      <c r="R175" s="188">
        <f>Q175*H175</f>
        <v>41.440607999999997</v>
      </c>
      <c r="S175" s="188">
        <v>0</v>
      </c>
      <c r="T175" s="18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196</v>
      </c>
      <c r="AT175" s="190" t="s">
        <v>234</v>
      </c>
      <c r="AU175" s="190" t="s">
        <v>81</v>
      </c>
      <c r="AY175" s="18" t="s">
        <v>145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79</v>
      </c>
      <c r="BK175" s="191">
        <f>ROUND(I175*H175,2)</f>
        <v>0</v>
      </c>
      <c r="BL175" s="18" t="s">
        <v>152</v>
      </c>
      <c r="BM175" s="190" t="s">
        <v>1617</v>
      </c>
    </row>
    <row r="176" spans="1:65" s="13" customFormat="1" ht="11.25">
      <c r="B176" s="197"/>
      <c r="C176" s="198"/>
      <c r="D176" s="199" t="s">
        <v>160</v>
      </c>
      <c r="E176" s="200" t="s">
        <v>19</v>
      </c>
      <c r="F176" s="201" t="s">
        <v>1618</v>
      </c>
      <c r="G176" s="198"/>
      <c r="H176" s="202">
        <v>228.6</v>
      </c>
      <c r="I176" s="203"/>
      <c r="J176" s="198"/>
      <c r="K176" s="198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160</v>
      </c>
      <c r="AU176" s="208" t="s">
        <v>81</v>
      </c>
      <c r="AV176" s="13" t="s">
        <v>81</v>
      </c>
      <c r="AW176" s="13" t="s">
        <v>35</v>
      </c>
      <c r="AX176" s="13" t="s">
        <v>79</v>
      </c>
      <c r="AY176" s="208" t="s">
        <v>145</v>
      </c>
    </row>
    <row r="177" spans="1:65" s="13" customFormat="1" ht="11.25">
      <c r="B177" s="197"/>
      <c r="C177" s="198"/>
      <c r="D177" s="199" t="s">
        <v>160</v>
      </c>
      <c r="E177" s="198"/>
      <c r="F177" s="201" t="s">
        <v>1619</v>
      </c>
      <c r="G177" s="198"/>
      <c r="H177" s="202">
        <v>235.458</v>
      </c>
      <c r="I177" s="203"/>
      <c r="J177" s="198"/>
      <c r="K177" s="198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160</v>
      </c>
      <c r="AU177" s="208" t="s">
        <v>81</v>
      </c>
      <c r="AV177" s="13" t="s">
        <v>81</v>
      </c>
      <c r="AW177" s="13" t="s">
        <v>4</v>
      </c>
      <c r="AX177" s="13" t="s">
        <v>79</v>
      </c>
      <c r="AY177" s="208" t="s">
        <v>145</v>
      </c>
    </row>
    <row r="178" spans="1:65" s="2" customFormat="1" ht="16.5" customHeight="1">
      <c r="A178" s="35"/>
      <c r="B178" s="36"/>
      <c r="C178" s="220" t="s">
        <v>304</v>
      </c>
      <c r="D178" s="220" t="s">
        <v>234</v>
      </c>
      <c r="E178" s="221" t="s">
        <v>311</v>
      </c>
      <c r="F178" s="222" t="s">
        <v>312</v>
      </c>
      <c r="G178" s="223" t="s">
        <v>150</v>
      </c>
      <c r="H178" s="224">
        <v>565.9</v>
      </c>
      <c r="I178" s="225"/>
      <c r="J178" s="226">
        <f>ROUND(I178*H178,2)</f>
        <v>0</v>
      </c>
      <c r="K178" s="222" t="s">
        <v>19</v>
      </c>
      <c r="L178" s="227"/>
      <c r="M178" s="228" t="s">
        <v>19</v>
      </c>
      <c r="N178" s="229" t="s">
        <v>44</v>
      </c>
      <c r="O178" s="65"/>
      <c r="P178" s="188">
        <f>O178*H178</f>
        <v>0</v>
      </c>
      <c r="Q178" s="188">
        <v>0.13100000000000001</v>
      </c>
      <c r="R178" s="188">
        <f>Q178*H178</f>
        <v>74.132900000000006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196</v>
      </c>
      <c r="AT178" s="190" t="s">
        <v>234</v>
      </c>
      <c r="AU178" s="190" t="s">
        <v>81</v>
      </c>
      <c r="AY178" s="18" t="s">
        <v>145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79</v>
      </c>
      <c r="BK178" s="191">
        <f>ROUND(I178*H178,2)</f>
        <v>0</v>
      </c>
      <c r="BL178" s="18" t="s">
        <v>152</v>
      </c>
      <c r="BM178" s="190" t="s">
        <v>1620</v>
      </c>
    </row>
    <row r="179" spans="1:65" s="13" customFormat="1" ht="11.25">
      <c r="B179" s="197"/>
      <c r="C179" s="198"/>
      <c r="D179" s="199" t="s">
        <v>160</v>
      </c>
      <c r="E179" s="200" t="s">
        <v>19</v>
      </c>
      <c r="F179" s="201" t="s">
        <v>1621</v>
      </c>
      <c r="G179" s="198"/>
      <c r="H179" s="202">
        <v>565.9</v>
      </c>
      <c r="I179" s="203"/>
      <c r="J179" s="198"/>
      <c r="K179" s="198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160</v>
      </c>
      <c r="AU179" s="208" t="s">
        <v>81</v>
      </c>
      <c r="AV179" s="13" t="s">
        <v>81</v>
      </c>
      <c r="AW179" s="13" t="s">
        <v>35</v>
      </c>
      <c r="AX179" s="13" t="s">
        <v>79</v>
      </c>
      <c r="AY179" s="208" t="s">
        <v>145</v>
      </c>
    </row>
    <row r="180" spans="1:65" s="2" customFormat="1" ht="16.5" customHeight="1">
      <c r="A180" s="35"/>
      <c r="B180" s="36"/>
      <c r="C180" s="220" t="s">
        <v>310</v>
      </c>
      <c r="D180" s="220" t="s">
        <v>234</v>
      </c>
      <c r="E180" s="221" t="s">
        <v>317</v>
      </c>
      <c r="F180" s="222" t="s">
        <v>318</v>
      </c>
      <c r="G180" s="223" t="s">
        <v>150</v>
      </c>
      <c r="H180" s="224">
        <v>25.6</v>
      </c>
      <c r="I180" s="225"/>
      <c r="J180" s="226">
        <f>ROUND(I180*H180,2)</f>
        <v>0</v>
      </c>
      <c r="K180" s="222" t="s">
        <v>19</v>
      </c>
      <c r="L180" s="227"/>
      <c r="M180" s="228" t="s">
        <v>19</v>
      </c>
      <c r="N180" s="229" t="s">
        <v>44</v>
      </c>
      <c r="O180" s="65"/>
      <c r="P180" s="188">
        <f>O180*H180</f>
        <v>0</v>
      </c>
      <c r="Q180" s="188">
        <v>0.13100000000000001</v>
      </c>
      <c r="R180" s="188">
        <f>Q180*H180</f>
        <v>3.3536000000000001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196</v>
      </c>
      <c r="AT180" s="190" t="s">
        <v>234</v>
      </c>
      <c r="AU180" s="190" t="s">
        <v>81</v>
      </c>
      <c r="AY180" s="18" t="s">
        <v>145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79</v>
      </c>
      <c r="BK180" s="191">
        <f>ROUND(I180*H180,2)</f>
        <v>0</v>
      </c>
      <c r="BL180" s="18" t="s">
        <v>152</v>
      </c>
      <c r="BM180" s="190" t="s">
        <v>1622</v>
      </c>
    </row>
    <row r="181" spans="1:65" s="12" customFormat="1" ht="22.9" customHeight="1">
      <c r="B181" s="163"/>
      <c r="C181" s="164"/>
      <c r="D181" s="165" t="s">
        <v>72</v>
      </c>
      <c r="E181" s="177" t="s">
        <v>196</v>
      </c>
      <c r="F181" s="177" t="s">
        <v>321</v>
      </c>
      <c r="G181" s="164"/>
      <c r="H181" s="164"/>
      <c r="I181" s="167"/>
      <c r="J181" s="178">
        <f>BK181</f>
        <v>0</v>
      </c>
      <c r="K181" s="164"/>
      <c r="L181" s="169"/>
      <c r="M181" s="170"/>
      <c r="N181" s="171"/>
      <c r="O181" s="171"/>
      <c r="P181" s="172">
        <f>SUM(P182:P193)</f>
        <v>0</v>
      </c>
      <c r="Q181" s="171"/>
      <c r="R181" s="172">
        <f>SUM(R182:R193)</f>
        <v>10.801259999999999</v>
      </c>
      <c r="S181" s="171"/>
      <c r="T181" s="173">
        <f>SUM(T182:T193)</f>
        <v>0</v>
      </c>
      <c r="AR181" s="174" t="s">
        <v>79</v>
      </c>
      <c r="AT181" s="175" t="s">
        <v>72</v>
      </c>
      <c r="AU181" s="175" t="s">
        <v>79</v>
      </c>
      <c r="AY181" s="174" t="s">
        <v>145</v>
      </c>
      <c r="BK181" s="176">
        <f>SUM(BK182:BK193)</f>
        <v>0</v>
      </c>
    </row>
    <row r="182" spans="1:65" s="2" customFormat="1" ht="16.5" customHeight="1">
      <c r="A182" s="35"/>
      <c r="B182" s="36"/>
      <c r="C182" s="179" t="s">
        <v>316</v>
      </c>
      <c r="D182" s="179" t="s">
        <v>147</v>
      </c>
      <c r="E182" s="180" t="s">
        <v>323</v>
      </c>
      <c r="F182" s="181" t="s">
        <v>324</v>
      </c>
      <c r="G182" s="182" t="s">
        <v>263</v>
      </c>
      <c r="H182" s="183">
        <v>4</v>
      </c>
      <c r="I182" s="184"/>
      <c r="J182" s="185">
        <f>ROUND(I182*H182,2)</f>
        <v>0</v>
      </c>
      <c r="K182" s="181" t="s">
        <v>151</v>
      </c>
      <c r="L182" s="40"/>
      <c r="M182" s="186" t="s">
        <v>19</v>
      </c>
      <c r="N182" s="187" t="s">
        <v>44</v>
      </c>
      <c r="O182" s="65"/>
      <c r="P182" s="188">
        <f>O182*H182</f>
        <v>0</v>
      </c>
      <c r="Q182" s="188">
        <v>1.4732499999999999</v>
      </c>
      <c r="R182" s="188">
        <f>Q182*H182</f>
        <v>5.8929999999999998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152</v>
      </c>
      <c r="AT182" s="190" t="s">
        <v>147</v>
      </c>
      <c r="AU182" s="190" t="s">
        <v>81</v>
      </c>
      <c r="AY182" s="18" t="s">
        <v>145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79</v>
      </c>
      <c r="BK182" s="191">
        <f>ROUND(I182*H182,2)</f>
        <v>0</v>
      </c>
      <c r="BL182" s="18" t="s">
        <v>152</v>
      </c>
      <c r="BM182" s="190" t="s">
        <v>1623</v>
      </c>
    </row>
    <row r="183" spans="1:65" s="2" customFormat="1" ht="11.25">
      <c r="A183" s="35"/>
      <c r="B183" s="36"/>
      <c r="C183" s="37"/>
      <c r="D183" s="192" t="s">
        <v>154</v>
      </c>
      <c r="E183" s="37"/>
      <c r="F183" s="193" t="s">
        <v>326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154</v>
      </c>
      <c r="AU183" s="18" t="s">
        <v>81</v>
      </c>
    </row>
    <row r="184" spans="1:65" s="2" customFormat="1" ht="24.2" customHeight="1">
      <c r="A184" s="35"/>
      <c r="B184" s="36"/>
      <c r="C184" s="179" t="s">
        <v>322</v>
      </c>
      <c r="D184" s="179" t="s">
        <v>147</v>
      </c>
      <c r="E184" s="180" t="s">
        <v>328</v>
      </c>
      <c r="F184" s="181" t="s">
        <v>329</v>
      </c>
      <c r="G184" s="182" t="s">
        <v>172</v>
      </c>
      <c r="H184" s="183">
        <v>12</v>
      </c>
      <c r="I184" s="184"/>
      <c r="J184" s="185">
        <f>ROUND(I184*H184,2)</f>
        <v>0</v>
      </c>
      <c r="K184" s="181" t="s">
        <v>151</v>
      </c>
      <c r="L184" s="40"/>
      <c r="M184" s="186" t="s">
        <v>19</v>
      </c>
      <c r="N184" s="187" t="s">
        <v>44</v>
      </c>
      <c r="O184" s="65"/>
      <c r="P184" s="188">
        <f>O184*H184</f>
        <v>0</v>
      </c>
      <c r="Q184" s="188">
        <v>4.4000000000000003E-3</v>
      </c>
      <c r="R184" s="188">
        <f>Q184*H184</f>
        <v>5.28E-2</v>
      </c>
      <c r="S184" s="188">
        <v>0</v>
      </c>
      <c r="T184" s="18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152</v>
      </c>
      <c r="AT184" s="190" t="s">
        <v>147</v>
      </c>
      <c r="AU184" s="190" t="s">
        <v>81</v>
      </c>
      <c r="AY184" s="18" t="s">
        <v>145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79</v>
      </c>
      <c r="BK184" s="191">
        <f>ROUND(I184*H184,2)</f>
        <v>0</v>
      </c>
      <c r="BL184" s="18" t="s">
        <v>152</v>
      </c>
      <c r="BM184" s="190" t="s">
        <v>1624</v>
      </c>
    </row>
    <row r="185" spans="1:65" s="2" customFormat="1" ht="11.25">
      <c r="A185" s="35"/>
      <c r="B185" s="36"/>
      <c r="C185" s="37"/>
      <c r="D185" s="192" t="s">
        <v>154</v>
      </c>
      <c r="E185" s="37"/>
      <c r="F185" s="193" t="s">
        <v>331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154</v>
      </c>
      <c r="AU185" s="18" t="s">
        <v>81</v>
      </c>
    </row>
    <row r="186" spans="1:65" s="2" customFormat="1" ht="16.5" customHeight="1">
      <c r="A186" s="35"/>
      <c r="B186" s="36"/>
      <c r="C186" s="179" t="s">
        <v>327</v>
      </c>
      <c r="D186" s="179" t="s">
        <v>147</v>
      </c>
      <c r="E186" s="180" t="s">
        <v>1625</v>
      </c>
      <c r="F186" s="181" t="s">
        <v>1626</v>
      </c>
      <c r="G186" s="182" t="s">
        <v>263</v>
      </c>
      <c r="H186" s="183">
        <v>6</v>
      </c>
      <c r="I186" s="184"/>
      <c r="J186" s="185">
        <f>ROUND(I186*H186,2)</f>
        <v>0</v>
      </c>
      <c r="K186" s="181" t="s">
        <v>151</v>
      </c>
      <c r="L186" s="40"/>
      <c r="M186" s="186" t="s">
        <v>19</v>
      </c>
      <c r="N186" s="187" t="s">
        <v>44</v>
      </c>
      <c r="O186" s="65"/>
      <c r="P186" s="188">
        <f>O186*H186</f>
        <v>0</v>
      </c>
      <c r="Q186" s="188">
        <v>0.12422</v>
      </c>
      <c r="R186" s="188">
        <f>Q186*H186</f>
        <v>0.74531999999999998</v>
      </c>
      <c r="S186" s="188">
        <v>0</v>
      </c>
      <c r="T186" s="18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152</v>
      </c>
      <c r="AT186" s="190" t="s">
        <v>147</v>
      </c>
      <c r="AU186" s="190" t="s">
        <v>81</v>
      </c>
      <c r="AY186" s="18" t="s">
        <v>145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79</v>
      </c>
      <c r="BK186" s="191">
        <f>ROUND(I186*H186,2)</f>
        <v>0</v>
      </c>
      <c r="BL186" s="18" t="s">
        <v>152</v>
      </c>
      <c r="BM186" s="190" t="s">
        <v>1627</v>
      </c>
    </row>
    <row r="187" spans="1:65" s="2" customFormat="1" ht="11.25">
      <c r="A187" s="35"/>
      <c r="B187" s="36"/>
      <c r="C187" s="37"/>
      <c r="D187" s="192" t="s">
        <v>154</v>
      </c>
      <c r="E187" s="37"/>
      <c r="F187" s="193" t="s">
        <v>1628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154</v>
      </c>
      <c r="AU187" s="18" t="s">
        <v>81</v>
      </c>
    </row>
    <row r="188" spans="1:65" s="2" customFormat="1" ht="16.5" customHeight="1">
      <c r="A188" s="35"/>
      <c r="B188" s="36"/>
      <c r="C188" s="220" t="s">
        <v>332</v>
      </c>
      <c r="D188" s="220" t="s">
        <v>234</v>
      </c>
      <c r="E188" s="221" t="s">
        <v>338</v>
      </c>
      <c r="F188" s="222" t="s">
        <v>339</v>
      </c>
      <c r="G188" s="223" t="s">
        <v>263</v>
      </c>
      <c r="H188" s="224">
        <v>6</v>
      </c>
      <c r="I188" s="225"/>
      <c r="J188" s="226">
        <f>ROUND(I188*H188,2)</f>
        <v>0</v>
      </c>
      <c r="K188" s="222" t="s">
        <v>151</v>
      </c>
      <c r="L188" s="227"/>
      <c r="M188" s="228" t="s">
        <v>19</v>
      </c>
      <c r="N188" s="229" t="s">
        <v>44</v>
      </c>
      <c r="O188" s="65"/>
      <c r="P188" s="188">
        <f>O188*H188</f>
        <v>0</v>
      </c>
      <c r="Q188" s="188">
        <v>1.941E-2</v>
      </c>
      <c r="R188" s="188">
        <f>Q188*H188</f>
        <v>0.11646000000000001</v>
      </c>
      <c r="S188" s="188">
        <v>0</v>
      </c>
      <c r="T188" s="18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196</v>
      </c>
      <c r="AT188" s="190" t="s">
        <v>234</v>
      </c>
      <c r="AU188" s="190" t="s">
        <v>81</v>
      </c>
      <c r="AY188" s="18" t="s">
        <v>145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8" t="s">
        <v>79</v>
      </c>
      <c r="BK188" s="191">
        <f>ROUND(I188*H188,2)</f>
        <v>0</v>
      </c>
      <c r="BL188" s="18" t="s">
        <v>152</v>
      </c>
      <c r="BM188" s="190" t="s">
        <v>1629</v>
      </c>
    </row>
    <row r="189" spans="1:65" s="2" customFormat="1" ht="16.5" customHeight="1">
      <c r="A189" s="35"/>
      <c r="B189" s="36"/>
      <c r="C189" s="220" t="s">
        <v>337</v>
      </c>
      <c r="D189" s="220" t="s">
        <v>234</v>
      </c>
      <c r="E189" s="221" t="s">
        <v>342</v>
      </c>
      <c r="F189" s="222" t="s">
        <v>343</v>
      </c>
      <c r="G189" s="223" t="s">
        <v>263</v>
      </c>
      <c r="H189" s="224">
        <v>6</v>
      </c>
      <c r="I189" s="225"/>
      <c r="J189" s="226">
        <f>ROUND(I189*H189,2)</f>
        <v>0</v>
      </c>
      <c r="K189" s="222" t="s">
        <v>151</v>
      </c>
      <c r="L189" s="227"/>
      <c r="M189" s="228" t="s">
        <v>19</v>
      </c>
      <c r="N189" s="229" t="s">
        <v>44</v>
      </c>
      <c r="O189" s="65"/>
      <c r="P189" s="188">
        <f>O189*H189</f>
        <v>0</v>
      </c>
      <c r="Q189" s="188">
        <v>7.3999999999999996E-2</v>
      </c>
      <c r="R189" s="188">
        <f>Q189*H189</f>
        <v>0.44399999999999995</v>
      </c>
      <c r="S189" s="188">
        <v>0</v>
      </c>
      <c r="T189" s="18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196</v>
      </c>
      <c r="AT189" s="190" t="s">
        <v>234</v>
      </c>
      <c r="AU189" s="190" t="s">
        <v>81</v>
      </c>
      <c r="AY189" s="18" t="s">
        <v>145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8" t="s">
        <v>79</v>
      </c>
      <c r="BK189" s="191">
        <f>ROUND(I189*H189,2)</f>
        <v>0</v>
      </c>
      <c r="BL189" s="18" t="s">
        <v>152</v>
      </c>
      <c r="BM189" s="190" t="s">
        <v>1630</v>
      </c>
    </row>
    <row r="190" spans="1:65" s="2" customFormat="1" ht="16.5" customHeight="1">
      <c r="A190" s="35"/>
      <c r="B190" s="36"/>
      <c r="C190" s="179" t="s">
        <v>341</v>
      </c>
      <c r="D190" s="179" t="s">
        <v>147</v>
      </c>
      <c r="E190" s="180" t="s">
        <v>346</v>
      </c>
      <c r="F190" s="181" t="s">
        <v>347</v>
      </c>
      <c r="G190" s="182" t="s">
        <v>263</v>
      </c>
      <c r="H190" s="183">
        <v>4</v>
      </c>
      <c r="I190" s="184"/>
      <c r="J190" s="185">
        <f>ROUND(I190*H190,2)</f>
        <v>0</v>
      </c>
      <c r="K190" s="181" t="s">
        <v>151</v>
      </c>
      <c r="L190" s="40"/>
      <c r="M190" s="186" t="s">
        <v>19</v>
      </c>
      <c r="N190" s="187" t="s">
        <v>44</v>
      </c>
      <c r="O190" s="65"/>
      <c r="P190" s="188">
        <f>O190*H190</f>
        <v>0</v>
      </c>
      <c r="Q190" s="188">
        <v>0.42080000000000001</v>
      </c>
      <c r="R190" s="188">
        <f>Q190*H190</f>
        <v>1.6832</v>
      </c>
      <c r="S190" s="188">
        <v>0</v>
      </c>
      <c r="T190" s="18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152</v>
      </c>
      <c r="AT190" s="190" t="s">
        <v>147</v>
      </c>
      <c r="AU190" s="190" t="s">
        <v>81</v>
      </c>
      <c r="AY190" s="18" t="s">
        <v>145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79</v>
      </c>
      <c r="BK190" s="191">
        <f>ROUND(I190*H190,2)</f>
        <v>0</v>
      </c>
      <c r="BL190" s="18" t="s">
        <v>152</v>
      </c>
      <c r="BM190" s="190" t="s">
        <v>1631</v>
      </c>
    </row>
    <row r="191" spans="1:65" s="2" customFormat="1" ht="11.25">
      <c r="A191" s="35"/>
      <c r="B191" s="36"/>
      <c r="C191" s="37"/>
      <c r="D191" s="192" t="s">
        <v>154</v>
      </c>
      <c r="E191" s="37"/>
      <c r="F191" s="193" t="s">
        <v>349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154</v>
      </c>
      <c r="AU191" s="18" t="s">
        <v>81</v>
      </c>
    </row>
    <row r="192" spans="1:65" s="2" customFormat="1" ht="24.2" customHeight="1">
      <c r="A192" s="35"/>
      <c r="B192" s="36"/>
      <c r="C192" s="179" t="s">
        <v>345</v>
      </c>
      <c r="D192" s="179" t="s">
        <v>147</v>
      </c>
      <c r="E192" s="180" t="s">
        <v>351</v>
      </c>
      <c r="F192" s="181" t="s">
        <v>352</v>
      </c>
      <c r="G192" s="182" t="s">
        <v>263</v>
      </c>
      <c r="H192" s="183">
        <v>6</v>
      </c>
      <c r="I192" s="184"/>
      <c r="J192" s="185">
        <f>ROUND(I192*H192,2)</f>
        <v>0</v>
      </c>
      <c r="K192" s="181" t="s">
        <v>151</v>
      </c>
      <c r="L192" s="40"/>
      <c r="M192" s="186" t="s">
        <v>19</v>
      </c>
      <c r="N192" s="187" t="s">
        <v>44</v>
      </c>
      <c r="O192" s="65"/>
      <c r="P192" s="188">
        <f>O192*H192</f>
        <v>0</v>
      </c>
      <c r="Q192" s="188">
        <v>0.31108000000000002</v>
      </c>
      <c r="R192" s="188">
        <f>Q192*H192</f>
        <v>1.8664800000000001</v>
      </c>
      <c r="S192" s="188">
        <v>0</v>
      </c>
      <c r="T192" s="18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152</v>
      </c>
      <c r="AT192" s="190" t="s">
        <v>147</v>
      </c>
      <c r="AU192" s="190" t="s">
        <v>81</v>
      </c>
      <c r="AY192" s="18" t="s">
        <v>145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79</v>
      </c>
      <c r="BK192" s="191">
        <f>ROUND(I192*H192,2)</f>
        <v>0</v>
      </c>
      <c r="BL192" s="18" t="s">
        <v>152</v>
      </c>
      <c r="BM192" s="190" t="s">
        <v>1632</v>
      </c>
    </row>
    <row r="193" spans="1:65" s="2" customFormat="1" ht="11.25">
      <c r="A193" s="35"/>
      <c r="B193" s="36"/>
      <c r="C193" s="37"/>
      <c r="D193" s="192" t="s">
        <v>154</v>
      </c>
      <c r="E193" s="37"/>
      <c r="F193" s="193" t="s">
        <v>354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154</v>
      </c>
      <c r="AU193" s="18" t="s">
        <v>81</v>
      </c>
    </row>
    <row r="194" spans="1:65" s="12" customFormat="1" ht="22.9" customHeight="1">
      <c r="B194" s="163"/>
      <c r="C194" s="164"/>
      <c r="D194" s="165" t="s">
        <v>72</v>
      </c>
      <c r="E194" s="177" t="s">
        <v>202</v>
      </c>
      <c r="F194" s="177" t="s">
        <v>355</v>
      </c>
      <c r="G194" s="164"/>
      <c r="H194" s="164"/>
      <c r="I194" s="167"/>
      <c r="J194" s="178">
        <f>BK194</f>
        <v>0</v>
      </c>
      <c r="K194" s="164"/>
      <c r="L194" s="169"/>
      <c r="M194" s="170"/>
      <c r="N194" s="171"/>
      <c r="O194" s="171"/>
      <c r="P194" s="172">
        <f>SUM(P195:P219)</f>
        <v>0</v>
      </c>
      <c r="Q194" s="171"/>
      <c r="R194" s="172">
        <f>SUM(R195:R219)</f>
        <v>176.77584999999999</v>
      </c>
      <c r="S194" s="171"/>
      <c r="T194" s="173">
        <f>SUM(T195:T219)</f>
        <v>0</v>
      </c>
      <c r="AR194" s="174" t="s">
        <v>79</v>
      </c>
      <c r="AT194" s="175" t="s">
        <v>72</v>
      </c>
      <c r="AU194" s="175" t="s">
        <v>79</v>
      </c>
      <c r="AY194" s="174" t="s">
        <v>145</v>
      </c>
      <c r="BK194" s="176">
        <f>SUM(BK195:BK219)</f>
        <v>0</v>
      </c>
    </row>
    <row r="195" spans="1:65" s="2" customFormat="1" ht="16.5" customHeight="1">
      <c r="A195" s="35"/>
      <c r="B195" s="36"/>
      <c r="C195" s="179" t="s">
        <v>350</v>
      </c>
      <c r="D195" s="179" t="s">
        <v>147</v>
      </c>
      <c r="E195" s="180" t="s">
        <v>1633</v>
      </c>
      <c r="F195" s="181" t="s">
        <v>1634</v>
      </c>
      <c r="G195" s="182" t="s">
        <v>263</v>
      </c>
      <c r="H195" s="183">
        <v>1</v>
      </c>
      <c r="I195" s="184"/>
      <c r="J195" s="185">
        <f>ROUND(I195*H195,2)</f>
        <v>0</v>
      </c>
      <c r="K195" s="181" t="s">
        <v>151</v>
      </c>
      <c r="L195" s="40"/>
      <c r="M195" s="186" t="s">
        <v>19</v>
      </c>
      <c r="N195" s="187" t="s">
        <v>44</v>
      </c>
      <c r="O195" s="65"/>
      <c r="P195" s="188">
        <f>O195*H195</f>
        <v>0</v>
      </c>
      <c r="Q195" s="188">
        <v>0.11276</v>
      </c>
      <c r="R195" s="188">
        <f>Q195*H195</f>
        <v>0.11276</v>
      </c>
      <c r="S195" s="188">
        <v>0</v>
      </c>
      <c r="T195" s="18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0" t="s">
        <v>152</v>
      </c>
      <c r="AT195" s="190" t="s">
        <v>147</v>
      </c>
      <c r="AU195" s="190" t="s">
        <v>81</v>
      </c>
      <c r="AY195" s="18" t="s">
        <v>145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8" t="s">
        <v>79</v>
      </c>
      <c r="BK195" s="191">
        <f>ROUND(I195*H195,2)</f>
        <v>0</v>
      </c>
      <c r="BL195" s="18" t="s">
        <v>152</v>
      </c>
      <c r="BM195" s="190" t="s">
        <v>1635</v>
      </c>
    </row>
    <row r="196" spans="1:65" s="2" customFormat="1" ht="11.25">
      <c r="A196" s="35"/>
      <c r="B196" s="36"/>
      <c r="C196" s="37"/>
      <c r="D196" s="192" t="s">
        <v>154</v>
      </c>
      <c r="E196" s="37"/>
      <c r="F196" s="193" t="s">
        <v>1636</v>
      </c>
      <c r="G196" s="37"/>
      <c r="H196" s="37"/>
      <c r="I196" s="194"/>
      <c r="J196" s="37"/>
      <c r="K196" s="37"/>
      <c r="L196" s="40"/>
      <c r="M196" s="195"/>
      <c r="N196" s="196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154</v>
      </c>
      <c r="AU196" s="18" t="s">
        <v>81</v>
      </c>
    </row>
    <row r="197" spans="1:65" s="2" customFormat="1" ht="16.5" customHeight="1">
      <c r="A197" s="35"/>
      <c r="B197" s="36"/>
      <c r="C197" s="220" t="s">
        <v>356</v>
      </c>
      <c r="D197" s="220" t="s">
        <v>234</v>
      </c>
      <c r="E197" s="221" t="s">
        <v>1637</v>
      </c>
      <c r="F197" s="222" t="s">
        <v>1638</v>
      </c>
      <c r="G197" s="223" t="s">
        <v>263</v>
      </c>
      <c r="H197" s="224">
        <v>1</v>
      </c>
      <c r="I197" s="225"/>
      <c r="J197" s="226">
        <f>ROUND(I197*H197,2)</f>
        <v>0</v>
      </c>
      <c r="K197" s="222" t="s">
        <v>151</v>
      </c>
      <c r="L197" s="227"/>
      <c r="M197" s="228" t="s">
        <v>19</v>
      </c>
      <c r="N197" s="229" t="s">
        <v>44</v>
      </c>
      <c r="O197" s="65"/>
      <c r="P197" s="188">
        <f>O197*H197</f>
        <v>0</v>
      </c>
      <c r="Q197" s="188">
        <v>3.3E-3</v>
      </c>
      <c r="R197" s="188">
        <f>Q197*H197</f>
        <v>3.3E-3</v>
      </c>
      <c r="S197" s="188">
        <v>0</v>
      </c>
      <c r="T197" s="18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0" t="s">
        <v>196</v>
      </c>
      <c r="AT197" s="190" t="s">
        <v>234</v>
      </c>
      <c r="AU197" s="190" t="s">
        <v>81</v>
      </c>
      <c r="AY197" s="18" t="s">
        <v>145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8" t="s">
        <v>79</v>
      </c>
      <c r="BK197" s="191">
        <f>ROUND(I197*H197,2)</f>
        <v>0</v>
      </c>
      <c r="BL197" s="18" t="s">
        <v>152</v>
      </c>
      <c r="BM197" s="190" t="s">
        <v>1639</v>
      </c>
    </row>
    <row r="198" spans="1:65" s="2" customFormat="1" ht="33" customHeight="1">
      <c r="A198" s="35"/>
      <c r="B198" s="36"/>
      <c r="C198" s="179" t="s">
        <v>361</v>
      </c>
      <c r="D198" s="179" t="s">
        <v>147</v>
      </c>
      <c r="E198" s="180" t="s">
        <v>362</v>
      </c>
      <c r="F198" s="181" t="s">
        <v>363</v>
      </c>
      <c r="G198" s="182" t="s">
        <v>172</v>
      </c>
      <c r="H198" s="183">
        <v>552</v>
      </c>
      <c r="I198" s="184"/>
      <c r="J198" s="185">
        <f>ROUND(I198*H198,2)</f>
        <v>0</v>
      </c>
      <c r="K198" s="181" t="s">
        <v>151</v>
      </c>
      <c r="L198" s="40"/>
      <c r="M198" s="186" t="s">
        <v>19</v>
      </c>
      <c r="N198" s="187" t="s">
        <v>44</v>
      </c>
      <c r="O198" s="65"/>
      <c r="P198" s="188">
        <f>O198*H198</f>
        <v>0</v>
      </c>
      <c r="Q198" s="188">
        <v>7.1900000000000006E-2</v>
      </c>
      <c r="R198" s="188">
        <f>Q198*H198</f>
        <v>39.688800000000001</v>
      </c>
      <c r="S198" s="188">
        <v>0</v>
      </c>
      <c r="T198" s="18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152</v>
      </c>
      <c r="AT198" s="190" t="s">
        <v>147</v>
      </c>
      <c r="AU198" s="190" t="s">
        <v>81</v>
      </c>
      <c r="AY198" s="18" t="s">
        <v>145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79</v>
      </c>
      <c r="BK198" s="191">
        <f>ROUND(I198*H198,2)</f>
        <v>0</v>
      </c>
      <c r="BL198" s="18" t="s">
        <v>152</v>
      </c>
      <c r="BM198" s="190" t="s">
        <v>1640</v>
      </c>
    </row>
    <row r="199" spans="1:65" s="2" customFormat="1" ht="11.25">
      <c r="A199" s="35"/>
      <c r="B199" s="36"/>
      <c r="C199" s="37"/>
      <c r="D199" s="192" t="s">
        <v>154</v>
      </c>
      <c r="E199" s="37"/>
      <c r="F199" s="193" t="s">
        <v>365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154</v>
      </c>
      <c r="AU199" s="18" t="s">
        <v>81</v>
      </c>
    </row>
    <row r="200" spans="1:65" s="13" customFormat="1" ht="11.25">
      <c r="B200" s="197"/>
      <c r="C200" s="198"/>
      <c r="D200" s="199" t="s">
        <v>160</v>
      </c>
      <c r="E200" s="200" t="s">
        <v>19</v>
      </c>
      <c r="F200" s="201" t="s">
        <v>1641</v>
      </c>
      <c r="G200" s="198"/>
      <c r="H200" s="202">
        <v>292</v>
      </c>
      <c r="I200" s="203"/>
      <c r="J200" s="198"/>
      <c r="K200" s="198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160</v>
      </c>
      <c r="AU200" s="208" t="s">
        <v>81</v>
      </c>
      <c r="AV200" s="13" t="s">
        <v>81</v>
      </c>
      <c r="AW200" s="13" t="s">
        <v>35</v>
      </c>
      <c r="AX200" s="13" t="s">
        <v>73</v>
      </c>
      <c r="AY200" s="208" t="s">
        <v>145</v>
      </c>
    </row>
    <row r="201" spans="1:65" s="13" customFormat="1" ht="11.25">
      <c r="B201" s="197"/>
      <c r="C201" s="198"/>
      <c r="D201" s="199" t="s">
        <v>160</v>
      </c>
      <c r="E201" s="200" t="s">
        <v>19</v>
      </c>
      <c r="F201" s="201" t="s">
        <v>1642</v>
      </c>
      <c r="G201" s="198"/>
      <c r="H201" s="202">
        <v>260</v>
      </c>
      <c r="I201" s="203"/>
      <c r="J201" s="198"/>
      <c r="K201" s="198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160</v>
      </c>
      <c r="AU201" s="208" t="s">
        <v>81</v>
      </c>
      <c r="AV201" s="13" t="s">
        <v>81</v>
      </c>
      <c r="AW201" s="13" t="s">
        <v>35</v>
      </c>
      <c r="AX201" s="13" t="s">
        <v>73</v>
      </c>
      <c r="AY201" s="208" t="s">
        <v>145</v>
      </c>
    </row>
    <row r="202" spans="1:65" s="14" customFormat="1" ht="11.25">
      <c r="B202" s="209"/>
      <c r="C202" s="210"/>
      <c r="D202" s="199" t="s">
        <v>160</v>
      </c>
      <c r="E202" s="211" t="s">
        <v>19</v>
      </c>
      <c r="F202" s="212" t="s">
        <v>169</v>
      </c>
      <c r="G202" s="210"/>
      <c r="H202" s="213">
        <v>552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160</v>
      </c>
      <c r="AU202" s="219" t="s">
        <v>81</v>
      </c>
      <c r="AV202" s="14" t="s">
        <v>152</v>
      </c>
      <c r="AW202" s="14" t="s">
        <v>35</v>
      </c>
      <c r="AX202" s="14" t="s">
        <v>79</v>
      </c>
      <c r="AY202" s="219" t="s">
        <v>145</v>
      </c>
    </row>
    <row r="203" spans="1:65" s="2" customFormat="1" ht="16.5" customHeight="1">
      <c r="A203" s="35"/>
      <c r="B203" s="36"/>
      <c r="C203" s="220" t="s">
        <v>367</v>
      </c>
      <c r="D203" s="220" t="s">
        <v>234</v>
      </c>
      <c r="E203" s="221" t="s">
        <v>1615</v>
      </c>
      <c r="F203" s="222" t="s">
        <v>1616</v>
      </c>
      <c r="G203" s="223" t="s">
        <v>150</v>
      </c>
      <c r="H203" s="224">
        <v>55.2</v>
      </c>
      <c r="I203" s="225"/>
      <c r="J203" s="226">
        <f>ROUND(I203*H203,2)</f>
        <v>0</v>
      </c>
      <c r="K203" s="222" t="s">
        <v>19</v>
      </c>
      <c r="L203" s="227"/>
      <c r="M203" s="228" t="s">
        <v>19</v>
      </c>
      <c r="N203" s="229" t="s">
        <v>44</v>
      </c>
      <c r="O203" s="65"/>
      <c r="P203" s="188">
        <f>O203*H203</f>
        <v>0</v>
      </c>
      <c r="Q203" s="188">
        <v>0.17599999999999999</v>
      </c>
      <c r="R203" s="188">
        <f>Q203*H203</f>
        <v>9.7151999999999994</v>
      </c>
      <c r="S203" s="188">
        <v>0</v>
      </c>
      <c r="T203" s="18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196</v>
      </c>
      <c r="AT203" s="190" t="s">
        <v>234</v>
      </c>
      <c r="AU203" s="190" t="s">
        <v>81</v>
      </c>
      <c r="AY203" s="18" t="s">
        <v>145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79</v>
      </c>
      <c r="BK203" s="191">
        <f>ROUND(I203*H203,2)</f>
        <v>0</v>
      </c>
      <c r="BL203" s="18" t="s">
        <v>152</v>
      </c>
      <c r="BM203" s="190" t="s">
        <v>1643</v>
      </c>
    </row>
    <row r="204" spans="1:65" s="13" customFormat="1" ht="11.25">
      <c r="B204" s="197"/>
      <c r="C204" s="198"/>
      <c r="D204" s="199" t="s">
        <v>160</v>
      </c>
      <c r="E204" s="198"/>
      <c r="F204" s="201" t="s">
        <v>1644</v>
      </c>
      <c r="G204" s="198"/>
      <c r="H204" s="202">
        <v>55.2</v>
      </c>
      <c r="I204" s="203"/>
      <c r="J204" s="198"/>
      <c r="K204" s="198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160</v>
      </c>
      <c r="AU204" s="208" t="s">
        <v>81</v>
      </c>
      <c r="AV204" s="13" t="s">
        <v>81</v>
      </c>
      <c r="AW204" s="13" t="s">
        <v>4</v>
      </c>
      <c r="AX204" s="13" t="s">
        <v>79</v>
      </c>
      <c r="AY204" s="208" t="s">
        <v>145</v>
      </c>
    </row>
    <row r="205" spans="1:65" s="2" customFormat="1" ht="24.2" customHeight="1">
      <c r="A205" s="35"/>
      <c r="B205" s="36"/>
      <c r="C205" s="179" t="s">
        <v>372</v>
      </c>
      <c r="D205" s="179" t="s">
        <v>147</v>
      </c>
      <c r="E205" s="180" t="s">
        <v>1645</v>
      </c>
      <c r="F205" s="181" t="s">
        <v>1646</v>
      </c>
      <c r="G205" s="182" t="s">
        <v>172</v>
      </c>
      <c r="H205" s="183">
        <v>549</v>
      </c>
      <c r="I205" s="184"/>
      <c r="J205" s="185">
        <f>ROUND(I205*H205,2)</f>
        <v>0</v>
      </c>
      <c r="K205" s="181" t="s">
        <v>151</v>
      </c>
      <c r="L205" s="40"/>
      <c r="M205" s="186" t="s">
        <v>19</v>
      </c>
      <c r="N205" s="187" t="s">
        <v>44</v>
      </c>
      <c r="O205" s="65"/>
      <c r="P205" s="188">
        <f>O205*H205</f>
        <v>0</v>
      </c>
      <c r="Q205" s="188">
        <v>0.15540000000000001</v>
      </c>
      <c r="R205" s="188">
        <f>Q205*H205</f>
        <v>85.314599999999999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152</v>
      </c>
      <c r="AT205" s="190" t="s">
        <v>147</v>
      </c>
      <c r="AU205" s="190" t="s">
        <v>81</v>
      </c>
      <c r="AY205" s="18" t="s">
        <v>145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79</v>
      </c>
      <c r="BK205" s="191">
        <f>ROUND(I205*H205,2)</f>
        <v>0</v>
      </c>
      <c r="BL205" s="18" t="s">
        <v>152</v>
      </c>
      <c r="BM205" s="190" t="s">
        <v>1647</v>
      </c>
    </row>
    <row r="206" spans="1:65" s="2" customFormat="1" ht="11.25">
      <c r="A206" s="35"/>
      <c r="B206" s="36"/>
      <c r="C206" s="37"/>
      <c r="D206" s="192" t="s">
        <v>154</v>
      </c>
      <c r="E206" s="37"/>
      <c r="F206" s="193" t="s">
        <v>1648</v>
      </c>
      <c r="G206" s="37"/>
      <c r="H206" s="37"/>
      <c r="I206" s="194"/>
      <c r="J206" s="37"/>
      <c r="K206" s="37"/>
      <c r="L206" s="40"/>
      <c r="M206" s="195"/>
      <c r="N206" s="196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154</v>
      </c>
      <c r="AU206" s="18" t="s">
        <v>81</v>
      </c>
    </row>
    <row r="207" spans="1:65" s="13" customFormat="1" ht="11.25">
      <c r="B207" s="197"/>
      <c r="C207" s="198"/>
      <c r="D207" s="199" t="s">
        <v>160</v>
      </c>
      <c r="E207" s="200" t="s">
        <v>19</v>
      </c>
      <c r="F207" s="201" t="s">
        <v>1649</v>
      </c>
      <c r="G207" s="198"/>
      <c r="H207" s="202">
        <v>549</v>
      </c>
      <c r="I207" s="203"/>
      <c r="J207" s="198"/>
      <c r="K207" s="198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160</v>
      </c>
      <c r="AU207" s="208" t="s">
        <v>81</v>
      </c>
      <c r="AV207" s="13" t="s">
        <v>81</v>
      </c>
      <c r="AW207" s="13" t="s">
        <v>35</v>
      </c>
      <c r="AX207" s="13" t="s">
        <v>79</v>
      </c>
      <c r="AY207" s="208" t="s">
        <v>145</v>
      </c>
    </row>
    <row r="208" spans="1:65" s="2" customFormat="1" ht="16.5" customHeight="1">
      <c r="A208" s="35"/>
      <c r="B208" s="36"/>
      <c r="C208" s="220" t="s">
        <v>377</v>
      </c>
      <c r="D208" s="220" t="s">
        <v>234</v>
      </c>
      <c r="E208" s="221" t="s">
        <v>1650</v>
      </c>
      <c r="F208" s="222" t="s">
        <v>1651</v>
      </c>
      <c r="G208" s="223" t="s">
        <v>172</v>
      </c>
      <c r="H208" s="224">
        <v>348.84</v>
      </c>
      <c r="I208" s="225"/>
      <c r="J208" s="226">
        <f>ROUND(I208*H208,2)</f>
        <v>0</v>
      </c>
      <c r="K208" s="222" t="s">
        <v>151</v>
      </c>
      <c r="L208" s="227"/>
      <c r="M208" s="228" t="s">
        <v>19</v>
      </c>
      <c r="N208" s="229" t="s">
        <v>44</v>
      </c>
      <c r="O208" s="65"/>
      <c r="P208" s="188">
        <f>O208*H208</f>
        <v>0</v>
      </c>
      <c r="Q208" s="188">
        <v>0.08</v>
      </c>
      <c r="R208" s="188">
        <f>Q208*H208</f>
        <v>27.9072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196</v>
      </c>
      <c r="AT208" s="190" t="s">
        <v>234</v>
      </c>
      <c r="AU208" s="190" t="s">
        <v>81</v>
      </c>
      <c r="AY208" s="18" t="s">
        <v>145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" t="s">
        <v>79</v>
      </c>
      <c r="BK208" s="191">
        <f>ROUND(I208*H208,2)</f>
        <v>0</v>
      </c>
      <c r="BL208" s="18" t="s">
        <v>152</v>
      </c>
      <c r="BM208" s="190" t="s">
        <v>1652</v>
      </c>
    </row>
    <row r="209" spans="1:65" s="13" customFormat="1" ht="11.25">
      <c r="B209" s="197"/>
      <c r="C209" s="198"/>
      <c r="D209" s="199" t="s">
        <v>160</v>
      </c>
      <c r="E209" s="198"/>
      <c r="F209" s="201" t="s">
        <v>1653</v>
      </c>
      <c r="G209" s="198"/>
      <c r="H209" s="202">
        <v>348.84</v>
      </c>
      <c r="I209" s="203"/>
      <c r="J209" s="198"/>
      <c r="K209" s="198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160</v>
      </c>
      <c r="AU209" s="208" t="s">
        <v>81</v>
      </c>
      <c r="AV209" s="13" t="s">
        <v>81</v>
      </c>
      <c r="AW209" s="13" t="s">
        <v>4</v>
      </c>
      <c r="AX209" s="13" t="s">
        <v>79</v>
      </c>
      <c r="AY209" s="208" t="s">
        <v>145</v>
      </c>
    </row>
    <row r="210" spans="1:65" s="2" customFormat="1" ht="16.5" customHeight="1">
      <c r="A210" s="35"/>
      <c r="B210" s="36"/>
      <c r="C210" s="220" t="s">
        <v>380</v>
      </c>
      <c r="D210" s="220" t="s">
        <v>234</v>
      </c>
      <c r="E210" s="221" t="s">
        <v>1654</v>
      </c>
      <c r="F210" s="222" t="s">
        <v>1655</v>
      </c>
      <c r="G210" s="223" t="s">
        <v>263</v>
      </c>
      <c r="H210" s="224">
        <v>181</v>
      </c>
      <c r="I210" s="225"/>
      <c r="J210" s="226">
        <f>ROUND(I210*H210,2)</f>
        <v>0</v>
      </c>
      <c r="K210" s="222" t="s">
        <v>19</v>
      </c>
      <c r="L210" s="227"/>
      <c r="M210" s="228" t="s">
        <v>19</v>
      </c>
      <c r="N210" s="229" t="s">
        <v>44</v>
      </c>
      <c r="O210" s="65"/>
      <c r="P210" s="188">
        <f>O210*H210</f>
        <v>0</v>
      </c>
      <c r="Q210" s="188">
        <v>4.8300000000000003E-2</v>
      </c>
      <c r="R210" s="188">
        <f>Q210*H210</f>
        <v>8.7423000000000002</v>
      </c>
      <c r="S210" s="188">
        <v>0</v>
      </c>
      <c r="T210" s="18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0" t="s">
        <v>196</v>
      </c>
      <c r="AT210" s="190" t="s">
        <v>234</v>
      </c>
      <c r="AU210" s="190" t="s">
        <v>81</v>
      </c>
      <c r="AY210" s="18" t="s">
        <v>145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18" t="s">
        <v>79</v>
      </c>
      <c r="BK210" s="191">
        <f>ROUND(I210*H210,2)</f>
        <v>0</v>
      </c>
      <c r="BL210" s="18" t="s">
        <v>152</v>
      </c>
      <c r="BM210" s="190" t="s">
        <v>1656</v>
      </c>
    </row>
    <row r="211" spans="1:65" s="13" customFormat="1" ht="11.25">
      <c r="B211" s="197"/>
      <c r="C211" s="198"/>
      <c r="D211" s="199" t="s">
        <v>160</v>
      </c>
      <c r="E211" s="200" t="s">
        <v>19</v>
      </c>
      <c r="F211" s="201" t="s">
        <v>1657</v>
      </c>
      <c r="G211" s="198"/>
      <c r="H211" s="202">
        <v>181</v>
      </c>
      <c r="I211" s="203"/>
      <c r="J211" s="198"/>
      <c r="K211" s="198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160</v>
      </c>
      <c r="AU211" s="208" t="s">
        <v>81</v>
      </c>
      <c r="AV211" s="13" t="s">
        <v>81</v>
      </c>
      <c r="AW211" s="13" t="s">
        <v>35</v>
      </c>
      <c r="AX211" s="13" t="s">
        <v>79</v>
      </c>
      <c r="AY211" s="208" t="s">
        <v>145</v>
      </c>
    </row>
    <row r="212" spans="1:65" s="2" customFormat="1" ht="16.5" customHeight="1">
      <c r="A212" s="35"/>
      <c r="B212" s="36"/>
      <c r="C212" s="220" t="s">
        <v>385</v>
      </c>
      <c r="D212" s="220" t="s">
        <v>234</v>
      </c>
      <c r="E212" s="221" t="s">
        <v>1658</v>
      </c>
      <c r="F212" s="222" t="s">
        <v>1659</v>
      </c>
      <c r="G212" s="223" t="s">
        <v>263</v>
      </c>
      <c r="H212" s="224">
        <v>26</v>
      </c>
      <c r="I212" s="225"/>
      <c r="J212" s="226">
        <f>ROUND(I212*H212,2)</f>
        <v>0</v>
      </c>
      <c r="K212" s="222" t="s">
        <v>19</v>
      </c>
      <c r="L212" s="227"/>
      <c r="M212" s="228" t="s">
        <v>19</v>
      </c>
      <c r="N212" s="229" t="s">
        <v>44</v>
      </c>
      <c r="O212" s="65"/>
      <c r="P212" s="188">
        <f>O212*H212</f>
        <v>0</v>
      </c>
      <c r="Q212" s="188">
        <v>6.5670000000000006E-2</v>
      </c>
      <c r="R212" s="188">
        <f>Q212*H212</f>
        <v>1.7074200000000002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196</v>
      </c>
      <c r="AT212" s="190" t="s">
        <v>234</v>
      </c>
      <c r="AU212" s="190" t="s">
        <v>81</v>
      </c>
      <c r="AY212" s="18" t="s">
        <v>145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79</v>
      </c>
      <c r="BK212" s="191">
        <f>ROUND(I212*H212,2)</f>
        <v>0</v>
      </c>
      <c r="BL212" s="18" t="s">
        <v>152</v>
      </c>
      <c r="BM212" s="190" t="s">
        <v>1660</v>
      </c>
    </row>
    <row r="213" spans="1:65" s="2" customFormat="1" ht="24.2" customHeight="1">
      <c r="A213" s="35"/>
      <c r="B213" s="36"/>
      <c r="C213" s="179" t="s">
        <v>390</v>
      </c>
      <c r="D213" s="179" t="s">
        <v>147</v>
      </c>
      <c r="E213" s="180" t="s">
        <v>414</v>
      </c>
      <c r="F213" s="181" t="s">
        <v>415</v>
      </c>
      <c r="G213" s="182" t="s">
        <v>172</v>
      </c>
      <c r="H213" s="183">
        <v>47</v>
      </c>
      <c r="I213" s="184"/>
      <c r="J213" s="185">
        <f>ROUND(I213*H213,2)</f>
        <v>0</v>
      </c>
      <c r="K213" s="181" t="s">
        <v>151</v>
      </c>
      <c r="L213" s="40"/>
      <c r="M213" s="186" t="s">
        <v>19</v>
      </c>
      <c r="N213" s="187" t="s">
        <v>44</v>
      </c>
      <c r="O213" s="65"/>
      <c r="P213" s="188">
        <f>O213*H213</f>
        <v>0</v>
      </c>
      <c r="Q213" s="188">
        <v>1.1E-4</v>
      </c>
      <c r="R213" s="188">
        <f>Q213*H213</f>
        <v>5.1700000000000001E-3</v>
      </c>
      <c r="S213" s="188">
        <v>0</v>
      </c>
      <c r="T213" s="18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0" t="s">
        <v>152</v>
      </c>
      <c r="AT213" s="190" t="s">
        <v>147</v>
      </c>
      <c r="AU213" s="190" t="s">
        <v>81</v>
      </c>
      <c r="AY213" s="18" t="s">
        <v>145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8" t="s">
        <v>79</v>
      </c>
      <c r="BK213" s="191">
        <f>ROUND(I213*H213,2)</f>
        <v>0</v>
      </c>
      <c r="BL213" s="18" t="s">
        <v>152</v>
      </c>
      <c r="BM213" s="190" t="s">
        <v>1661</v>
      </c>
    </row>
    <row r="214" spans="1:65" s="2" customFormat="1" ht="11.25">
      <c r="A214" s="35"/>
      <c r="B214" s="36"/>
      <c r="C214" s="37"/>
      <c r="D214" s="192" t="s">
        <v>154</v>
      </c>
      <c r="E214" s="37"/>
      <c r="F214" s="193" t="s">
        <v>417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154</v>
      </c>
      <c r="AU214" s="18" t="s">
        <v>81</v>
      </c>
    </row>
    <row r="215" spans="1:65" s="2" customFormat="1" ht="16.5" customHeight="1">
      <c r="A215" s="35"/>
      <c r="B215" s="36"/>
      <c r="C215" s="179" t="s">
        <v>394</v>
      </c>
      <c r="D215" s="179" t="s">
        <v>147</v>
      </c>
      <c r="E215" s="180" t="s">
        <v>1662</v>
      </c>
      <c r="F215" s="181" t="s">
        <v>1663</v>
      </c>
      <c r="G215" s="182" t="s">
        <v>172</v>
      </c>
      <c r="H215" s="183">
        <v>47</v>
      </c>
      <c r="I215" s="184"/>
      <c r="J215" s="185">
        <f>ROUND(I215*H215,2)</f>
        <v>0</v>
      </c>
      <c r="K215" s="181" t="s">
        <v>151</v>
      </c>
      <c r="L215" s="40"/>
      <c r="M215" s="186" t="s">
        <v>19</v>
      </c>
      <c r="N215" s="187" t="s">
        <v>44</v>
      </c>
      <c r="O215" s="65"/>
      <c r="P215" s="188">
        <f>O215*H215</f>
        <v>0</v>
      </c>
      <c r="Q215" s="188">
        <v>0</v>
      </c>
      <c r="R215" s="188">
        <f>Q215*H215</f>
        <v>0</v>
      </c>
      <c r="S215" s="188">
        <v>0</v>
      </c>
      <c r="T215" s="18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0" t="s">
        <v>152</v>
      </c>
      <c r="AT215" s="190" t="s">
        <v>147</v>
      </c>
      <c r="AU215" s="190" t="s">
        <v>81</v>
      </c>
      <c r="AY215" s="18" t="s">
        <v>145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8" t="s">
        <v>79</v>
      </c>
      <c r="BK215" s="191">
        <f>ROUND(I215*H215,2)</f>
        <v>0</v>
      </c>
      <c r="BL215" s="18" t="s">
        <v>152</v>
      </c>
      <c r="BM215" s="190" t="s">
        <v>1664</v>
      </c>
    </row>
    <row r="216" spans="1:65" s="2" customFormat="1" ht="11.25">
      <c r="A216" s="35"/>
      <c r="B216" s="36"/>
      <c r="C216" s="37"/>
      <c r="D216" s="192" t="s">
        <v>154</v>
      </c>
      <c r="E216" s="37"/>
      <c r="F216" s="193" t="s">
        <v>1665</v>
      </c>
      <c r="G216" s="37"/>
      <c r="H216" s="37"/>
      <c r="I216" s="194"/>
      <c r="J216" s="37"/>
      <c r="K216" s="37"/>
      <c r="L216" s="40"/>
      <c r="M216" s="195"/>
      <c r="N216" s="19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154</v>
      </c>
      <c r="AU216" s="18" t="s">
        <v>81</v>
      </c>
    </row>
    <row r="217" spans="1:65" s="13" customFormat="1" ht="11.25">
      <c r="B217" s="197"/>
      <c r="C217" s="198"/>
      <c r="D217" s="199" t="s">
        <v>160</v>
      </c>
      <c r="E217" s="200" t="s">
        <v>19</v>
      </c>
      <c r="F217" s="201" t="s">
        <v>1666</v>
      </c>
      <c r="G217" s="198"/>
      <c r="H217" s="202">
        <v>47</v>
      </c>
      <c r="I217" s="203"/>
      <c r="J217" s="198"/>
      <c r="K217" s="198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160</v>
      </c>
      <c r="AU217" s="208" t="s">
        <v>81</v>
      </c>
      <c r="AV217" s="13" t="s">
        <v>81</v>
      </c>
      <c r="AW217" s="13" t="s">
        <v>35</v>
      </c>
      <c r="AX217" s="13" t="s">
        <v>79</v>
      </c>
      <c r="AY217" s="208" t="s">
        <v>145</v>
      </c>
    </row>
    <row r="218" spans="1:65" s="2" customFormat="1" ht="24.2" customHeight="1">
      <c r="A218" s="35"/>
      <c r="B218" s="36"/>
      <c r="C218" s="179" t="s">
        <v>398</v>
      </c>
      <c r="D218" s="179" t="s">
        <v>147</v>
      </c>
      <c r="E218" s="180" t="s">
        <v>1667</v>
      </c>
      <c r="F218" s="181" t="s">
        <v>1668</v>
      </c>
      <c r="G218" s="182" t="s">
        <v>172</v>
      </c>
      <c r="H218" s="183">
        <v>14</v>
      </c>
      <c r="I218" s="184"/>
      <c r="J218" s="185">
        <f>ROUND(I218*H218,2)</f>
        <v>0</v>
      </c>
      <c r="K218" s="181" t="s">
        <v>151</v>
      </c>
      <c r="L218" s="40"/>
      <c r="M218" s="186" t="s">
        <v>19</v>
      </c>
      <c r="N218" s="187" t="s">
        <v>44</v>
      </c>
      <c r="O218" s="65"/>
      <c r="P218" s="188">
        <f>O218*H218</f>
        <v>0</v>
      </c>
      <c r="Q218" s="188">
        <v>0.25564999999999999</v>
      </c>
      <c r="R218" s="188">
        <f>Q218*H218</f>
        <v>3.5790999999999999</v>
      </c>
      <c r="S218" s="188">
        <v>0</v>
      </c>
      <c r="T218" s="18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0" t="s">
        <v>152</v>
      </c>
      <c r="AT218" s="190" t="s">
        <v>147</v>
      </c>
      <c r="AU218" s="190" t="s">
        <v>81</v>
      </c>
      <c r="AY218" s="18" t="s">
        <v>145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" t="s">
        <v>79</v>
      </c>
      <c r="BK218" s="191">
        <f>ROUND(I218*H218,2)</f>
        <v>0</v>
      </c>
      <c r="BL218" s="18" t="s">
        <v>152</v>
      </c>
      <c r="BM218" s="190" t="s">
        <v>1669</v>
      </c>
    </row>
    <row r="219" spans="1:65" s="2" customFormat="1" ht="11.25">
      <c r="A219" s="35"/>
      <c r="B219" s="36"/>
      <c r="C219" s="37"/>
      <c r="D219" s="192" t="s">
        <v>154</v>
      </c>
      <c r="E219" s="37"/>
      <c r="F219" s="193" t="s">
        <v>1670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154</v>
      </c>
      <c r="AU219" s="18" t="s">
        <v>81</v>
      </c>
    </row>
    <row r="220" spans="1:65" s="12" customFormat="1" ht="22.9" customHeight="1">
      <c r="B220" s="163"/>
      <c r="C220" s="164"/>
      <c r="D220" s="165" t="s">
        <v>72</v>
      </c>
      <c r="E220" s="177" t="s">
        <v>423</v>
      </c>
      <c r="F220" s="177" t="s">
        <v>424</v>
      </c>
      <c r="G220" s="164"/>
      <c r="H220" s="164"/>
      <c r="I220" s="167"/>
      <c r="J220" s="178">
        <f>BK220</f>
        <v>0</v>
      </c>
      <c r="K220" s="164"/>
      <c r="L220" s="169"/>
      <c r="M220" s="170"/>
      <c r="N220" s="171"/>
      <c r="O220" s="171"/>
      <c r="P220" s="172">
        <f>SUM(P221:P226)</f>
        <v>0</v>
      </c>
      <c r="Q220" s="171"/>
      <c r="R220" s="172">
        <f>SUM(R221:R226)</f>
        <v>0</v>
      </c>
      <c r="S220" s="171"/>
      <c r="T220" s="173">
        <f>SUM(T221:T226)</f>
        <v>0</v>
      </c>
      <c r="AR220" s="174" t="s">
        <v>79</v>
      </c>
      <c r="AT220" s="175" t="s">
        <v>72</v>
      </c>
      <c r="AU220" s="175" t="s">
        <v>79</v>
      </c>
      <c r="AY220" s="174" t="s">
        <v>145</v>
      </c>
      <c r="BK220" s="176">
        <f>SUM(BK221:BK226)</f>
        <v>0</v>
      </c>
    </row>
    <row r="221" spans="1:65" s="2" customFormat="1" ht="24.2" customHeight="1">
      <c r="A221" s="35"/>
      <c r="B221" s="36"/>
      <c r="C221" s="179" t="s">
        <v>403</v>
      </c>
      <c r="D221" s="179" t="s">
        <v>147</v>
      </c>
      <c r="E221" s="180" t="s">
        <v>426</v>
      </c>
      <c r="F221" s="181" t="s">
        <v>427</v>
      </c>
      <c r="G221" s="182" t="s">
        <v>216</v>
      </c>
      <c r="H221" s="183">
        <v>595.54499999999996</v>
      </c>
      <c r="I221" s="184"/>
      <c r="J221" s="185">
        <f>ROUND(I221*H221,2)</f>
        <v>0</v>
      </c>
      <c r="K221" s="181" t="s">
        <v>151</v>
      </c>
      <c r="L221" s="40"/>
      <c r="M221" s="186" t="s">
        <v>19</v>
      </c>
      <c r="N221" s="187" t="s">
        <v>44</v>
      </c>
      <c r="O221" s="65"/>
      <c r="P221" s="188">
        <f>O221*H221</f>
        <v>0</v>
      </c>
      <c r="Q221" s="188">
        <v>0</v>
      </c>
      <c r="R221" s="188">
        <f>Q221*H221</f>
        <v>0</v>
      </c>
      <c r="S221" s="188">
        <v>0</v>
      </c>
      <c r="T221" s="18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0" t="s">
        <v>152</v>
      </c>
      <c r="AT221" s="190" t="s">
        <v>147</v>
      </c>
      <c r="AU221" s="190" t="s">
        <v>81</v>
      </c>
      <c r="AY221" s="18" t="s">
        <v>145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18" t="s">
        <v>79</v>
      </c>
      <c r="BK221" s="191">
        <f>ROUND(I221*H221,2)</f>
        <v>0</v>
      </c>
      <c r="BL221" s="18" t="s">
        <v>152</v>
      </c>
      <c r="BM221" s="190" t="s">
        <v>1671</v>
      </c>
    </row>
    <row r="222" spans="1:65" s="2" customFormat="1" ht="11.25">
      <c r="A222" s="35"/>
      <c r="B222" s="36"/>
      <c r="C222" s="37"/>
      <c r="D222" s="192" t="s">
        <v>154</v>
      </c>
      <c r="E222" s="37"/>
      <c r="F222" s="193" t="s">
        <v>429</v>
      </c>
      <c r="G222" s="37"/>
      <c r="H222" s="37"/>
      <c r="I222" s="194"/>
      <c r="J222" s="37"/>
      <c r="K222" s="37"/>
      <c r="L222" s="40"/>
      <c r="M222" s="195"/>
      <c r="N222" s="196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154</v>
      </c>
      <c r="AU222" s="18" t="s">
        <v>81</v>
      </c>
    </row>
    <row r="223" spans="1:65" s="2" customFormat="1" ht="24.2" customHeight="1">
      <c r="A223" s="35"/>
      <c r="B223" s="36"/>
      <c r="C223" s="179" t="s">
        <v>407</v>
      </c>
      <c r="D223" s="179" t="s">
        <v>147</v>
      </c>
      <c r="E223" s="180" t="s">
        <v>431</v>
      </c>
      <c r="F223" s="181" t="s">
        <v>432</v>
      </c>
      <c r="G223" s="182" t="s">
        <v>216</v>
      </c>
      <c r="H223" s="183">
        <v>595.54499999999996</v>
      </c>
      <c r="I223" s="184"/>
      <c r="J223" s="185">
        <f>ROUND(I223*H223,2)</f>
        <v>0</v>
      </c>
      <c r="K223" s="181" t="s">
        <v>151</v>
      </c>
      <c r="L223" s="40"/>
      <c r="M223" s="186" t="s">
        <v>19</v>
      </c>
      <c r="N223" s="187" t="s">
        <v>44</v>
      </c>
      <c r="O223" s="65"/>
      <c r="P223" s="188">
        <f>O223*H223</f>
        <v>0</v>
      </c>
      <c r="Q223" s="188">
        <v>0</v>
      </c>
      <c r="R223" s="188">
        <f>Q223*H223</f>
        <v>0</v>
      </c>
      <c r="S223" s="188">
        <v>0</v>
      </c>
      <c r="T223" s="18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0" t="s">
        <v>152</v>
      </c>
      <c r="AT223" s="190" t="s">
        <v>147</v>
      </c>
      <c r="AU223" s="190" t="s">
        <v>81</v>
      </c>
      <c r="AY223" s="18" t="s">
        <v>145</v>
      </c>
      <c r="BE223" s="191">
        <f>IF(N223="základní",J223,0)</f>
        <v>0</v>
      </c>
      <c r="BF223" s="191">
        <f>IF(N223="snížená",J223,0)</f>
        <v>0</v>
      </c>
      <c r="BG223" s="191">
        <f>IF(N223="zákl. přenesená",J223,0)</f>
        <v>0</v>
      </c>
      <c r="BH223" s="191">
        <f>IF(N223="sníž. přenesená",J223,0)</f>
        <v>0</v>
      </c>
      <c r="BI223" s="191">
        <f>IF(N223="nulová",J223,0)</f>
        <v>0</v>
      </c>
      <c r="BJ223" s="18" t="s">
        <v>79</v>
      </c>
      <c r="BK223" s="191">
        <f>ROUND(I223*H223,2)</f>
        <v>0</v>
      </c>
      <c r="BL223" s="18" t="s">
        <v>152</v>
      </c>
      <c r="BM223" s="190" t="s">
        <v>1672</v>
      </c>
    </row>
    <row r="224" spans="1:65" s="2" customFormat="1" ht="11.25">
      <c r="A224" s="35"/>
      <c r="B224" s="36"/>
      <c r="C224" s="37"/>
      <c r="D224" s="192" t="s">
        <v>154</v>
      </c>
      <c r="E224" s="37"/>
      <c r="F224" s="193" t="s">
        <v>434</v>
      </c>
      <c r="G224" s="37"/>
      <c r="H224" s="37"/>
      <c r="I224" s="194"/>
      <c r="J224" s="37"/>
      <c r="K224" s="37"/>
      <c r="L224" s="40"/>
      <c r="M224" s="195"/>
      <c r="N224" s="196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154</v>
      </c>
      <c r="AU224" s="18" t="s">
        <v>81</v>
      </c>
    </row>
    <row r="225" spans="1:65" s="2" customFormat="1" ht="24.2" customHeight="1">
      <c r="A225" s="35"/>
      <c r="B225" s="36"/>
      <c r="C225" s="179" t="s">
        <v>413</v>
      </c>
      <c r="D225" s="179" t="s">
        <v>147</v>
      </c>
      <c r="E225" s="180" t="s">
        <v>442</v>
      </c>
      <c r="F225" s="181" t="s">
        <v>443</v>
      </c>
      <c r="G225" s="182" t="s">
        <v>216</v>
      </c>
      <c r="H225" s="183">
        <v>95.81</v>
      </c>
      <c r="I225" s="184"/>
      <c r="J225" s="185">
        <f>ROUND(I225*H225,2)</f>
        <v>0</v>
      </c>
      <c r="K225" s="181" t="s">
        <v>151</v>
      </c>
      <c r="L225" s="40"/>
      <c r="M225" s="186" t="s">
        <v>19</v>
      </c>
      <c r="N225" s="187" t="s">
        <v>44</v>
      </c>
      <c r="O225" s="65"/>
      <c r="P225" s="188">
        <f>O225*H225</f>
        <v>0</v>
      </c>
      <c r="Q225" s="188">
        <v>0</v>
      </c>
      <c r="R225" s="188">
        <f>Q225*H225</f>
        <v>0</v>
      </c>
      <c r="S225" s="188">
        <v>0</v>
      </c>
      <c r="T225" s="18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0" t="s">
        <v>152</v>
      </c>
      <c r="AT225" s="190" t="s">
        <v>147</v>
      </c>
      <c r="AU225" s="190" t="s">
        <v>81</v>
      </c>
      <c r="AY225" s="18" t="s">
        <v>145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18" t="s">
        <v>79</v>
      </c>
      <c r="BK225" s="191">
        <f>ROUND(I225*H225,2)</f>
        <v>0</v>
      </c>
      <c r="BL225" s="18" t="s">
        <v>152</v>
      </c>
      <c r="BM225" s="190" t="s">
        <v>1673</v>
      </c>
    </row>
    <row r="226" spans="1:65" s="2" customFormat="1" ht="11.25">
      <c r="A226" s="35"/>
      <c r="B226" s="36"/>
      <c r="C226" s="37"/>
      <c r="D226" s="192" t="s">
        <v>154</v>
      </c>
      <c r="E226" s="37"/>
      <c r="F226" s="193" t="s">
        <v>445</v>
      </c>
      <c r="G226" s="37"/>
      <c r="H226" s="37"/>
      <c r="I226" s="194"/>
      <c r="J226" s="37"/>
      <c r="K226" s="37"/>
      <c r="L226" s="40"/>
      <c r="M226" s="195"/>
      <c r="N226" s="196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154</v>
      </c>
      <c r="AU226" s="18" t="s">
        <v>81</v>
      </c>
    </row>
    <row r="227" spans="1:65" s="12" customFormat="1" ht="22.9" customHeight="1">
      <c r="B227" s="163"/>
      <c r="C227" s="164"/>
      <c r="D227" s="165" t="s">
        <v>72</v>
      </c>
      <c r="E227" s="177" t="s">
        <v>446</v>
      </c>
      <c r="F227" s="177" t="s">
        <v>447</v>
      </c>
      <c r="G227" s="164"/>
      <c r="H227" s="164"/>
      <c r="I227" s="167"/>
      <c r="J227" s="178">
        <f>BK227</f>
        <v>0</v>
      </c>
      <c r="K227" s="164"/>
      <c r="L227" s="169"/>
      <c r="M227" s="170"/>
      <c r="N227" s="171"/>
      <c r="O227" s="171"/>
      <c r="P227" s="172">
        <f>SUM(P228:P229)</f>
        <v>0</v>
      </c>
      <c r="Q227" s="171"/>
      <c r="R227" s="172">
        <f>SUM(R228:R229)</f>
        <v>0</v>
      </c>
      <c r="S227" s="171"/>
      <c r="T227" s="173">
        <f>SUM(T228:T229)</f>
        <v>0</v>
      </c>
      <c r="AR227" s="174" t="s">
        <v>79</v>
      </c>
      <c r="AT227" s="175" t="s">
        <v>72</v>
      </c>
      <c r="AU227" s="175" t="s">
        <v>79</v>
      </c>
      <c r="AY227" s="174" t="s">
        <v>145</v>
      </c>
      <c r="BK227" s="176">
        <f>SUM(BK228:BK229)</f>
        <v>0</v>
      </c>
    </row>
    <row r="228" spans="1:65" s="2" customFormat="1" ht="24.2" customHeight="1">
      <c r="A228" s="35"/>
      <c r="B228" s="36"/>
      <c r="C228" s="179" t="s">
        <v>418</v>
      </c>
      <c r="D228" s="179" t="s">
        <v>147</v>
      </c>
      <c r="E228" s="180" t="s">
        <v>449</v>
      </c>
      <c r="F228" s="181" t="s">
        <v>450</v>
      </c>
      <c r="G228" s="182" t="s">
        <v>216</v>
      </c>
      <c r="H228" s="183">
        <v>400.21100000000001</v>
      </c>
      <c r="I228" s="184"/>
      <c r="J228" s="185">
        <f>ROUND(I228*H228,2)</f>
        <v>0</v>
      </c>
      <c r="K228" s="181" t="s">
        <v>151</v>
      </c>
      <c r="L228" s="40"/>
      <c r="M228" s="186" t="s">
        <v>19</v>
      </c>
      <c r="N228" s="187" t="s">
        <v>44</v>
      </c>
      <c r="O228" s="65"/>
      <c r="P228" s="188">
        <f>O228*H228</f>
        <v>0</v>
      </c>
      <c r="Q228" s="188">
        <v>0</v>
      </c>
      <c r="R228" s="188">
        <f>Q228*H228</f>
        <v>0</v>
      </c>
      <c r="S228" s="188">
        <v>0</v>
      </c>
      <c r="T228" s="18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0" t="s">
        <v>152</v>
      </c>
      <c r="AT228" s="190" t="s">
        <v>147</v>
      </c>
      <c r="AU228" s="190" t="s">
        <v>81</v>
      </c>
      <c r="AY228" s="18" t="s">
        <v>145</v>
      </c>
      <c r="BE228" s="191">
        <f>IF(N228="základní",J228,0)</f>
        <v>0</v>
      </c>
      <c r="BF228" s="191">
        <f>IF(N228="snížená",J228,0)</f>
        <v>0</v>
      </c>
      <c r="BG228" s="191">
        <f>IF(N228="zákl. přenesená",J228,0)</f>
        <v>0</v>
      </c>
      <c r="BH228" s="191">
        <f>IF(N228="sníž. přenesená",J228,0)</f>
        <v>0</v>
      </c>
      <c r="BI228" s="191">
        <f>IF(N228="nulová",J228,0)</f>
        <v>0</v>
      </c>
      <c r="BJ228" s="18" t="s">
        <v>79</v>
      </c>
      <c r="BK228" s="191">
        <f>ROUND(I228*H228,2)</f>
        <v>0</v>
      </c>
      <c r="BL228" s="18" t="s">
        <v>152</v>
      </c>
      <c r="BM228" s="190" t="s">
        <v>1674</v>
      </c>
    </row>
    <row r="229" spans="1:65" s="2" customFormat="1" ht="11.25">
      <c r="A229" s="35"/>
      <c r="B229" s="36"/>
      <c r="C229" s="37"/>
      <c r="D229" s="192" t="s">
        <v>154</v>
      </c>
      <c r="E229" s="37"/>
      <c r="F229" s="193" t="s">
        <v>452</v>
      </c>
      <c r="G229" s="37"/>
      <c r="H229" s="37"/>
      <c r="I229" s="194"/>
      <c r="J229" s="37"/>
      <c r="K229" s="37"/>
      <c r="L229" s="40"/>
      <c r="M229" s="195"/>
      <c r="N229" s="196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154</v>
      </c>
      <c r="AU229" s="18" t="s">
        <v>81</v>
      </c>
    </row>
    <row r="230" spans="1:65" s="12" customFormat="1" ht="25.9" customHeight="1">
      <c r="B230" s="163"/>
      <c r="C230" s="164"/>
      <c r="D230" s="165" t="s">
        <v>72</v>
      </c>
      <c r="E230" s="166" t="s">
        <v>453</v>
      </c>
      <c r="F230" s="166" t="s">
        <v>454</v>
      </c>
      <c r="G230" s="164"/>
      <c r="H230" s="164"/>
      <c r="I230" s="167"/>
      <c r="J230" s="168">
        <f>BK230</f>
        <v>0</v>
      </c>
      <c r="K230" s="164"/>
      <c r="L230" s="169"/>
      <c r="M230" s="170"/>
      <c r="N230" s="171"/>
      <c r="O230" s="171"/>
      <c r="P230" s="172">
        <f>P231+P243+P250+P261</f>
        <v>0</v>
      </c>
      <c r="Q230" s="171"/>
      <c r="R230" s="172">
        <f>R231+R243+R250+R261</f>
        <v>0</v>
      </c>
      <c r="S230" s="171"/>
      <c r="T230" s="173">
        <f>T231+T243+T250+T261</f>
        <v>0</v>
      </c>
      <c r="AR230" s="174" t="s">
        <v>79</v>
      </c>
      <c r="AT230" s="175" t="s">
        <v>72</v>
      </c>
      <c r="AU230" s="175" t="s">
        <v>73</v>
      </c>
      <c r="AY230" s="174" t="s">
        <v>145</v>
      </c>
      <c r="BK230" s="176">
        <f>BK231+BK243+BK250+BK261</f>
        <v>0</v>
      </c>
    </row>
    <row r="231" spans="1:65" s="12" customFormat="1" ht="22.9" customHeight="1">
      <c r="B231" s="163"/>
      <c r="C231" s="164"/>
      <c r="D231" s="165" t="s">
        <v>72</v>
      </c>
      <c r="E231" s="177" t="s">
        <v>455</v>
      </c>
      <c r="F231" s="177" t="s">
        <v>456</v>
      </c>
      <c r="G231" s="164"/>
      <c r="H231" s="164"/>
      <c r="I231" s="167"/>
      <c r="J231" s="178">
        <f>BK231</f>
        <v>0</v>
      </c>
      <c r="K231" s="164"/>
      <c r="L231" s="169"/>
      <c r="M231" s="170"/>
      <c r="N231" s="171"/>
      <c r="O231" s="171"/>
      <c r="P231" s="172">
        <f>SUM(P232:P242)</f>
        <v>0</v>
      </c>
      <c r="Q231" s="171"/>
      <c r="R231" s="172">
        <f>SUM(R232:R242)</f>
        <v>0</v>
      </c>
      <c r="S231" s="171"/>
      <c r="T231" s="173">
        <f>SUM(T232:T242)</f>
        <v>0</v>
      </c>
      <c r="AR231" s="174" t="s">
        <v>79</v>
      </c>
      <c r="AT231" s="175" t="s">
        <v>72</v>
      </c>
      <c r="AU231" s="175" t="s">
        <v>79</v>
      </c>
      <c r="AY231" s="174" t="s">
        <v>145</v>
      </c>
      <c r="BK231" s="176">
        <f>SUM(BK232:BK242)</f>
        <v>0</v>
      </c>
    </row>
    <row r="232" spans="1:65" s="2" customFormat="1" ht="16.5" customHeight="1">
      <c r="A232" s="35"/>
      <c r="B232" s="36"/>
      <c r="C232" s="179" t="s">
        <v>425</v>
      </c>
      <c r="D232" s="179" t="s">
        <v>147</v>
      </c>
      <c r="E232" s="180" t="s">
        <v>458</v>
      </c>
      <c r="F232" s="181" t="s">
        <v>459</v>
      </c>
      <c r="G232" s="182" t="s">
        <v>460</v>
      </c>
      <c r="H232" s="183">
        <v>1</v>
      </c>
      <c r="I232" s="184"/>
      <c r="J232" s="185">
        <f>ROUND(I232*H232,2)</f>
        <v>0</v>
      </c>
      <c r="K232" s="181" t="s">
        <v>461</v>
      </c>
      <c r="L232" s="40"/>
      <c r="M232" s="186" t="s">
        <v>19</v>
      </c>
      <c r="N232" s="187" t="s">
        <v>44</v>
      </c>
      <c r="O232" s="65"/>
      <c r="P232" s="188">
        <f>O232*H232</f>
        <v>0</v>
      </c>
      <c r="Q232" s="188">
        <v>0</v>
      </c>
      <c r="R232" s="188">
        <f>Q232*H232</f>
        <v>0</v>
      </c>
      <c r="S232" s="188">
        <v>0</v>
      </c>
      <c r="T232" s="18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0" t="s">
        <v>462</v>
      </c>
      <c r="AT232" s="190" t="s">
        <v>147</v>
      </c>
      <c r="AU232" s="190" t="s">
        <v>81</v>
      </c>
      <c r="AY232" s="18" t="s">
        <v>145</v>
      </c>
      <c r="BE232" s="191">
        <f>IF(N232="základní",J232,0)</f>
        <v>0</v>
      </c>
      <c r="BF232" s="191">
        <f>IF(N232="snížená",J232,0)</f>
        <v>0</v>
      </c>
      <c r="BG232" s="191">
        <f>IF(N232="zákl. přenesená",J232,0)</f>
        <v>0</v>
      </c>
      <c r="BH232" s="191">
        <f>IF(N232="sníž. přenesená",J232,0)</f>
        <v>0</v>
      </c>
      <c r="BI232" s="191">
        <f>IF(N232="nulová",J232,0)</f>
        <v>0</v>
      </c>
      <c r="BJ232" s="18" t="s">
        <v>79</v>
      </c>
      <c r="BK232" s="191">
        <f>ROUND(I232*H232,2)</f>
        <v>0</v>
      </c>
      <c r="BL232" s="18" t="s">
        <v>462</v>
      </c>
      <c r="BM232" s="190" t="s">
        <v>1675</v>
      </c>
    </row>
    <row r="233" spans="1:65" s="2" customFormat="1" ht="11.25">
      <c r="A233" s="35"/>
      <c r="B233" s="36"/>
      <c r="C233" s="37"/>
      <c r="D233" s="192" t="s">
        <v>154</v>
      </c>
      <c r="E233" s="37"/>
      <c r="F233" s="193" t="s">
        <v>464</v>
      </c>
      <c r="G233" s="37"/>
      <c r="H233" s="37"/>
      <c r="I233" s="194"/>
      <c r="J233" s="37"/>
      <c r="K233" s="37"/>
      <c r="L233" s="40"/>
      <c r="M233" s="195"/>
      <c r="N233" s="196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154</v>
      </c>
      <c r="AU233" s="18" t="s">
        <v>81</v>
      </c>
    </row>
    <row r="234" spans="1:65" s="2" customFormat="1" ht="16.5" customHeight="1">
      <c r="A234" s="35"/>
      <c r="B234" s="36"/>
      <c r="C234" s="179" t="s">
        <v>430</v>
      </c>
      <c r="D234" s="179" t="s">
        <v>147</v>
      </c>
      <c r="E234" s="180" t="s">
        <v>466</v>
      </c>
      <c r="F234" s="181" t="s">
        <v>467</v>
      </c>
      <c r="G234" s="182" t="s">
        <v>460</v>
      </c>
      <c r="H234" s="183">
        <v>1</v>
      </c>
      <c r="I234" s="184"/>
      <c r="J234" s="185">
        <f>ROUND(I234*H234,2)</f>
        <v>0</v>
      </c>
      <c r="K234" s="181" t="s">
        <v>461</v>
      </c>
      <c r="L234" s="40"/>
      <c r="M234" s="186" t="s">
        <v>19</v>
      </c>
      <c r="N234" s="187" t="s">
        <v>44</v>
      </c>
      <c r="O234" s="65"/>
      <c r="P234" s="188">
        <f>O234*H234</f>
        <v>0</v>
      </c>
      <c r="Q234" s="188">
        <v>0</v>
      </c>
      <c r="R234" s="188">
        <f>Q234*H234</f>
        <v>0</v>
      </c>
      <c r="S234" s="188">
        <v>0</v>
      </c>
      <c r="T234" s="18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0" t="s">
        <v>462</v>
      </c>
      <c r="AT234" s="190" t="s">
        <v>147</v>
      </c>
      <c r="AU234" s="190" t="s">
        <v>81</v>
      </c>
      <c r="AY234" s="18" t="s">
        <v>145</v>
      </c>
      <c r="BE234" s="191">
        <f>IF(N234="základní",J234,0)</f>
        <v>0</v>
      </c>
      <c r="BF234" s="191">
        <f>IF(N234="snížená",J234,0)</f>
        <v>0</v>
      </c>
      <c r="BG234" s="191">
        <f>IF(N234="zákl. přenesená",J234,0)</f>
        <v>0</v>
      </c>
      <c r="BH234" s="191">
        <f>IF(N234="sníž. přenesená",J234,0)</f>
        <v>0</v>
      </c>
      <c r="BI234" s="191">
        <f>IF(N234="nulová",J234,0)</f>
        <v>0</v>
      </c>
      <c r="BJ234" s="18" t="s">
        <v>79</v>
      </c>
      <c r="BK234" s="191">
        <f>ROUND(I234*H234,2)</f>
        <v>0</v>
      </c>
      <c r="BL234" s="18" t="s">
        <v>462</v>
      </c>
      <c r="BM234" s="190" t="s">
        <v>1676</v>
      </c>
    </row>
    <row r="235" spans="1:65" s="2" customFormat="1" ht="11.25">
      <c r="A235" s="35"/>
      <c r="B235" s="36"/>
      <c r="C235" s="37"/>
      <c r="D235" s="192" t="s">
        <v>154</v>
      </c>
      <c r="E235" s="37"/>
      <c r="F235" s="193" t="s">
        <v>469</v>
      </c>
      <c r="G235" s="37"/>
      <c r="H235" s="37"/>
      <c r="I235" s="194"/>
      <c r="J235" s="37"/>
      <c r="K235" s="37"/>
      <c r="L235" s="40"/>
      <c r="M235" s="195"/>
      <c r="N235" s="196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154</v>
      </c>
      <c r="AU235" s="18" t="s">
        <v>81</v>
      </c>
    </row>
    <row r="236" spans="1:65" s="15" customFormat="1" ht="11.25">
      <c r="B236" s="230"/>
      <c r="C236" s="231"/>
      <c r="D236" s="199" t="s">
        <v>160</v>
      </c>
      <c r="E236" s="232" t="s">
        <v>19</v>
      </c>
      <c r="F236" s="233" t="s">
        <v>470</v>
      </c>
      <c r="G236" s="231"/>
      <c r="H236" s="232" t="s">
        <v>19</v>
      </c>
      <c r="I236" s="234"/>
      <c r="J236" s="231"/>
      <c r="K236" s="231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160</v>
      </c>
      <c r="AU236" s="239" t="s">
        <v>81</v>
      </c>
      <c r="AV236" s="15" t="s">
        <v>79</v>
      </c>
      <c r="AW236" s="15" t="s">
        <v>35</v>
      </c>
      <c r="AX236" s="15" t="s">
        <v>73</v>
      </c>
      <c r="AY236" s="239" t="s">
        <v>145</v>
      </c>
    </row>
    <row r="237" spans="1:65" s="15" customFormat="1" ht="11.25">
      <c r="B237" s="230"/>
      <c r="C237" s="231"/>
      <c r="D237" s="199" t="s">
        <v>160</v>
      </c>
      <c r="E237" s="232" t="s">
        <v>19</v>
      </c>
      <c r="F237" s="233" t="s">
        <v>471</v>
      </c>
      <c r="G237" s="231"/>
      <c r="H237" s="232" t="s">
        <v>19</v>
      </c>
      <c r="I237" s="234"/>
      <c r="J237" s="231"/>
      <c r="K237" s="231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160</v>
      </c>
      <c r="AU237" s="239" t="s">
        <v>81</v>
      </c>
      <c r="AV237" s="15" t="s">
        <v>79</v>
      </c>
      <c r="AW237" s="15" t="s">
        <v>35</v>
      </c>
      <c r="AX237" s="15" t="s">
        <v>73</v>
      </c>
      <c r="AY237" s="239" t="s">
        <v>145</v>
      </c>
    </row>
    <row r="238" spans="1:65" s="13" customFormat="1" ht="11.25">
      <c r="B238" s="197"/>
      <c r="C238" s="198"/>
      <c r="D238" s="199" t="s">
        <v>160</v>
      </c>
      <c r="E238" s="200" t="s">
        <v>19</v>
      </c>
      <c r="F238" s="201" t="s">
        <v>79</v>
      </c>
      <c r="G238" s="198"/>
      <c r="H238" s="202">
        <v>1</v>
      </c>
      <c r="I238" s="203"/>
      <c r="J238" s="198"/>
      <c r="K238" s="198"/>
      <c r="L238" s="204"/>
      <c r="M238" s="205"/>
      <c r="N238" s="206"/>
      <c r="O238" s="206"/>
      <c r="P238" s="206"/>
      <c r="Q238" s="206"/>
      <c r="R238" s="206"/>
      <c r="S238" s="206"/>
      <c r="T238" s="207"/>
      <c r="AT238" s="208" t="s">
        <v>160</v>
      </c>
      <c r="AU238" s="208" t="s">
        <v>81</v>
      </c>
      <c r="AV238" s="13" t="s">
        <v>81</v>
      </c>
      <c r="AW238" s="13" t="s">
        <v>35</v>
      </c>
      <c r="AX238" s="13" t="s">
        <v>79</v>
      </c>
      <c r="AY238" s="208" t="s">
        <v>145</v>
      </c>
    </row>
    <row r="239" spans="1:65" s="2" customFormat="1" ht="16.5" customHeight="1">
      <c r="A239" s="35"/>
      <c r="B239" s="36"/>
      <c r="C239" s="179" t="s">
        <v>436</v>
      </c>
      <c r="D239" s="179" t="s">
        <v>147</v>
      </c>
      <c r="E239" s="180" t="s">
        <v>473</v>
      </c>
      <c r="F239" s="181" t="s">
        <v>474</v>
      </c>
      <c r="G239" s="182" t="s">
        <v>460</v>
      </c>
      <c r="H239" s="183">
        <v>1</v>
      </c>
      <c r="I239" s="184"/>
      <c r="J239" s="185">
        <f>ROUND(I239*H239,2)</f>
        <v>0</v>
      </c>
      <c r="K239" s="181" t="s">
        <v>19</v>
      </c>
      <c r="L239" s="40"/>
      <c r="M239" s="186" t="s">
        <v>19</v>
      </c>
      <c r="N239" s="187" t="s">
        <v>44</v>
      </c>
      <c r="O239" s="65"/>
      <c r="P239" s="188">
        <f>O239*H239</f>
        <v>0</v>
      </c>
      <c r="Q239" s="188">
        <v>0</v>
      </c>
      <c r="R239" s="188">
        <f>Q239*H239</f>
        <v>0</v>
      </c>
      <c r="S239" s="188">
        <v>0</v>
      </c>
      <c r="T239" s="18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0" t="s">
        <v>462</v>
      </c>
      <c r="AT239" s="190" t="s">
        <v>147</v>
      </c>
      <c r="AU239" s="190" t="s">
        <v>81</v>
      </c>
      <c r="AY239" s="18" t="s">
        <v>145</v>
      </c>
      <c r="BE239" s="191">
        <f>IF(N239="základní",J239,0)</f>
        <v>0</v>
      </c>
      <c r="BF239" s="191">
        <f>IF(N239="snížená",J239,0)</f>
        <v>0</v>
      </c>
      <c r="BG239" s="191">
        <f>IF(N239="zákl. přenesená",J239,0)</f>
        <v>0</v>
      </c>
      <c r="BH239" s="191">
        <f>IF(N239="sníž. přenesená",J239,0)</f>
        <v>0</v>
      </c>
      <c r="BI239" s="191">
        <f>IF(N239="nulová",J239,0)</f>
        <v>0</v>
      </c>
      <c r="BJ239" s="18" t="s">
        <v>79</v>
      </c>
      <c r="BK239" s="191">
        <f>ROUND(I239*H239,2)</f>
        <v>0</v>
      </c>
      <c r="BL239" s="18" t="s">
        <v>462</v>
      </c>
      <c r="BM239" s="190" t="s">
        <v>1677</v>
      </c>
    </row>
    <row r="240" spans="1:65" s="15" customFormat="1" ht="11.25">
      <c r="B240" s="230"/>
      <c r="C240" s="231"/>
      <c r="D240" s="199" t="s">
        <v>160</v>
      </c>
      <c r="E240" s="232" t="s">
        <v>19</v>
      </c>
      <c r="F240" s="233" t="s">
        <v>476</v>
      </c>
      <c r="G240" s="231"/>
      <c r="H240" s="232" t="s">
        <v>19</v>
      </c>
      <c r="I240" s="234"/>
      <c r="J240" s="231"/>
      <c r="K240" s="231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160</v>
      </c>
      <c r="AU240" s="239" t="s">
        <v>81</v>
      </c>
      <c r="AV240" s="15" t="s">
        <v>79</v>
      </c>
      <c r="AW240" s="15" t="s">
        <v>35</v>
      </c>
      <c r="AX240" s="15" t="s">
        <v>73</v>
      </c>
      <c r="AY240" s="239" t="s">
        <v>145</v>
      </c>
    </row>
    <row r="241" spans="1:65" s="15" customFormat="1" ht="11.25">
      <c r="B241" s="230"/>
      <c r="C241" s="231"/>
      <c r="D241" s="199" t="s">
        <v>160</v>
      </c>
      <c r="E241" s="232" t="s">
        <v>19</v>
      </c>
      <c r="F241" s="233" t="s">
        <v>477</v>
      </c>
      <c r="G241" s="231"/>
      <c r="H241" s="232" t="s">
        <v>19</v>
      </c>
      <c r="I241" s="234"/>
      <c r="J241" s="231"/>
      <c r="K241" s="231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160</v>
      </c>
      <c r="AU241" s="239" t="s">
        <v>81</v>
      </c>
      <c r="AV241" s="15" t="s">
        <v>79</v>
      </c>
      <c r="AW241" s="15" t="s">
        <v>35</v>
      </c>
      <c r="AX241" s="15" t="s">
        <v>73</v>
      </c>
      <c r="AY241" s="239" t="s">
        <v>145</v>
      </c>
    </row>
    <row r="242" spans="1:65" s="13" customFormat="1" ht="11.25">
      <c r="B242" s="197"/>
      <c r="C242" s="198"/>
      <c r="D242" s="199" t="s">
        <v>160</v>
      </c>
      <c r="E242" s="200" t="s">
        <v>19</v>
      </c>
      <c r="F242" s="201" t="s">
        <v>79</v>
      </c>
      <c r="G242" s="198"/>
      <c r="H242" s="202">
        <v>1</v>
      </c>
      <c r="I242" s="203"/>
      <c r="J242" s="198"/>
      <c r="K242" s="198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160</v>
      </c>
      <c r="AU242" s="208" t="s">
        <v>81</v>
      </c>
      <c r="AV242" s="13" t="s">
        <v>81</v>
      </c>
      <c r="AW242" s="13" t="s">
        <v>35</v>
      </c>
      <c r="AX242" s="13" t="s">
        <v>79</v>
      </c>
      <c r="AY242" s="208" t="s">
        <v>145</v>
      </c>
    </row>
    <row r="243" spans="1:65" s="12" customFormat="1" ht="22.9" customHeight="1">
      <c r="B243" s="163"/>
      <c r="C243" s="164"/>
      <c r="D243" s="165" t="s">
        <v>72</v>
      </c>
      <c r="E243" s="177" t="s">
        <v>478</v>
      </c>
      <c r="F243" s="177" t="s">
        <v>479</v>
      </c>
      <c r="G243" s="164"/>
      <c r="H243" s="164"/>
      <c r="I243" s="167"/>
      <c r="J243" s="178">
        <f>BK243</f>
        <v>0</v>
      </c>
      <c r="K243" s="164"/>
      <c r="L243" s="169"/>
      <c r="M243" s="170"/>
      <c r="N243" s="171"/>
      <c r="O243" s="171"/>
      <c r="P243" s="172">
        <f>SUM(P244:P249)</f>
        <v>0</v>
      </c>
      <c r="Q243" s="171"/>
      <c r="R243" s="172">
        <f>SUM(R244:R249)</f>
        <v>0</v>
      </c>
      <c r="S243" s="171"/>
      <c r="T243" s="173">
        <f>SUM(T244:T249)</f>
        <v>0</v>
      </c>
      <c r="AR243" s="174" t="s">
        <v>175</v>
      </c>
      <c r="AT243" s="175" t="s">
        <v>72</v>
      </c>
      <c r="AU243" s="175" t="s">
        <v>79</v>
      </c>
      <c r="AY243" s="174" t="s">
        <v>145</v>
      </c>
      <c r="BK243" s="176">
        <f>SUM(BK244:BK249)</f>
        <v>0</v>
      </c>
    </row>
    <row r="244" spans="1:65" s="2" customFormat="1" ht="16.5" customHeight="1">
      <c r="A244" s="35"/>
      <c r="B244" s="36"/>
      <c r="C244" s="179" t="s">
        <v>441</v>
      </c>
      <c r="D244" s="179" t="s">
        <v>147</v>
      </c>
      <c r="E244" s="180" t="s">
        <v>481</v>
      </c>
      <c r="F244" s="181" t="s">
        <v>479</v>
      </c>
      <c r="G244" s="182" t="s">
        <v>460</v>
      </c>
      <c r="H244" s="183">
        <v>1</v>
      </c>
      <c r="I244" s="184"/>
      <c r="J244" s="185">
        <f>ROUND(I244*H244,2)</f>
        <v>0</v>
      </c>
      <c r="K244" s="181" t="s">
        <v>461</v>
      </c>
      <c r="L244" s="40"/>
      <c r="M244" s="186" t="s">
        <v>19</v>
      </c>
      <c r="N244" s="187" t="s">
        <v>44</v>
      </c>
      <c r="O244" s="65"/>
      <c r="P244" s="188">
        <f>O244*H244</f>
        <v>0</v>
      </c>
      <c r="Q244" s="188">
        <v>0</v>
      </c>
      <c r="R244" s="188">
        <f>Q244*H244</f>
        <v>0</v>
      </c>
      <c r="S244" s="188">
        <v>0</v>
      </c>
      <c r="T244" s="18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0" t="s">
        <v>462</v>
      </c>
      <c r="AT244" s="190" t="s">
        <v>147</v>
      </c>
      <c r="AU244" s="190" t="s">
        <v>81</v>
      </c>
      <c r="AY244" s="18" t="s">
        <v>145</v>
      </c>
      <c r="BE244" s="191">
        <f>IF(N244="základní",J244,0)</f>
        <v>0</v>
      </c>
      <c r="BF244" s="191">
        <f>IF(N244="snížená",J244,0)</f>
        <v>0</v>
      </c>
      <c r="BG244" s="191">
        <f>IF(N244="zákl. přenesená",J244,0)</f>
        <v>0</v>
      </c>
      <c r="BH244" s="191">
        <f>IF(N244="sníž. přenesená",J244,0)</f>
        <v>0</v>
      </c>
      <c r="BI244" s="191">
        <f>IF(N244="nulová",J244,0)</f>
        <v>0</v>
      </c>
      <c r="BJ244" s="18" t="s">
        <v>79</v>
      </c>
      <c r="BK244" s="191">
        <f>ROUND(I244*H244,2)</f>
        <v>0</v>
      </c>
      <c r="BL244" s="18" t="s">
        <v>462</v>
      </c>
      <c r="BM244" s="190" t="s">
        <v>1678</v>
      </c>
    </row>
    <row r="245" spans="1:65" s="2" customFormat="1" ht="11.25">
      <c r="A245" s="35"/>
      <c r="B245" s="36"/>
      <c r="C245" s="37"/>
      <c r="D245" s="192" t="s">
        <v>154</v>
      </c>
      <c r="E245" s="37"/>
      <c r="F245" s="193" t="s">
        <v>483</v>
      </c>
      <c r="G245" s="37"/>
      <c r="H245" s="37"/>
      <c r="I245" s="194"/>
      <c r="J245" s="37"/>
      <c r="K245" s="37"/>
      <c r="L245" s="40"/>
      <c r="M245" s="195"/>
      <c r="N245" s="196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154</v>
      </c>
      <c r="AU245" s="18" t="s">
        <v>81</v>
      </c>
    </row>
    <row r="246" spans="1:65" s="15" customFormat="1" ht="11.25">
      <c r="B246" s="230"/>
      <c r="C246" s="231"/>
      <c r="D246" s="199" t="s">
        <v>160</v>
      </c>
      <c r="E246" s="232" t="s">
        <v>19</v>
      </c>
      <c r="F246" s="233" t="s">
        <v>484</v>
      </c>
      <c r="G246" s="231"/>
      <c r="H246" s="232" t="s">
        <v>19</v>
      </c>
      <c r="I246" s="234"/>
      <c r="J246" s="231"/>
      <c r="K246" s="231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160</v>
      </c>
      <c r="AU246" s="239" t="s">
        <v>81</v>
      </c>
      <c r="AV246" s="15" t="s">
        <v>79</v>
      </c>
      <c r="AW246" s="15" t="s">
        <v>35</v>
      </c>
      <c r="AX246" s="15" t="s">
        <v>73</v>
      </c>
      <c r="AY246" s="239" t="s">
        <v>145</v>
      </c>
    </row>
    <row r="247" spans="1:65" s="15" customFormat="1" ht="11.25">
      <c r="B247" s="230"/>
      <c r="C247" s="231"/>
      <c r="D247" s="199" t="s">
        <v>160</v>
      </c>
      <c r="E247" s="232" t="s">
        <v>19</v>
      </c>
      <c r="F247" s="233" t="s">
        <v>485</v>
      </c>
      <c r="G247" s="231"/>
      <c r="H247" s="232" t="s">
        <v>19</v>
      </c>
      <c r="I247" s="234"/>
      <c r="J247" s="231"/>
      <c r="K247" s="231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160</v>
      </c>
      <c r="AU247" s="239" t="s">
        <v>81</v>
      </c>
      <c r="AV247" s="15" t="s">
        <v>79</v>
      </c>
      <c r="AW247" s="15" t="s">
        <v>35</v>
      </c>
      <c r="AX247" s="15" t="s">
        <v>73</v>
      </c>
      <c r="AY247" s="239" t="s">
        <v>145</v>
      </c>
    </row>
    <row r="248" spans="1:65" s="15" customFormat="1" ht="11.25">
      <c r="B248" s="230"/>
      <c r="C248" s="231"/>
      <c r="D248" s="199" t="s">
        <v>160</v>
      </c>
      <c r="E248" s="232" t="s">
        <v>19</v>
      </c>
      <c r="F248" s="233" t="s">
        <v>486</v>
      </c>
      <c r="G248" s="231"/>
      <c r="H248" s="232" t="s">
        <v>19</v>
      </c>
      <c r="I248" s="234"/>
      <c r="J248" s="231"/>
      <c r="K248" s="231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160</v>
      </c>
      <c r="AU248" s="239" t="s">
        <v>81</v>
      </c>
      <c r="AV248" s="15" t="s">
        <v>79</v>
      </c>
      <c r="AW248" s="15" t="s">
        <v>35</v>
      </c>
      <c r="AX248" s="15" t="s">
        <v>73</v>
      </c>
      <c r="AY248" s="239" t="s">
        <v>145</v>
      </c>
    </row>
    <row r="249" spans="1:65" s="13" customFormat="1" ht="11.25">
      <c r="B249" s="197"/>
      <c r="C249" s="198"/>
      <c r="D249" s="199" t="s">
        <v>160</v>
      </c>
      <c r="E249" s="200" t="s">
        <v>19</v>
      </c>
      <c r="F249" s="201" t="s">
        <v>79</v>
      </c>
      <c r="G249" s="198"/>
      <c r="H249" s="202">
        <v>1</v>
      </c>
      <c r="I249" s="203"/>
      <c r="J249" s="198"/>
      <c r="K249" s="198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160</v>
      </c>
      <c r="AU249" s="208" t="s">
        <v>81</v>
      </c>
      <c r="AV249" s="13" t="s">
        <v>81</v>
      </c>
      <c r="AW249" s="13" t="s">
        <v>35</v>
      </c>
      <c r="AX249" s="13" t="s">
        <v>79</v>
      </c>
      <c r="AY249" s="208" t="s">
        <v>145</v>
      </c>
    </row>
    <row r="250" spans="1:65" s="12" customFormat="1" ht="22.9" customHeight="1">
      <c r="B250" s="163"/>
      <c r="C250" s="164"/>
      <c r="D250" s="165" t="s">
        <v>72</v>
      </c>
      <c r="E250" s="177" t="s">
        <v>487</v>
      </c>
      <c r="F250" s="177" t="s">
        <v>488</v>
      </c>
      <c r="G250" s="164"/>
      <c r="H250" s="164"/>
      <c r="I250" s="167"/>
      <c r="J250" s="178">
        <f>BK250</f>
        <v>0</v>
      </c>
      <c r="K250" s="164"/>
      <c r="L250" s="169"/>
      <c r="M250" s="170"/>
      <c r="N250" s="171"/>
      <c r="O250" s="171"/>
      <c r="P250" s="172">
        <f>SUM(P251:P260)</f>
        <v>0</v>
      </c>
      <c r="Q250" s="171"/>
      <c r="R250" s="172">
        <f>SUM(R251:R260)</f>
        <v>0</v>
      </c>
      <c r="S250" s="171"/>
      <c r="T250" s="173">
        <f>SUM(T251:T260)</f>
        <v>0</v>
      </c>
      <c r="AR250" s="174" t="s">
        <v>175</v>
      </c>
      <c r="AT250" s="175" t="s">
        <v>72</v>
      </c>
      <c r="AU250" s="175" t="s">
        <v>79</v>
      </c>
      <c r="AY250" s="174" t="s">
        <v>145</v>
      </c>
      <c r="BK250" s="176">
        <f>SUM(BK251:BK260)</f>
        <v>0</v>
      </c>
    </row>
    <row r="251" spans="1:65" s="2" customFormat="1" ht="16.5" customHeight="1">
      <c r="A251" s="35"/>
      <c r="B251" s="36"/>
      <c r="C251" s="179" t="s">
        <v>448</v>
      </c>
      <c r="D251" s="179" t="s">
        <v>147</v>
      </c>
      <c r="E251" s="180" t="s">
        <v>490</v>
      </c>
      <c r="F251" s="181" t="s">
        <v>488</v>
      </c>
      <c r="G251" s="182" t="s">
        <v>460</v>
      </c>
      <c r="H251" s="183">
        <v>1</v>
      </c>
      <c r="I251" s="184"/>
      <c r="J251" s="185">
        <f>ROUND(I251*H251,2)</f>
        <v>0</v>
      </c>
      <c r="K251" s="181" t="s">
        <v>19</v>
      </c>
      <c r="L251" s="40"/>
      <c r="M251" s="186" t="s">
        <v>19</v>
      </c>
      <c r="N251" s="187" t="s">
        <v>44</v>
      </c>
      <c r="O251" s="65"/>
      <c r="P251" s="188">
        <f>O251*H251</f>
        <v>0</v>
      </c>
      <c r="Q251" s="188">
        <v>0</v>
      </c>
      <c r="R251" s="188">
        <f>Q251*H251</f>
        <v>0</v>
      </c>
      <c r="S251" s="188">
        <v>0</v>
      </c>
      <c r="T251" s="18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0" t="s">
        <v>462</v>
      </c>
      <c r="AT251" s="190" t="s">
        <v>147</v>
      </c>
      <c r="AU251" s="190" t="s">
        <v>81</v>
      </c>
      <c r="AY251" s="18" t="s">
        <v>145</v>
      </c>
      <c r="BE251" s="191">
        <f>IF(N251="základní",J251,0)</f>
        <v>0</v>
      </c>
      <c r="BF251" s="191">
        <f>IF(N251="snížená",J251,0)</f>
        <v>0</v>
      </c>
      <c r="BG251" s="191">
        <f>IF(N251="zákl. přenesená",J251,0)</f>
        <v>0</v>
      </c>
      <c r="BH251" s="191">
        <f>IF(N251="sníž. přenesená",J251,0)</f>
        <v>0</v>
      </c>
      <c r="BI251" s="191">
        <f>IF(N251="nulová",J251,0)</f>
        <v>0</v>
      </c>
      <c r="BJ251" s="18" t="s">
        <v>79</v>
      </c>
      <c r="BK251" s="191">
        <f>ROUND(I251*H251,2)</f>
        <v>0</v>
      </c>
      <c r="BL251" s="18" t="s">
        <v>462</v>
      </c>
      <c r="BM251" s="190" t="s">
        <v>1679</v>
      </c>
    </row>
    <row r="252" spans="1:65" s="15" customFormat="1" ht="11.25">
      <c r="B252" s="230"/>
      <c r="C252" s="231"/>
      <c r="D252" s="199" t="s">
        <v>160</v>
      </c>
      <c r="E252" s="232" t="s">
        <v>19</v>
      </c>
      <c r="F252" s="233" t="s">
        <v>492</v>
      </c>
      <c r="G252" s="231"/>
      <c r="H252" s="232" t="s">
        <v>19</v>
      </c>
      <c r="I252" s="234"/>
      <c r="J252" s="231"/>
      <c r="K252" s="231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160</v>
      </c>
      <c r="AU252" s="239" t="s">
        <v>81</v>
      </c>
      <c r="AV252" s="15" t="s">
        <v>79</v>
      </c>
      <c r="AW252" s="15" t="s">
        <v>35</v>
      </c>
      <c r="AX252" s="15" t="s">
        <v>73</v>
      </c>
      <c r="AY252" s="239" t="s">
        <v>145</v>
      </c>
    </row>
    <row r="253" spans="1:65" s="13" customFormat="1" ht="11.25">
      <c r="B253" s="197"/>
      <c r="C253" s="198"/>
      <c r="D253" s="199" t="s">
        <v>160</v>
      </c>
      <c r="E253" s="200" t="s">
        <v>19</v>
      </c>
      <c r="F253" s="201" t="s">
        <v>79</v>
      </c>
      <c r="G253" s="198"/>
      <c r="H253" s="202">
        <v>1</v>
      </c>
      <c r="I253" s="203"/>
      <c r="J253" s="198"/>
      <c r="K253" s="198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160</v>
      </c>
      <c r="AU253" s="208" t="s">
        <v>81</v>
      </c>
      <c r="AV253" s="13" t="s">
        <v>81</v>
      </c>
      <c r="AW253" s="13" t="s">
        <v>35</v>
      </c>
      <c r="AX253" s="13" t="s">
        <v>79</v>
      </c>
      <c r="AY253" s="208" t="s">
        <v>145</v>
      </c>
    </row>
    <row r="254" spans="1:65" s="2" customFormat="1" ht="16.5" customHeight="1">
      <c r="A254" s="35"/>
      <c r="B254" s="36"/>
      <c r="C254" s="179" t="s">
        <v>457</v>
      </c>
      <c r="D254" s="179" t="s">
        <v>147</v>
      </c>
      <c r="E254" s="180" t="s">
        <v>494</v>
      </c>
      <c r="F254" s="181" t="s">
        <v>495</v>
      </c>
      <c r="G254" s="182" t="s">
        <v>460</v>
      </c>
      <c r="H254" s="183">
        <v>1</v>
      </c>
      <c r="I254" s="184"/>
      <c r="J254" s="185">
        <f>ROUND(I254*H254,2)</f>
        <v>0</v>
      </c>
      <c r="K254" s="181" t="s">
        <v>461</v>
      </c>
      <c r="L254" s="40"/>
      <c r="M254" s="186" t="s">
        <v>19</v>
      </c>
      <c r="N254" s="187" t="s">
        <v>44</v>
      </c>
      <c r="O254" s="65"/>
      <c r="P254" s="188">
        <f>O254*H254</f>
        <v>0</v>
      </c>
      <c r="Q254" s="188">
        <v>0</v>
      </c>
      <c r="R254" s="188">
        <f>Q254*H254</f>
        <v>0</v>
      </c>
      <c r="S254" s="188">
        <v>0</v>
      </c>
      <c r="T254" s="18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0" t="s">
        <v>462</v>
      </c>
      <c r="AT254" s="190" t="s">
        <v>147</v>
      </c>
      <c r="AU254" s="190" t="s">
        <v>81</v>
      </c>
      <c r="AY254" s="18" t="s">
        <v>145</v>
      </c>
      <c r="BE254" s="191">
        <f>IF(N254="základní",J254,0)</f>
        <v>0</v>
      </c>
      <c r="BF254" s="191">
        <f>IF(N254="snížená",J254,0)</f>
        <v>0</v>
      </c>
      <c r="BG254" s="191">
        <f>IF(N254="zákl. přenesená",J254,0)</f>
        <v>0</v>
      </c>
      <c r="BH254" s="191">
        <f>IF(N254="sníž. přenesená",J254,0)</f>
        <v>0</v>
      </c>
      <c r="BI254" s="191">
        <f>IF(N254="nulová",J254,0)</f>
        <v>0</v>
      </c>
      <c r="BJ254" s="18" t="s">
        <v>79</v>
      </c>
      <c r="BK254" s="191">
        <f>ROUND(I254*H254,2)</f>
        <v>0</v>
      </c>
      <c r="BL254" s="18" t="s">
        <v>462</v>
      </c>
      <c r="BM254" s="190" t="s">
        <v>1680</v>
      </c>
    </row>
    <row r="255" spans="1:65" s="2" customFormat="1" ht="11.25">
      <c r="A255" s="35"/>
      <c r="B255" s="36"/>
      <c r="C255" s="37"/>
      <c r="D255" s="192" t="s">
        <v>154</v>
      </c>
      <c r="E255" s="37"/>
      <c r="F255" s="193" t="s">
        <v>497</v>
      </c>
      <c r="G255" s="37"/>
      <c r="H255" s="37"/>
      <c r="I255" s="194"/>
      <c r="J255" s="37"/>
      <c r="K255" s="37"/>
      <c r="L255" s="40"/>
      <c r="M255" s="195"/>
      <c r="N255" s="196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154</v>
      </c>
      <c r="AU255" s="18" t="s">
        <v>81</v>
      </c>
    </row>
    <row r="256" spans="1:65" s="15" customFormat="1" ht="11.25">
      <c r="B256" s="230"/>
      <c r="C256" s="231"/>
      <c r="D256" s="199" t="s">
        <v>160</v>
      </c>
      <c r="E256" s="232" t="s">
        <v>19</v>
      </c>
      <c r="F256" s="233" t="s">
        <v>498</v>
      </c>
      <c r="G256" s="231"/>
      <c r="H256" s="232" t="s">
        <v>19</v>
      </c>
      <c r="I256" s="234"/>
      <c r="J256" s="231"/>
      <c r="K256" s="231"/>
      <c r="L256" s="235"/>
      <c r="M256" s="236"/>
      <c r="N256" s="237"/>
      <c r="O256" s="237"/>
      <c r="P256" s="237"/>
      <c r="Q256" s="237"/>
      <c r="R256" s="237"/>
      <c r="S256" s="237"/>
      <c r="T256" s="238"/>
      <c r="AT256" s="239" t="s">
        <v>160</v>
      </c>
      <c r="AU256" s="239" t="s">
        <v>81</v>
      </c>
      <c r="AV256" s="15" t="s">
        <v>79</v>
      </c>
      <c r="AW256" s="15" t="s">
        <v>35</v>
      </c>
      <c r="AX256" s="15" t="s">
        <v>73</v>
      </c>
      <c r="AY256" s="239" t="s">
        <v>145</v>
      </c>
    </row>
    <row r="257" spans="1:65" s="15" customFormat="1" ht="11.25">
      <c r="B257" s="230"/>
      <c r="C257" s="231"/>
      <c r="D257" s="199" t="s">
        <v>160</v>
      </c>
      <c r="E257" s="232" t="s">
        <v>19</v>
      </c>
      <c r="F257" s="233" t="s">
        <v>499</v>
      </c>
      <c r="G257" s="231"/>
      <c r="H257" s="232" t="s">
        <v>19</v>
      </c>
      <c r="I257" s="234"/>
      <c r="J257" s="231"/>
      <c r="K257" s="231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160</v>
      </c>
      <c r="AU257" s="239" t="s">
        <v>81</v>
      </c>
      <c r="AV257" s="15" t="s">
        <v>79</v>
      </c>
      <c r="AW257" s="15" t="s">
        <v>35</v>
      </c>
      <c r="AX257" s="15" t="s">
        <v>73</v>
      </c>
      <c r="AY257" s="239" t="s">
        <v>145</v>
      </c>
    </row>
    <row r="258" spans="1:65" s="15" customFormat="1" ht="11.25">
      <c r="B258" s="230"/>
      <c r="C258" s="231"/>
      <c r="D258" s="199" t="s">
        <v>160</v>
      </c>
      <c r="E258" s="232" t="s">
        <v>19</v>
      </c>
      <c r="F258" s="233" t="s">
        <v>500</v>
      </c>
      <c r="G258" s="231"/>
      <c r="H258" s="232" t="s">
        <v>19</v>
      </c>
      <c r="I258" s="234"/>
      <c r="J258" s="231"/>
      <c r="K258" s="231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160</v>
      </c>
      <c r="AU258" s="239" t="s">
        <v>81</v>
      </c>
      <c r="AV258" s="15" t="s">
        <v>79</v>
      </c>
      <c r="AW258" s="15" t="s">
        <v>35</v>
      </c>
      <c r="AX258" s="15" t="s">
        <v>73</v>
      </c>
      <c r="AY258" s="239" t="s">
        <v>145</v>
      </c>
    </row>
    <row r="259" spans="1:65" s="15" customFormat="1" ht="11.25">
      <c r="B259" s="230"/>
      <c r="C259" s="231"/>
      <c r="D259" s="199" t="s">
        <v>160</v>
      </c>
      <c r="E259" s="232" t="s">
        <v>19</v>
      </c>
      <c r="F259" s="233" t="s">
        <v>501</v>
      </c>
      <c r="G259" s="231"/>
      <c r="H259" s="232" t="s">
        <v>19</v>
      </c>
      <c r="I259" s="234"/>
      <c r="J259" s="231"/>
      <c r="K259" s="231"/>
      <c r="L259" s="235"/>
      <c r="M259" s="236"/>
      <c r="N259" s="237"/>
      <c r="O259" s="237"/>
      <c r="P259" s="237"/>
      <c r="Q259" s="237"/>
      <c r="R259" s="237"/>
      <c r="S259" s="237"/>
      <c r="T259" s="238"/>
      <c r="AT259" s="239" t="s">
        <v>160</v>
      </c>
      <c r="AU259" s="239" t="s">
        <v>81</v>
      </c>
      <c r="AV259" s="15" t="s">
        <v>79</v>
      </c>
      <c r="AW259" s="15" t="s">
        <v>35</v>
      </c>
      <c r="AX259" s="15" t="s">
        <v>73</v>
      </c>
      <c r="AY259" s="239" t="s">
        <v>145</v>
      </c>
    </row>
    <row r="260" spans="1:65" s="13" customFormat="1" ht="11.25">
      <c r="B260" s="197"/>
      <c r="C260" s="198"/>
      <c r="D260" s="199" t="s">
        <v>160</v>
      </c>
      <c r="E260" s="200" t="s">
        <v>19</v>
      </c>
      <c r="F260" s="201" t="s">
        <v>79</v>
      </c>
      <c r="G260" s="198"/>
      <c r="H260" s="202">
        <v>1</v>
      </c>
      <c r="I260" s="203"/>
      <c r="J260" s="198"/>
      <c r="K260" s="198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160</v>
      </c>
      <c r="AU260" s="208" t="s">
        <v>81</v>
      </c>
      <c r="AV260" s="13" t="s">
        <v>81</v>
      </c>
      <c r="AW260" s="13" t="s">
        <v>35</v>
      </c>
      <c r="AX260" s="13" t="s">
        <v>79</v>
      </c>
      <c r="AY260" s="208" t="s">
        <v>145</v>
      </c>
    </row>
    <row r="261" spans="1:65" s="12" customFormat="1" ht="22.9" customHeight="1">
      <c r="B261" s="163"/>
      <c r="C261" s="164"/>
      <c r="D261" s="165" t="s">
        <v>72</v>
      </c>
      <c r="E261" s="177" t="s">
        <v>502</v>
      </c>
      <c r="F261" s="177" t="s">
        <v>503</v>
      </c>
      <c r="G261" s="164"/>
      <c r="H261" s="164"/>
      <c r="I261" s="167"/>
      <c r="J261" s="178">
        <f>BK261</f>
        <v>0</v>
      </c>
      <c r="K261" s="164"/>
      <c r="L261" s="169"/>
      <c r="M261" s="170"/>
      <c r="N261" s="171"/>
      <c r="O261" s="171"/>
      <c r="P261" s="172">
        <f>SUM(P262:P270)</f>
        <v>0</v>
      </c>
      <c r="Q261" s="171"/>
      <c r="R261" s="172">
        <f>SUM(R262:R270)</f>
        <v>0</v>
      </c>
      <c r="S261" s="171"/>
      <c r="T261" s="173">
        <f>SUM(T262:T270)</f>
        <v>0</v>
      </c>
      <c r="AR261" s="174" t="s">
        <v>175</v>
      </c>
      <c r="AT261" s="175" t="s">
        <v>72</v>
      </c>
      <c r="AU261" s="175" t="s">
        <v>79</v>
      </c>
      <c r="AY261" s="174" t="s">
        <v>145</v>
      </c>
      <c r="BK261" s="176">
        <f>SUM(BK262:BK270)</f>
        <v>0</v>
      </c>
    </row>
    <row r="262" spans="1:65" s="2" customFormat="1" ht="16.5" customHeight="1">
      <c r="A262" s="35"/>
      <c r="B262" s="36"/>
      <c r="C262" s="179" t="s">
        <v>465</v>
      </c>
      <c r="D262" s="179" t="s">
        <v>147</v>
      </c>
      <c r="E262" s="180" t="s">
        <v>505</v>
      </c>
      <c r="F262" s="181" t="s">
        <v>503</v>
      </c>
      <c r="G262" s="182" t="s">
        <v>460</v>
      </c>
      <c r="H262" s="183">
        <v>1</v>
      </c>
      <c r="I262" s="184"/>
      <c r="J262" s="185">
        <f>ROUND(I262*H262,2)</f>
        <v>0</v>
      </c>
      <c r="K262" s="181" t="s">
        <v>19</v>
      </c>
      <c r="L262" s="40"/>
      <c r="M262" s="186" t="s">
        <v>19</v>
      </c>
      <c r="N262" s="187" t="s">
        <v>44</v>
      </c>
      <c r="O262" s="65"/>
      <c r="P262" s="188">
        <f>O262*H262</f>
        <v>0</v>
      </c>
      <c r="Q262" s="188">
        <v>0</v>
      </c>
      <c r="R262" s="188">
        <f>Q262*H262</f>
        <v>0</v>
      </c>
      <c r="S262" s="188">
        <v>0</v>
      </c>
      <c r="T262" s="18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0" t="s">
        <v>462</v>
      </c>
      <c r="AT262" s="190" t="s">
        <v>147</v>
      </c>
      <c r="AU262" s="190" t="s">
        <v>81</v>
      </c>
      <c r="AY262" s="18" t="s">
        <v>145</v>
      </c>
      <c r="BE262" s="191">
        <f>IF(N262="základní",J262,0)</f>
        <v>0</v>
      </c>
      <c r="BF262" s="191">
        <f>IF(N262="snížená",J262,0)</f>
        <v>0</v>
      </c>
      <c r="BG262" s="191">
        <f>IF(N262="zákl. přenesená",J262,0)</f>
        <v>0</v>
      </c>
      <c r="BH262" s="191">
        <f>IF(N262="sníž. přenesená",J262,0)</f>
        <v>0</v>
      </c>
      <c r="BI262" s="191">
        <f>IF(N262="nulová",J262,0)</f>
        <v>0</v>
      </c>
      <c r="BJ262" s="18" t="s">
        <v>79</v>
      </c>
      <c r="BK262" s="191">
        <f>ROUND(I262*H262,2)</f>
        <v>0</v>
      </c>
      <c r="BL262" s="18" t="s">
        <v>462</v>
      </c>
      <c r="BM262" s="190" t="s">
        <v>1681</v>
      </c>
    </row>
    <row r="263" spans="1:65" s="2" customFormat="1" ht="16.5" customHeight="1">
      <c r="A263" s="35"/>
      <c r="B263" s="36"/>
      <c r="C263" s="179" t="s">
        <v>472</v>
      </c>
      <c r="D263" s="179" t="s">
        <v>147</v>
      </c>
      <c r="E263" s="180" t="s">
        <v>508</v>
      </c>
      <c r="F263" s="181" t="s">
        <v>509</v>
      </c>
      <c r="G263" s="182" t="s">
        <v>460</v>
      </c>
      <c r="H263" s="183">
        <v>1</v>
      </c>
      <c r="I263" s="184"/>
      <c r="J263" s="185">
        <f>ROUND(I263*H263,2)</f>
        <v>0</v>
      </c>
      <c r="K263" s="181" t="s">
        <v>461</v>
      </c>
      <c r="L263" s="40"/>
      <c r="M263" s="186" t="s">
        <v>19</v>
      </c>
      <c r="N263" s="187" t="s">
        <v>44</v>
      </c>
      <c r="O263" s="65"/>
      <c r="P263" s="188">
        <f>O263*H263</f>
        <v>0</v>
      </c>
      <c r="Q263" s="188">
        <v>0</v>
      </c>
      <c r="R263" s="188">
        <f>Q263*H263</f>
        <v>0</v>
      </c>
      <c r="S263" s="188">
        <v>0</v>
      </c>
      <c r="T263" s="18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0" t="s">
        <v>462</v>
      </c>
      <c r="AT263" s="190" t="s">
        <v>147</v>
      </c>
      <c r="AU263" s="190" t="s">
        <v>81</v>
      </c>
      <c r="AY263" s="18" t="s">
        <v>145</v>
      </c>
      <c r="BE263" s="191">
        <f>IF(N263="základní",J263,0)</f>
        <v>0</v>
      </c>
      <c r="BF263" s="191">
        <f>IF(N263="snížená",J263,0)</f>
        <v>0</v>
      </c>
      <c r="BG263" s="191">
        <f>IF(N263="zákl. přenesená",J263,0)</f>
        <v>0</v>
      </c>
      <c r="BH263" s="191">
        <f>IF(N263="sníž. přenesená",J263,0)</f>
        <v>0</v>
      </c>
      <c r="BI263" s="191">
        <f>IF(N263="nulová",J263,0)</f>
        <v>0</v>
      </c>
      <c r="BJ263" s="18" t="s">
        <v>79</v>
      </c>
      <c r="BK263" s="191">
        <f>ROUND(I263*H263,2)</f>
        <v>0</v>
      </c>
      <c r="BL263" s="18" t="s">
        <v>462</v>
      </c>
      <c r="BM263" s="190" t="s">
        <v>1682</v>
      </c>
    </row>
    <row r="264" spans="1:65" s="2" customFormat="1" ht="11.25">
      <c r="A264" s="35"/>
      <c r="B264" s="36"/>
      <c r="C264" s="37"/>
      <c r="D264" s="192" t="s">
        <v>154</v>
      </c>
      <c r="E264" s="37"/>
      <c r="F264" s="193" t="s">
        <v>511</v>
      </c>
      <c r="G264" s="37"/>
      <c r="H264" s="37"/>
      <c r="I264" s="194"/>
      <c r="J264" s="37"/>
      <c r="K264" s="37"/>
      <c r="L264" s="40"/>
      <c r="M264" s="195"/>
      <c r="N264" s="196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154</v>
      </c>
      <c r="AU264" s="18" t="s">
        <v>81</v>
      </c>
    </row>
    <row r="265" spans="1:65" s="15" customFormat="1" ht="11.25">
      <c r="B265" s="230"/>
      <c r="C265" s="231"/>
      <c r="D265" s="199" t="s">
        <v>160</v>
      </c>
      <c r="E265" s="232" t="s">
        <v>19</v>
      </c>
      <c r="F265" s="233" t="s">
        <v>512</v>
      </c>
      <c r="G265" s="231"/>
      <c r="H265" s="232" t="s">
        <v>19</v>
      </c>
      <c r="I265" s="234"/>
      <c r="J265" s="231"/>
      <c r="K265" s="231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160</v>
      </c>
      <c r="AU265" s="239" t="s">
        <v>81</v>
      </c>
      <c r="AV265" s="15" t="s">
        <v>79</v>
      </c>
      <c r="AW265" s="15" t="s">
        <v>35</v>
      </c>
      <c r="AX265" s="15" t="s">
        <v>73</v>
      </c>
      <c r="AY265" s="239" t="s">
        <v>145</v>
      </c>
    </row>
    <row r="266" spans="1:65" s="13" customFormat="1" ht="11.25">
      <c r="B266" s="197"/>
      <c r="C266" s="198"/>
      <c r="D266" s="199" t="s">
        <v>160</v>
      </c>
      <c r="E266" s="200" t="s">
        <v>19</v>
      </c>
      <c r="F266" s="201" t="s">
        <v>79</v>
      </c>
      <c r="G266" s="198"/>
      <c r="H266" s="202">
        <v>1</v>
      </c>
      <c r="I266" s="203"/>
      <c r="J266" s="198"/>
      <c r="K266" s="198"/>
      <c r="L266" s="204"/>
      <c r="M266" s="205"/>
      <c r="N266" s="206"/>
      <c r="O266" s="206"/>
      <c r="P266" s="206"/>
      <c r="Q266" s="206"/>
      <c r="R266" s="206"/>
      <c r="S266" s="206"/>
      <c r="T266" s="207"/>
      <c r="AT266" s="208" t="s">
        <v>160</v>
      </c>
      <c r="AU266" s="208" t="s">
        <v>81</v>
      </c>
      <c r="AV266" s="13" t="s">
        <v>81</v>
      </c>
      <c r="AW266" s="13" t="s">
        <v>35</v>
      </c>
      <c r="AX266" s="13" t="s">
        <v>79</v>
      </c>
      <c r="AY266" s="208" t="s">
        <v>145</v>
      </c>
    </row>
    <row r="267" spans="1:65" s="2" customFormat="1" ht="16.5" customHeight="1">
      <c r="A267" s="35"/>
      <c r="B267" s="36"/>
      <c r="C267" s="179" t="s">
        <v>480</v>
      </c>
      <c r="D267" s="179" t="s">
        <v>147</v>
      </c>
      <c r="E267" s="180" t="s">
        <v>514</v>
      </c>
      <c r="F267" s="181" t="s">
        <v>515</v>
      </c>
      <c r="G267" s="182" t="s">
        <v>460</v>
      </c>
      <c r="H267" s="183">
        <v>1</v>
      </c>
      <c r="I267" s="184"/>
      <c r="J267" s="185">
        <f>ROUND(I267*H267,2)</f>
        <v>0</v>
      </c>
      <c r="K267" s="181" t="s">
        <v>461</v>
      </c>
      <c r="L267" s="40"/>
      <c r="M267" s="186" t="s">
        <v>19</v>
      </c>
      <c r="N267" s="187" t="s">
        <v>44</v>
      </c>
      <c r="O267" s="65"/>
      <c r="P267" s="188">
        <f>O267*H267</f>
        <v>0</v>
      </c>
      <c r="Q267" s="188">
        <v>0</v>
      </c>
      <c r="R267" s="188">
        <f>Q267*H267</f>
        <v>0</v>
      </c>
      <c r="S267" s="188">
        <v>0</v>
      </c>
      <c r="T267" s="18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0" t="s">
        <v>462</v>
      </c>
      <c r="AT267" s="190" t="s">
        <v>147</v>
      </c>
      <c r="AU267" s="190" t="s">
        <v>81</v>
      </c>
      <c r="AY267" s="18" t="s">
        <v>145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18" t="s">
        <v>79</v>
      </c>
      <c r="BK267" s="191">
        <f>ROUND(I267*H267,2)</f>
        <v>0</v>
      </c>
      <c r="BL267" s="18" t="s">
        <v>462</v>
      </c>
      <c r="BM267" s="190" t="s">
        <v>1683</v>
      </c>
    </row>
    <row r="268" spans="1:65" s="2" customFormat="1" ht="11.25">
      <c r="A268" s="35"/>
      <c r="B268" s="36"/>
      <c r="C268" s="37"/>
      <c r="D268" s="192" t="s">
        <v>154</v>
      </c>
      <c r="E268" s="37"/>
      <c r="F268" s="193" t="s">
        <v>517</v>
      </c>
      <c r="G268" s="37"/>
      <c r="H268" s="37"/>
      <c r="I268" s="194"/>
      <c r="J268" s="37"/>
      <c r="K268" s="37"/>
      <c r="L268" s="40"/>
      <c r="M268" s="195"/>
      <c r="N268" s="196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154</v>
      </c>
      <c r="AU268" s="18" t="s">
        <v>81</v>
      </c>
    </row>
    <row r="269" spans="1:65" s="15" customFormat="1" ht="11.25">
      <c r="B269" s="230"/>
      <c r="C269" s="231"/>
      <c r="D269" s="199" t="s">
        <v>160</v>
      </c>
      <c r="E269" s="232" t="s">
        <v>19</v>
      </c>
      <c r="F269" s="233" t="s">
        <v>518</v>
      </c>
      <c r="G269" s="231"/>
      <c r="H269" s="232" t="s">
        <v>19</v>
      </c>
      <c r="I269" s="234"/>
      <c r="J269" s="231"/>
      <c r="K269" s="231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160</v>
      </c>
      <c r="AU269" s="239" t="s">
        <v>81</v>
      </c>
      <c r="AV269" s="15" t="s">
        <v>79</v>
      </c>
      <c r="AW269" s="15" t="s">
        <v>35</v>
      </c>
      <c r="AX269" s="15" t="s">
        <v>73</v>
      </c>
      <c r="AY269" s="239" t="s">
        <v>145</v>
      </c>
    </row>
    <row r="270" spans="1:65" s="13" customFormat="1" ht="11.25">
      <c r="B270" s="197"/>
      <c r="C270" s="198"/>
      <c r="D270" s="199" t="s">
        <v>160</v>
      </c>
      <c r="E270" s="200" t="s">
        <v>19</v>
      </c>
      <c r="F270" s="201" t="s">
        <v>79</v>
      </c>
      <c r="G270" s="198"/>
      <c r="H270" s="202">
        <v>1</v>
      </c>
      <c r="I270" s="203"/>
      <c r="J270" s="198"/>
      <c r="K270" s="198"/>
      <c r="L270" s="204"/>
      <c r="M270" s="240"/>
      <c r="N270" s="241"/>
      <c r="O270" s="241"/>
      <c r="P270" s="241"/>
      <c r="Q270" s="241"/>
      <c r="R270" s="241"/>
      <c r="S270" s="241"/>
      <c r="T270" s="242"/>
      <c r="AT270" s="208" t="s">
        <v>160</v>
      </c>
      <c r="AU270" s="208" t="s">
        <v>81</v>
      </c>
      <c r="AV270" s="13" t="s">
        <v>81</v>
      </c>
      <c r="AW270" s="13" t="s">
        <v>35</v>
      </c>
      <c r="AX270" s="13" t="s">
        <v>79</v>
      </c>
      <c r="AY270" s="208" t="s">
        <v>145</v>
      </c>
    </row>
    <row r="271" spans="1:65" s="2" customFormat="1" ht="6.95" customHeight="1">
      <c r="A271" s="35"/>
      <c r="B271" s="48"/>
      <c r="C271" s="49"/>
      <c r="D271" s="49"/>
      <c r="E271" s="49"/>
      <c r="F271" s="49"/>
      <c r="G271" s="49"/>
      <c r="H271" s="49"/>
      <c r="I271" s="49"/>
      <c r="J271" s="49"/>
      <c r="K271" s="49"/>
      <c r="L271" s="40"/>
      <c r="M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</row>
  </sheetData>
  <sheetProtection algorithmName="SHA-512" hashValue="6fx6ttTnC54nhJ8QJ3Z9PHKMz9FDIwcCGfiE8W9P/x848CyMlB3tHX1riWBtTgxKyyvukc/x6gRmHZdD5lohUw==" saltValue="pRCYJO0x4joQLHyBPGBGrAeU5+69564Cbg+bqoKS8uQoqjmrBCWqgOnTw4Gm9yQjtLSVHyXPrgKBqHGEduYZ8Q==" spinCount="100000" sheet="1" objects="1" scenarios="1" formatColumns="0" formatRows="0" autoFilter="0"/>
  <autoFilter ref="C97:K270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2" r:id="rId1"/>
    <hyperlink ref="F105" r:id="rId2"/>
    <hyperlink ref="F108" r:id="rId3"/>
    <hyperlink ref="F111" r:id="rId4"/>
    <hyperlink ref="F114" r:id="rId5"/>
    <hyperlink ref="F117" r:id="rId6"/>
    <hyperlink ref="F120" r:id="rId7"/>
    <hyperlink ref="F123" r:id="rId8"/>
    <hyperlink ref="F125" r:id="rId9"/>
    <hyperlink ref="F128" r:id="rId10"/>
    <hyperlink ref="F131" r:id="rId11"/>
    <hyperlink ref="F134" r:id="rId12"/>
    <hyperlink ref="F139" r:id="rId13"/>
    <hyperlink ref="F141" r:id="rId14"/>
    <hyperlink ref="F145" r:id="rId15"/>
    <hyperlink ref="F153" r:id="rId16"/>
    <hyperlink ref="F155" r:id="rId17"/>
    <hyperlink ref="F158" r:id="rId18"/>
    <hyperlink ref="F161" r:id="rId19"/>
    <hyperlink ref="F163" r:id="rId20"/>
    <hyperlink ref="F165" r:id="rId21"/>
    <hyperlink ref="F169" r:id="rId22"/>
    <hyperlink ref="F183" r:id="rId23"/>
    <hyperlink ref="F185" r:id="rId24"/>
    <hyperlink ref="F187" r:id="rId25"/>
    <hyperlink ref="F191" r:id="rId26"/>
    <hyperlink ref="F193" r:id="rId27"/>
    <hyperlink ref="F196" r:id="rId28"/>
    <hyperlink ref="F199" r:id="rId29"/>
    <hyperlink ref="F206" r:id="rId30"/>
    <hyperlink ref="F214" r:id="rId31"/>
    <hyperlink ref="F216" r:id="rId32"/>
    <hyperlink ref="F219" r:id="rId33"/>
    <hyperlink ref="F222" r:id="rId34"/>
    <hyperlink ref="F224" r:id="rId35"/>
    <hyperlink ref="F226" r:id="rId36"/>
    <hyperlink ref="F229" r:id="rId37"/>
    <hyperlink ref="F233" r:id="rId38"/>
    <hyperlink ref="F235" r:id="rId39"/>
    <hyperlink ref="F245" r:id="rId40"/>
    <hyperlink ref="F255" r:id="rId41"/>
    <hyperlink ref="F264" r:id="rId42"/>
    <hyperlink ref="F268" r:id="rId4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102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108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Oprava povrchu komunikací, rekonstrukce vodovodu a kanalizace v Klatovech 2024, 1. část</v>
      </c>
      <c r="F7" s="374"/>
      <c r="G7" s="374"/>
      <c r="H7" s="374"/>
      <c r="L7" s="21"/>
    </row>
    <row r="8" spans="1:46" s="1" customFormat="1" ht="12" customHeight="1">
      <c r="B8" s="21"/>
      <c r="D8" s="113" t="s">
        <v>109</v>
      </c>
      <c r="L8" s="21"/>
    </row>
    <row r="9" spans="1:46" s="2" customFormat="1" ht="16.5" customHeight="1">
      <c r="A9" s="35"/>
      <c r="B9" s="40"/>
      <c r="C9" s="35"/>
      <c r="D9" s="35"/>
      <c r="E9" s="373" t="s">
        <v>1546</v>
      </c>
      <c r="F9" s="375"/>
      <c r="G9" s="375"/>
      <c r="H9" s="375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6" t="s">
        <v>1684</v>
      </c>
      <c r="F11" s="375"/>
      <c r="G11" s="375"/>
      <c r="H11" s="375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34</v>
      </c>
      <c r="G14" s="35"/>
      <c r="H14" s="35"/>
      <c r="I14" s="113" t="s">
        <v>23</v>
      </c>
      <c r="J14" s="115" t="str">
        <f>'Rekapitulace stavby'!AN8</f>
        <v>16. 8. 2023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tr">
        <f>IF('Rekapitulace stavby'!AN10="","",'Rekapitulace stavby'!AN10)</f>
        <v>00255661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 xml:space="preserve">Město Klatovy </v>
      </c>
      <c r="F17" s="35"/>
      <c r="G17" s="35"/>
      <c r="H17" s="35"/>
      <c r="I17" s="113" t="s">
        <v>29</v>
      </c>
      <c r="J17" s="104" t="str">
        <f>IF('Rekapitulace stavby'!AN11="","",'Rekapitulace stavby'!AN11)</f>
        <v>CZ00255661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29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36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3" t="s">
        <v>29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37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39</v>
      </c>
      <c r="E32" s="35"/>
      <c r="F32" s="35"/>
      <c r="G32" s="35"/>
      <c r="H32" s="35"/>
      <c r="I32" s="35"/>
      <c r="J32" s="121">
        <f>ROUND(J97,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41</v>
      </c>
      <c r="G34" s="35"/>
      <c r="H34" s="35"/>
      <c r="I34" s="122" t="s">
        <v>40</v>
      </c>
      <c r="J34" s="122" t="s">
        <v>42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43</v>
      </c>
      <c r="E35" s="113" t="s">
        <v>44</v>
      </c>
      <c r="F35" s="124">
        <f>ROUND((SUM(BE97:BE366)),  2)</f>
        <v>0</v>
      </c>
      <c r="G35" s="35"/>
      <c r="H35" s="35"/>
      <c r="I35" s="125">
        <v>0.21</v>
      </c>
      <c r="J35" s="124">
        <f>ROUND(((SUM(BE97:BE366))*I35),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45</v>
      </c>
      <c r="F36" s="124">
        <f>ROUND((SUM(BF97:BF366)),  2)</f>
        <v>0</v>
      </c>
      <c r="G36" s="35"/>
      <c r="H36" s="35"/>
      <c r="I36" s="125">
        <v>0.15</v>
      </c>
      <c r="J36" s="124">
        <f>ROUND(((SUM(BF97:BF366))*I36),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46</v>
      </c>
      <c r="F37" s="124">
        <f>ROUND((SUM(BG97:BG366)),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47</v>
      </c>
      <c r="F38" s="124">
        <f>ROUND((SUM(BH97:BH366)),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48</v>
      </c>
      <c r="F39" s="124">
        <f>ROUND((SUM(BI97:BI366)),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49</v>
      </c>
      <c r="E41" s="128"/>
      <c r="F41" s="128"/>
      <c r="G41" s="129" t="s">
        <v>50</v>
      </c>
      <c r="H41" s="130" t="s">
        <v>51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113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Oprava povrchu komunikací, rekonstrukce vodovodu a kanalizace v Klatovech 2024, 1. část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1546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SO 202-2 - OPRAVA VODOVODU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30" t="s">
        <v>23</v>
      </c>
      <c r="J56" s="60" t="str">
        <f>IF(J14="","",J14)</f>
        <v>16. 8. 2023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 xml:space="preserve">Město Klatovy </v>
      </c>
      <c r="G58" s="37"/>
      <c r="H58" s="37"/>
      <c r="I58" s="30" t="s">
        <v>33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36</v>
      </c>
      <c r="J59" s="33" t="str">
        <f>E26</f>
        <v xml:space="preserve">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114</v>
      </c>
      <c r="D61" s="138"/>
      <c r="E61" s="138"/>
      <c r="F61" s="138"/>
      <c r="G61" s="138"/>
      <c r="H61" s="138"/>
      <c r="I61" s="138"/>
      <c r="J61" s="139" t="s">
        <v>115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71</v>
      </c>
      <c r="D63" s="37"/>
      <c r="E63" s="37"/>
      <c r="F63" s="37"/>
      <c r="G63" s="37"/>
      <c r="H63" s="37"/>
      <c r="I63" s="37"/>
      <c r="J63" s="78">
        <f>J97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116</v>
      </c>
    </row>
    <row r="64" spans="1:47" s="9" customFormat="1" ht="24.95" customHeight="1">
      <c r="B64" s="141"/>
      <c r="C64" s="142"/>
      <c r="D64" s="143" t="s">
        <v>117</v>
      </c>
      <c r="E64" s="144"/>
      <c r="F64" s="144"/>
      <c r="G64" s="144"/>
      <c r="H64" s="144"/>
      <c r="I64" s="144"/>
      <c r="J64" s="145">
        <f>J98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118</v>
      </c>
      <c r="E65" s="149"/>
      <c r="F65" s="149"/>
      <c r="G65" s="149"/>
      <c r="H65" s="149"/>
      <c r="I65" s="149"/>
      <c r="J65" s="150">
        <f>J99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520</v>
      </c>
      <c r="E66" s="149"/>
      <c r="F66" s="149"/>
      <c r="G66" s="149"/>
      <c r="H66" s="149"/>
      <c r="I66" s="149"/>
      <c r="J66" s="150">
        <f>J204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521</v>
      </c>
      <c r="E67" s="149"/>
      <c r="F67" s="149"/>
      <c r="G67" s="149"/>
      <c r="H67" s="149"/>
      <c r="I67" s="149"/>
      <c r="J67" s="150">
        <f>J209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121</v>
      </c>
      <c r="E68" s="149"/>
      <c r="F68" s="149"/>
      <c r="G68" s="149"/>
      <c r="H68" s="149"/>
      <c r="I68" s="149"/>
      <c r="J68" s="150">
        <f>J226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123</v>
      </c>
      <c r="E69" s="149"/>
      <c r="F69" s="149"/>
      <c r="G69" s="149"/>
      <c r="H69" s="149"/>
      <c r="I69" s="149"/>
      <c r="J69" s="150">
        <f>J330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124</v>
      </c>
      <c r="E70" s="149"/>
      <c r="F70" s="149"/>
      <c r="G70" s="149"/>
      <c r="H70" s="149"/>
      <c r="I70" s="149"/>
      <c r="J70" s="150">
        <f>J345</f>
        <v>0</v>
      </c>
      <c r="K70" s="98"/>
      <c r="L70" s="151"/>
    </row>
    <row r="71" spans="1:31" s="9" customFormat="1" ht="24.95" customHeight="1">
      <c r="B71" s="141"/>
      <c r="C71" s="142"/>
      <c r="D71" s="143" t="s">
        <v>125</v>
      </c>
      <c r="E71" s="144"/>
      <c r="F71" s="144"/>
      <c r="G71" s="144"/>
      <c r="H71" s="144"/>
      <c r="I71" s="144"/>
      <c r="J71" s="145">
        <f>J350</f>
        <v>0</v>
      </c>
      <c r="K71" s="142"/>
      <c r="L71" s="146"/>
    </row>
    <row r="72" spans="1:31" s="10" customFormat="1" ht="19.899999999999999" customHeight="1">
      <c r="B72" s="147"/>
      <c r="C72" s="98"/>
      <c r="D72" s="148" t="s">
        <v>126</v>
      </c>
      <c r="E72" s="149"/>
      <c r="F72" s="149"/>
      <c r="G72" s="149"/>
      <c r="H72" s="149"/>
      <c r="I72" s="149"/>
      <c r="J72" s="150">
        <f>J351</f>
        <v>0</v>
      </c>
      <c r="K72" s="98"/>
      <c r="L72" s="151"/>
    </row>
    <row r="73" spans="1:31" s="10" customFormat="1" ht="19.899999999999999" customHeight="1">
      <c r="B73" s="147"/>
      <c r="C73" s="98"/>
      <c r="D73" s="148" t="s">
        <v>127</v>
      </c>
      <c r="E73" s="149"/>
      <c r="F73" s="149"/>
      <c r="G73" s="149"/>
      <c r="H73" s="149"/>
      <c r="I73" s="149"/>
      <c r="J73" s="150">
        <f>J355</f>
        <v>0</v>
      </c>
      <c r="K73" s="98"/>
      <c r="L73" s="151"/>
    </row>
    <row r="74" spans="1:31" s="10" customFormat="1" ht="19.899999999999999" customHeight="1">
      <c r="B74" s="147"/>
      <c r="C74" s="98"/>
      <c r="D74" s="148" t="s">
        <v>128</v>
      </c>
      <c r="E74" s="149"/>
      <c r="F74" s="149"/>
      <c r="G74" s="149"/>
      <c r="H74" s="149"/>
      <c r="I74" s="149"/>
      <c r="J74" s="150">
        <f>J357</f>
        <v>0</v>
      </c>
      <c r="K74" s="98"/>
      <c r="L74" s="151"/>
    </row>
    <row r="75" spans="1:31" s="10" customFormat="1" ht="19.899999999999999" customHeight="1">
      <c r="B75" s="147"/>
      <c r="C75" s="98"/>
      <c r="D75" s="148" t="s">
        <v>129</v>
      </c>
      <c r="E75" s="149"/>
      <c r="F75" s="149"/>
      <c r="G75" s="149"/>
      <c r="H75" s="149"/>
      <c r="I75" s="149"/>
      <c r="J75" s="150">
        <f>J360</f>
        <v>0</v>
      </c>
      <c r="K75" s="98"/>
      <c r="L75" s="151"/>
    </row>
    <row r="76" spans="1:31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130</v>
      </c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80" t="str">
        <f>E7</f>
        <v>Oprava povrchu komunikací, rekonstrukce vodovodu a kanalizace v Klatovech 2024, 1. část</v>
      </c>
      <c r="F85" s="381"/>
      <c r="G85" s="381"/>
      <c r="H85" s="381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80" t="s">
        <v>1546</v>
      </c>
      <c r="F87" s="382"/>
      <c r="G87" s="382"/>
      <c r="H87" s="382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111</v>
      </c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34" t="str">
        <f>E11</f>
        <v>SO 202-2 - OPRAVA VODOVODU</v>
      </c>
      <c r="F89" s="382"/>
      <c r="G89" s="382"/>
      <c r="H89" s="382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21</v>
      </c>
      <c r="D91" s="37"/>
      <c r="E91" s="37"/>
      <c r="F91" s="28" t="str">
        <f>F14</f>
        <v xml:space="preserve"> </v>
      </c>
      <c r="G91" s="37"/>
      <c r="H91" s="37"/>
      <c r="I91" s="30" t="s">
        <v>23</v>
      </c>
      <c r="J91" s="60" t="str">
        <f>IF(J14="","",J14)</f>
        <v>16. 8. 2023</v>
      </c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25</v>
      </c>
      <c r="D93" s="37"/>
      <c r="E93" s="37"/>
      <c r="F93" s="28" t="str">
        <f>E17</f>
        <v xml:space="preserve">Město Klatovy </v>
      </c>
      <c r="G93" s="37"/>
      <c r="H93" s="37"/>
      <c r="I93" s="30" t="s">
        <v>33</v>
      </c>
      <c r="J93" s="33" t="str">
        <f>E23</f>
        <v xml:space="preserve"> </v>
      </c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31</v>
      </c>
      <c r="D94" s="37"/>
      <c r="E94" s="37"/>
      <c r="F94" s="28" t="str">
        <f>IF(E20="","",E20)</f>
        <v>Vyplň údaj</v>
      </c>
      <c r="G94" s="37"/>
      <c r="H94" s="37"/>
      <c r="I94" s="30" t="s">
        <v>36</v>
      </c>
      <c r="J94" s="33" t="str">
        <f>E26</f>
        <v xml:space="preserve"> </v>
      </c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11" customFormat="1" ht="29.25" customHeight="1">
      <c r="A96" s="152"/>
      <c r="B96" s="153"/>
      <c r="C96" s="154" t="s">
        <v>131</v>
      </c>
      <c r="D96" s="155" t="s">
        <v>58</v>
      </c>
      <c r="E96" s="155" t="s">
        <v>54</v>
      </c>
      <c r="F96" s="155" t="s">
        <v>55</v>
      </c>
      <c r="G96" s="155" t="s">
        <v>132</v>
      </c>
      <c r="H96" s="155" t="s">
        <v>133</v>
      </c>
      <c r="I96" s="155" t="s">
        <v>134</v>
      </c>
      <c r="J96" s="155" t="s">
        <v>115</v>
      </c>
      <c r="K96" s="156" t="s">
        <v>135</v>
      </c>
      <c r="L96" s="157"/>
      <c r="M96" s="69" t="s">
        <v>19</v>
      </c>
      <c r="N96" s="70" t="s">
        <v>43</v>
      </c>
      <c r="O96" s="70" t="s">
        <v>136</v>
      </c>
      <c r="P96" s="70" t="s">
        <v>137</v>
      </c>
      <c r="Q96" s="70" t="s">
        <v>138</v>
      </c>
      <c r="R96" s="70" t="s">
        <v>139</v>
      </c>
      <c r="S96" s="70" t="s">
        <v>140</v>
      </c>
      <c r="T96" s="71" t="s">
        <v>141</v>
      </c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</row>
    <row r="97" spans="1:65" s="2" customFormat="1" ht="22.9" customHeight="1">
      <c r="A97" s="35"/>
      <c r="B97" s="36"/>
      <c r="C97" s="76" t="s">
        <v>142</v>
      </c>
      <c r="D97" s="37"/>
      <c r="E97" s="37"/>
      <c r="F97" s="37"/>
      <c r="G97" s="37"/>
      <c r="H97" s="37"/>
      <c r="I97" s="37"/>
      <c r="J97" s="158">
        <f>BK97</f>
        <v>0</v>
      </c>
      <c r="K97" s="37"/>
      <c r="L97" s="40"/>
      <c r="M97" s="72"/>
      <c r="N97" s="159"/>
      <c r="O97" s="73"/>
      <c r="P97" s="160">
        <f>P98+P350</f>
        <v>0</v>
      </c>
      <c r="Q97" s="73"/>
      <c r="R97" s="160">
        <f>R98+R350</f>
        <v>261.07973966000003</v>
      </c>
      <c r="S97" s="73"/>
      <c r="T97" s="161">
        <f>T98+T350</f>
        <v>13.39448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72</v>
      </c>
      <c r="AU97" s="18" t="s">
        <v>116</v>
      </c>
      <c r="BK97" s="162">
        <f>BK98+BK350</f>
        <v>0</v>
      </c>
    </row>
    <row r="98" spans="1:65" s="12" customFormat="1" ht="25.9" customHeight="1">
      <c r="B98" s="163"/>
      <c r="C98" s="164"/>
      <c r="D98" s="165" t="s">
        <v>72</v>
      </c>
      <c r="E98" s="166" t="s">
        <v>143</v>
      </c>
      <c r="F98" s="166" t="s">
        <v>144</v>
      </c>
      <c r="G98" s="164"/>
      <c r="H98" s="164"/>
      <c r="I98" s="167"/>
      <c r="J98" s="168">
        <f>BK98</f>
        <v>0</v>
      </c>
      <c r="K98" s="164"/>
      <c r="L98" s="169"/>
      <c r="M98" s="170"/>
      <c r="N98" s="171"/>
      <c r="O98" s="171"/>
      <c r="P98" s="172">
        <f>P99+P204+P209+P226+P330+P345</f>
        <v>0</v>
      </c>
      <c r="Q98" s="171"/>
      <c r="R98" s="172">
        <f>R99+R204+R209+R226+R330+R345</f>
        <v>261.07973966000003</v>
      </c>
      <c r="S98" s="171"/>
      <c r="T98" s="173">
        <f>T99+T204+T209+T226+T330+T345</f>
        <v>13.39448</v>
      </c>
      <c r="AR98" s="174" t="s">
        <v>79</v>
      </c>
      <c r="AT98" s="175" t="s">
        <v>72</v>
      </c>
      <c r="AU98" s="175" t="s">
        <v>73</v>
      </c>
      <c r="AY98" s="174" t="s">
        <v>145</v>
      </c>
      <c r="BK98" s="176">
        <f>BK99+BK204+BK209+BK226+BK330+BK345</f>
        <v>0</v>
      </c>
    </row>
    <row r="99" spans="1:65" s="12" customFormat="1" ht="22.9" customHeight="1">
      <c r="B99" s="163"/>
      <c r="C99" s="164"/>
      <c r="D99" s="165" t="s">
        <v>72</v>
      </c>
      <c r="E99" s="177" t="s">
        <v>79</v>
      </c>
      <c r="F99" s="177" t="s">
        <v>146</v>
      </c>
      <c r="G99" s="164"/>
      <c r="H99" s="164"/>
      <c r="I99" s="167"/>
      <c r="J99" s="178">
        <f>BK99</f>
        <v>0</v>
      </c>
      <c r="K99" s="164"/>
      <c r="L99" s="169"/>
      <c r="M99" s="170"/>
      <c r="N99" s="171"/>
      <c r="O99" s="171"/>
      <c r="P99" s="172">
        <f>SUM(P100:P203)</f>
        <v>0</v>
      </c>
      <c r="Q99" s="171"/>
      <c r="R99" s="172">
        <f>SUM(R100:R203)</f>
        <v>252.20867896000001</v>
      </c>
      <c r="S99" s="171"/>
      <c r="T99" s="173">
        <f>SUM(T100:T203)</f>
        <v>0</v>
      </c>
      <c r="AR99" s="174" t="s">
        <v>79</v>
      </c>
      <c r="AT99" s="175" t="s">
        <v>72</v>
      </c>
      <c r="AU99" s="175" t="s">
        <v>79</v>
      </c>
      <c r="AY99" s="174" t="s">
        <v>145</v>
      </c>
      <c r="BK99" s="176">
        <f>SUM(BK100:BK203)</f>
        <v>0</v>
      </c>
    </row>
    <row r="100" spans="1:65" s="2" customFormat="1" ht="16.5" customHeight="1">
      <c r="A100" s="35"/>
      <c r="B100" s="36"/>
      <c r="C100" s="179" t="s">
        <v>79</v>
      </c>
      <c r="D100" s="179" t="s">
        <v>147</v>
      </c>
      <c r="E100" s="180" t="s">
        <v>522</v>
      </c>
      <c r="F100" s="181" t="s">
        <v>523</v>
      </c>
      <c r="G100" s="182" t="s">
        <v>524</v>
      </c>
      <c r="H100" s="183">
        <v>120</v>
      </c>
      <c r="I100" s="184"/>
      <c r="J100" s="185">
        <f>ROUND(I100*H100,2)</f>
        <v>0</v>
      </c>
      <c r="K100" s="181" t="s">
        <v>525</v>
      </c>
      <c r="L100" s="40"/>
      <c r="M100" s="186" t="s">
        <v>19</v>
      </c>
      <c r="N100" s="187" t="s">
        <v>44</v>
      </c>
      <c r="O100" s="65"/>
      <c r="P100" s="188">
        <f>O100*H100</f>
        <v>0</v>
      </c>
      <c r="Q100" s="188">
        <v>3.0000000000000001E-5</v>
      </c>
      <c r="R100" s="188">
        <f>Q100*H100</f>
        <v>3.5999999999999999E-3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152</v>
      </c>
      <c r="AT100" s="190" t="s">
        <v>147</v>
      </c>
      <c r="AU100" s="190" t="s">
        <v>81</v>
      </c>
      <c r="AY100" s="18" t="s">
        <v>145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79</v>
      </c>
      <c r="BK100" s="191">
        <f>ROUND(I100*H100,2)</f>
        <v>0</v>
      </c>
      <c r="BL100" s="18" t="s">
        <v>152</v>
      </c>
      <c r="BM100" s="190" t="s">
        <v>1685</v>
      </c>
    </row>
    <row r="101" spans="1:65" s="2" customFormat="1" ht="11.25">
      <c r="A101" s="35"/>
      <c r="B101" s="36"/>
      <c r="C101" s="37"/>
      <c r="D101" s="192" t="s">
        <v>154</v>
      </c>
      <c r="E101" s="37"/>
      <c r="F101" s="193" t="s">
        <v>527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154</v>
      </c>
      <c r="AU101" s="18" t="s">
        <v>81</v>
      </c>
    </row>
    <row r="102" spans="1:65" s="13" customFormat="1" ht="11.25">
      <c r="B102" s="197"/>
      <c r="C102" s="198"/>
      <c r="D102" s="199" t="s">
        <v>160</v>
      </c>
      <c r="E102" s="200" t="s">
        <v>19</v>
      </c>
      <c r="F102" s="201" t="s">
        <v>1686</v>
      </c>
      <c r="G102" s="198"/>
      <c r="H102" s="202">
        <v>120</v>
      </c>
      <c r="I102" s="203"/>
      <c r="J102" s="198"/>
      <c r="K102" s="198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160</v>
      </c>
      <c r="AU102" s="208" t="s">
        <v>81</v>
      </c>
      <c r="AV102" s="13" t="s">
        <v>81</v>
      </c>
      <c r="AW102" s="13" t="s">
        <v>35</v>
      </c>
      <c r="AX102" s="13" t="s">
        <v>79</v>
      </c>
      <c r="AY102" s="208" t="s">
        <v>145</v>
      </c>
    </row>
    <row r="103" spans="1:65" s="2" customFormat="1" ht="24.2" customHeight="1">
      <c r="A103" s="35"/>
      <c r="B103" s="36"/>
      <c r="C103" s="179" t="s">
        <v>81</v>
      </c>
      <c r="D103" s="179" t="s">
        <v>147</v>
      </c>
      <c r="E103" s="180" t="s">
        <v>528</v>
      </c>
      <c r="F103" s="181" t="s">
        <v>529</v>
      </c>
      <c r="G103" s="182" t="s">
        <v>530</v>
      </c>
      <c r="H103" s="183">
        <v>15</v>
      </c>
      <c r="I103" s="184"/>
      <c r="J103" s="185">
        <f>ROUND(I103*H103,2)</f>
        <v>0</v>
      </c>
      <c r="K103" s="181" t="s">
        <v>525</v>
      </c>
      <c r="L103" s="40"/>
      <c r="M103" s="186" t="s">
        <v>19</v>
      </c>
      <c r="N103" s="187" t="s">
        <v>44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152</v>
      </c>
      <c r="AT103" s="190" t="s">
        <v>147</v>
      </c>
      <c r="AU103" s="190" t="s">
        <v>81</v>
      </c>
      <c r="AY103" s="18" t="s">
        <v>145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79</v>
      </c>
      <c r="BK103" s="191">
        <f>ROUND(I103*H103,2)</f>
        <v>0</v>
      </c>
      <c r="BL103" s="18" t="s">
        <v>152</v>
      </c>
      <c r="BM103" s="190" t="s">
        <v>1687</v>
      </c>
    </row>
    <row r="104" spans="1:65" s="2" customFormat="1" ht="11.25">
      <c r="A104" s="35"/>
      <c r="B104" s="36"/>
      <c r="C104" s="37"/>
      <c r="D104" s="192" t="s">
        <v>154</v>
      </c>
      <c r="E104" s="37"/>
      <c r="F104" s="193" t="s">
        <v>532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154</v>
      </c>
      <c r="AU104" s="18" t="s">
        <v>81</v>
      </c>
    </row>
    <row r="105" spans="1:65" s="2" customFormat="1" ht="49.15" customHeight="1">
      <c r="A105" s="35"/>
      <c r="B105" s="36"/>
      <c r="C105" s="179" t="s">
        <v>162</v>
      </c>
      <c r="D105" s="179" t="s">
        <v>147</v>
      </c>
      <c r="E105" s="180" t="s">
        <v>533</v>
      </c>
      <c r="F105" s="181" t="s">
        <v>534</v>
      </c>
      <c r="G105" s="182" t="s">
        <v>172</v>
      </c>
      <c r="H105" s="183">
        <v>9.6</v>
      </c>
      <c r="I105" s="184"/>
      <c r="J105" s="185">
        <f>ROUND(I105*H105,2)</f>
        <v>0</v>
      </c>
      <c r="K105" s="181" t="s">
        <v>525</v>
      </c>
      <c r="L105" s="40"/>
      <c r="M105" s="186" t="s">
        <v>19</v>
      </c>
      <c r="N105" s="187" t="s">
        <v>44</v>
      </c>
      <c r="O105" s="65"/>
      <c r="P105" s="188">
        <f>O105*H105</f>
        <v>0</v>
      </c>
      <c r="Q105" s="188">
        <v>8.6800000000000002E-3</v>
      </c>
      <c r="R105" s="188">
        <f>Q105*H105</f>
        <v>8.3327999999999999E-2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152</v>
      </c>
      <c r="AT105" s="190" t="s">
        <v>147</v>
      </c>
      <c r="AU105" s="190" t="s">
        <v>81</v>
      </c>
      <c r="AY105" s="18" t="s">
        <v>145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79</v>
      </c>
      <c r="BK105" s="191">
        <f>ROUND(I105*H105,2)</f>
        <v>0</v>
      </c>
      <c r="BL105" s="18" t="s">
        <v>152</v>
      </c>
      <c r="BM105" s="190" t="s">
        <v>1688</v>
      </c>
    </row>
    <row r="106" spans="1:65" s="2" customFormat="1" ht="11.25">
      <c r="A106" s="35"/>
      <c r="B106" s="36"/>
      <c r="C106" s="37"/>
      <c r="D106" s="192" t="s">
        <v>154</v>
      </c>
      <c r="E106" s="37"/>
      <c r="F106" s="193" t="s">
        <v>536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154</v>
      </c>
      <c r="AU106" s="18" t="s">
        <v>81</v>
      </c>
    </row>
    <row r="107" spans="1:65" s="15" customFormat="1" ht="11.25">
      <c r="B107" s="230"/>
      <c r="C107" s="231"/>
      <c r="D107" s="199" t="s">
        <v>160</v>
      </c>
      <c r="E107" s="232" t="s">
        <v>19</v>
      </c>
      <c r="F107" s="233" t="s">
        <v>537</v>
      </c>
      <c r="G107" s="231"/>
      <c r="H107" s="232" t="s">
        <v>19</v>
      </c>
      <c r="I107" s="234"/>
      <c r="J107" s="231"/>
      <c r="K107" s="231"/>
      <c r="L107" s="235"/>
      <c r="M107" s="236"/>
      <c r="N107" s="237"/>
      <c r="O107" s="237"/>
      <c r="P107" s="237"/>
      <c r="Q107" s="237"/>
      <c r="R107" s="237"/>
      <c r="S107" s="237"/>
      <c r="T107" s="238"/>
      <c r="AT107" s="239" t="s">
        <v>160</v>
      </c>
      <c r="AU107" s="239" t="s">
        <v>81</v>
      </c>
      <c r="AV107" s="15" t="s">
        <v>79</v>
      </c>
      <c r="AW107" s="15" t="s">
        <v>35</v>
      </c>
      <c r="AX107" s="15" t="s">
        <v>73</v>
      </c>
      <c r="AY107" s="239" t="s">
        <v>145</v>
      </c>
    </row>
    <row r="108" spans="1:65" s="13" customFormat="1" ht="11.25">
      <c r="B108" s="197"/>
      <c r="C108" s="198"/>
      <c r="D108" s="199" t="s">
        <v>160</v>
      </c>
      <c r="E108" s="200" t="s">
        <v>19</v>
      </c>
      <c r="F108" s="201" t="s">
        <v>1689</v>
      </c>
      <c r="G108" s="198"/>
      <c r="H108" s="202">
        <v>9.6</v>
      </c>
      <c r="I108" s="203"/>
      <c r="J108" s="198"/>
      <c r="K108" s="198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160</v>
      </c>
      <c r="AU108" s="208" t="s">
        <v>81</v>
      </c>
      <c r="AV108" s="13" t="s">
        <v>81</v>
      </c>
      <c r="AW108" s="13" t="s">
        <v>35</v>
      </c>
      <c r="AX108" s="13" t="s">
        <v>79</v>
      </c>
      <c r="AY108" s="208" t="s">
        <v>145</v>
      </c>
    </row>
    <row r="109" spans="1:65" s="2" customFormat="1" ht="49.15" customHeight="1">
      <c r="A109" s="35"/>
      <c r="B109" s="36"/>
      <c r="C109" s="179" t="s">
        <v>152</v>
      </c>
      <c r="D109" s="179" t="s">
        <v>147</v>
      </c>
      <c r="E109" s="180" t="s">
        <v>545</v>
      </c>
      <c r="F109" s="181" t="s">
        <v>546</v>
      </c>
      <c r="G109" s="182" t="s">
        <v>172</v>
      </c>
      <c r="H109" s="183">
        <v>3.6</v>
      </c>
      <c r="I109" s="184"/>
      <c r="J109" s="185">
        <f>ROUND(I109*H109,2)</f>
        <v>0</v>
      </c>
      <c r="K109" s="181" t="s">
        <v>525</v>
      </c>
      <c r="L109" s="40"/>
      <c r="M109" s="186" t="s">
        <v>19</v>
      </c>
      <c r="N109" s="187" t="s">
        <v>44</v>
      </c>
      <c r="O109" s="65"/>
      <c r="P109" s="188">
        <f>O109*H109</f>
        <v>0</v>
      </c>
      <c r="Q109" s="188">
        <v>3.6900000000000002E-2</v>
      </c>
      <c r="R109" s="188">
        <f>Q109*H109</f>
        <v>0.13284000000000001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152</v>
      </c>
      <c r="AT109" s="190" t="s">
        <v>147</v>
      </c>
      <c r="AU109" s="190" t="s">
        <v>81</v>
      </c>
      <c r="AY109" s="18" t="s">
        <v>145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79</v>
      </c>
      <c r="BK109" s="191">
        <f>ROUND(I109*H109,2)</f>
        <v>0</v>
      </c>
      <c r="BL109" s="18" t="s">
        <v>152</v>
      </c>
      <c r="BM109" s="190" t="s">
        <v>1690</v>
      </c>
    </row>
    <row r="110" spans="1:65" s="2" customFormat="1" ht="11.25">
      <c r="A110" s="35"/>
      <c r="B110" s="36"/>
      <c r="C110" s="37"/>
      <c r="D110" s="192" t="s">
        <v>154</v>
      </c>
      <c r="E110" s="37"/>
      <c r="F110" s="193" t="s">
        <v>548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154</v>
      </c>
      <c r="AU110" s="18" t="s">
        <v>81</v>
      </c>
    </row>
    <row r="111" spans="1:65" s="15" customFormat="1" ht="11.25">
      <c r="B111" s="230"/>
      <c r="C111" s="231"/>
      <c r="D111" s="199" t="s">
        <v>160</v>
      </c>
      <c r="E111" s="232" t="s">
        <v>19</v>
      </c>
      <c r="F111" s="233" t="s">
        <v>1691</v>
      </c>
      <c r="G111" s="231"/>
      <c r="H111" s="232" t="s">
        <v>19</v>
      </c>
      <c r="I111" s="234"/>
      <c r="J111" s="231"/>
      <c r="K111" s="231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160</v>
      </c>
      <c r="AU111" s="239" t="s">
        <v>81</v>
      </c>
      <c r="AV111" s="15" t="s">
        <v>79</v>
      </c>
      <c r="AW111" s="15" t="s">
        <v>35</v>
      </c>
      <c r="AX111" s="15" t="s">
        <v>73</v>
      </c>
      <c r="AY111" s="239" t="s">
        <v>145</v>
      </c>
    </row>
    <row r="112" spans="1:65" s="13" customFormat="1" ht="11.25">
      <c r="B112" s="197"/>
      <c r="C112" s="198"/>
      <c r="D112" s="199" t="s">
        <v>160</v>
      </c>
      <c r="E112" s="200" t="s">
        <v>19</v>
      </c>
      <c r="F112" s="201" t="s">
        <v>1692</v>
      </c>
      <c r="G112" s="198"/>
      <c r="H112" s="202">
        <v>3.6</v>
      </c>
      <c r="I112" s="203"/>
      <c r="J112" s="198"/>
      <c r="K112" s="198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160</v>
      </c>
      <c r="AU112" s="208" t="s">
        <v>81</v>
      </c>
      <c r="AV112" s="13" t="s">
        <v>81</v>
      </c>
      <c r="AW112" s="13" t="s">
        <v>35</v>
      </c>
      <c r="AX112" s="13" t="s">
        <v>79</v>
      </c>
      <c r="AY112" s="208" t="s">
        <v>145</v>
      </c>
    </row>
    <row r="113" spans="1:65" s="2" customFormat="1" ht="49.15" customHeight="1">
      <c r="A113" s="35"/>
      <c r="B113" s="36"/>
      <c r="C113" s="179" t="s">
        <v>175</v>
      </c>
      <c r="D113" s="179" t="s">
        <v>147</v>
      </c>
      <c r="E113" s="180" t="s">
        <v>551</v>
      </c>
      <c r="F113" s="181" t="s">
        <v>552</v>
      </c>
      <c r="G113" s="182" t="s">
        <v>172</v>
      </c>
      <c r="H113" s="183">
        <v>12.3</v>
      </c>
      <c r="I113" s="184"/>
      <c r="J113" s="185">
        <f>ROUND(I113*H113,2)</f>
        <v>0</v>
      </c>
      <c r="K113" s="181" t="s">
        <v>525</v>
      </c>
      <c r="L113" s="40"/>
      <c r="M113" s="186" t="s">
        <v>19</v>
      </c>
      <c r="N113" s="187" t="s">
        <v>44</v>
      </c>
      <c r="O113" s="65"/>
      <c r="P113" s="188">
        <f>O113*H113</f>
        <v>0</v>
      </c>
      <c r="Q113" s="188">
        <v>3.6900000000000002E-2</v>
      </c>
      <c r="R113" s="188">
        <f>Q113*H113</f>
        <v>0.45387000000000005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152</v>
      </c>
      <c r="AT113" s="190" t="s">
        <v>147</v>
      </c>
      <c r="AU113" s="190" t="s">
        <v>81</v>
      </c>
      <c r="AY113" s="18" t="s">
        <v>145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79</v>
      </c>
      <c r="BK113" s="191">
        <f>ROUND(I113*H113,2)</f>
        <v>0</v>
      </c>
      <c r="BL113" s="18" t="s">
        <v>152</v>
      </c>
      <c r="BM113" s="190" t="s">
        <v>1693</v>
      </c>
    </row>
    <row r="114" spans="1:65" s="2" customFormat="1" ht="11.25">
      <c r="A114" s="35"/>
      <c r="B114" s="36"/>
      <c r="C114" s="37"/>
      <c r="D114" s="192" t="s">
        <v>154</v>
      </c>
      <c r="E114" s="37"/>
      <c r="F114" s="193" t="s">
        <v>554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154</v>
      </c>
      <c r="AU114" s="18" t="s">
        <v>81</v>
      </c>
    </row>
    <row r="115" spans="1:65" s="15" customFormat="1" ht="11.25">
      <c r="B115" s="230"/>
      <c r="C115" s="231"/>
      <c r="D115" s="199" t="s">
        <v>160</v>
      </c>
      <c r="E115" s="232" t="s">
        <v>19</v>
      </c>
      <c r="F115" s="233" t="s">
        <v>1694</v>
      </c>
      <c r="G115" s="231"/>
      <c r="H115" s="232" t="s">
        <v>19</v>
      </c>
      <c r="I115" s="234"/>
      <c r="J115" s="231"/>
      <c r="K115" s="231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160</v>
      </c>
      <c r="AU115" s="239" t="s">
        <v>81</v>
      </c>
      <c r="AV115" s="15" t="s">
        <v>79</v>
      </c>
      <c r="AW115" s="15" t="s">
        <v>35</v>
      </c>
      <c r="AX115" s="15" t="s">
        <v>73</v>
      </c>
      <c r="AY115" s="239" t="s">
        <v>145</v>
      </c>
    </row>
    <row r="116" spans="1:65" s="13" customFormat="1" ht="11.25">
      <c r="B116" s="197"/>
      <c r="C116" s="198"/>
      <c r="D116" s="199" t="s">
        <v>160</v>
      </c>
      <c r="E116" s="200" t="s">
        <v>19</v>
      </c>
      <c r="F116" s="201" t="s">
        <v>1695</v>
      </c>
      <c r="G116" s="198"/>
      <c r="H116" s="202">
        <v>7.2</v>
      </c>
      <c r="I116" s="203"/>
      <c r="J116" s="198"/>
      <c r="K116" s="198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160</v>
      </c>
      <c r="AU116" s="208" t="s">
        <v>81</v>
      </c>
      <c r="AV116" s="13" t="s">
        <v>81</v>
      </c>
      <c r="AW116" s="13" t="s">
        <v>35</v>
      </c>
      <c r="AX116" s="13" t="s">
        <v>73</v>
      </c>
      <c r="AY116" s="208" t="s">
        <v>145</v>
      </c>
    </row>
    <row r="117" spans="1:65" s="15" customFormat="1" ht="11.25">
      <c r="B117" s="230"/>
      <c r="C117" s="231"/>
      <c r="D117" s="199" t="s">
        <v>160</v>
      </c>
      <c r="E117" s="232" t="s">
        <v>19</v>
      </c>
      <c r="F117" s="233" t="s">
        <v>1696</v>
      </c>
      <c r="G117" s="231"/>
      <c r="H117" s="232" t="s">
        <v>19</v>
      </c>
      <c r="I117" s="234"/>
      <c r="J117" s="231"/>
      <c r="K117" s="231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160</v>
      </c>
      <c r="AU117" s="239" t="s">
        <v>81</v>
      </c>
      <c r="AV117" s="15" t="s">
        <v>79</v>
      </c>
      <c r="AW117" s="15" t="s">
        <v>35</v>
      </c>
      <c r="AX117" s="15" t="s">
        <v>73</v>
      </c>
      <c r="AY117" s="239" t="s">
        <v>145</v>
      </c>
    </row>
    <row r="118" spans="1:65" s="13" customFormat="1" ht="11.25">
      <c r="B118" s="197"/>
      <c r="C118" s="198"/>
      <c r="D118" s="199" t="s">
        <v>160</v>
      </c>
      <c r="E118" s="200" t="s">
        <v>19</v>
      </c>
      <c r="F118" s="201" t="s">
        <v>1692</v>
      </c>
      <c r="G118" s="198"/>
      <c r="H118" s="202">
        <v>3.6</v>
      </c>
      <c r="I118" s="203"/>
      <c r="J118" s="198"/>
      <c r="K118" s="198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160</v>
      </c>
      <c r="AU118" s="208" t="s">
        <v>81</v>
      </c>
      <c r="AV118" s="13" t="s">
        <v>81</v>
      </c>
      <c r="AW118" s="13" t="s">
        <v>35</v>
      </c>
      <c r="AX118" s="13" t="s">
        <v>73</v>
      </c>
      <c r="AY118" s="208" t="s">
        <v>145</v>
      </c>
    </row>
    <row r="119" spans="1:65" s="13" customFormat="1" ht="11.25">
      <c r="B119" s="197"/>
      <c r="C119" s="198"/>
      <c r="D119" s="199" t="s">
        <v>160</v>
      </c>
      <c r="E119" s="200" t="s">
        <v>19</v>
      </c>
      <c r="F119" s="201" t="s">
        <v>1697</v>
      </c>
      <c r="G119" s="198"/>
      <c r="H119" s="202">
        <v>1.5</v>
      </c>
      <c r="I119" s="203"/>
      <c r="J119" s="198"/>
      <c r="K119" s="198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160</v>
      </c>
      <c r="AU119" s="208" t="s">
        <v>81</v>
      </c>
      <c r="AV119" s="13" t="s">
        <v>81</v>
      </c>
      <c r="AW119" s="13" t="s">
        <v>35</v>
      </c>
      <c r="AX119" s="13" t="s">
        <v>73</v>
      </c>
      <c r="AY119" s="208" t="s">
        <v>145</v>
      </c>
    </row>
    <row r="120" spans="1:65" s="14" customFormat="1" ht="11.25">
      <c r="B120" s="209"/>
      <c r="C120" s="210"/>
      <c r="D120" s="199" t="s">
        <v>160</v>
      </c>
      <c r="E120" s="211" t="s">
        <v>19</v>
      </c>
      <c r="F120" s="212" t="s">
        <v>169</v>
      </c>
      <c r="G120" s="210"/>
      <c r="H120" s="213">
        <v>12.3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160</v>
      </c>
      <c r="AU120" s="219" t="s">
        <v>81</v>
      </c>
      <c r="AV120" s="14" t="s">
        <v>152</v>
      </c>
      <c r="AW120" s="14" t="s">
        <v>35</v>
      </c>
      <c r="AX120" s="14" t="s">
        <v>79</v>
      </c>
      <c r="AY120" s="219" t="s">
        <v>145</v>
      </c>
    </row>
    <row r="121" spans="1:65" s="2" customFormat="1" ht="24.2" customHeight="1">
      <c r="A121" s="35"/>
      <c r="B121" s="36"/>
      <c r="C121" s="179" t="s">
        <v>184</v>
      </c>
      <c r="D121" s="179" t="s">
        <v>147</v>
      </c>
      <c r="E121" s="180" t="s">
        <v>556</v>
      </c>
      <c r="F121" s="181" t="s">
        <v>557</v>
      </c>
      <c r="G121" s="182" t="s">
        <v>178</v>
      </c>
      <c r="H121" s="183">
        <v>159.12799999999999</v>
      </c>
      <c r="I121" s="184"/>
      <c r="J121" s="185">
        <f>ROUND(I121*H121,2)</f>
        <v>0</v>
      </c>
      <c r="K121" s="181" t="s">
        <v>525</v>
      </c>
      <c r="L121" s="40"/>
      <c r="M121" s="186" t="s">
        <v>19</v>
      </c>
      <c r="N121" s="187" t="s">
        <v>44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152</v>
      </c>
      <c r="AT121" s="190" t="s">
        <v>147</v>
      </c>
      <c r="AU121" s="190" t="s">
        <v>81</v>
      </c>
      <c r="AY121" s="18" t="s">
        <v>145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79</v>
      </c>
      <c r="BK121" s="191">
        <f>ROUND(I121*H121,2)</f>
        <v>0</v>
      </c>
      <c r="BL121" s="18" t="s">
        <v>152</v>
      </c>
      <c r="BM121" s="190" t="s">
        <v>1698</v>
      </c>
    </row>
    <row r="122" spans="1:65" s="2" customFormat="1" ht="11.25">
      <c r="A122" s="35"/>
      <c r="B122" s="36"/>
      <c r="C122" s="37"/>
      <c r="D122" s="192" t="s">
        <v>154</v>
      </c>
      <c r="E122" s="37"/>
      <c r="F122" s="193" t="s">
        <v>559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154</v>
      </c>
      <c r="AU122" s="18" t="s">
        <v>81</v>
      </c>
    </row>
    <row r="123" spans="1:65" s="15" customFormat="1" ht="11.25">
      <c r="B123" s="230"/>
      <c r="C123" s="231"/>
      <c r="D123" s="199" t="s">
        <v>160</v>
      </c>
      <c r="E123" s="232" t="s">
        <v>19</v>
      </c>
      <c r="F123" s="233" t="s">
        <v>989</v>
      </c>
      <c r="G123" s="231"/>
      <c r="H123" s="232" t="s">
        <v>19</v>
      </c>
      <c r="I123" s="234"/>
      <c r="J123" s="231"/>
      <c r="K123" s="231"/>
      <c r="L123" s="235"/>
      <c r="M123" s="236"/>
      <c r="N123" s="237"/>
      <c r="O123" s="237"/>
      <c r="P123" s="237"/>
      <c r="Q123" s="237"/>
      <c r="R123" s="237"/>
      <c r="S123" s="237"/>
      <c r="T123" s="238"/>
      <c r="AT123" s="239" t="s">
        <v>160</v>
      </c>
      <c r="AU123" s="239" t="s">
        <v>81</v>
      </c>
      <c r="AV123" s="15" t="s">
        <v>79</v>
      </c>
      <c r="AW123" s="15" t="s">
        <v>35</v>
      </c>
      <c r="AX123" s="15" t="s">
        <v>73</v>
      </c>
      <c r="AY123" s="239" t="s">
        <v>145</v>
      </c>
    </row>
    <row r="124" spans="1:65" s="15" customFormat="1" ht="11.25">
      <c r="B124" s="230"/>
      <c r="C124" s="231"/>
      <c r="D124" s="199" t="s">
        <v>160</v>
      </c>
      <c r="E124" s="232" t="s">
        <v>19</v>
      </c>
      <c r="F124" s="233" t="s">
        <v>1699</v>
      </c>
      <c r="G124" s="231"/>
      <c r="H124" s="232" t="s">
        <v>19</v>
      </c>
      <c r="I124" s="234"/>
      <c r="J124" s="231"/>
      <c r="K124" s="231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160</v>
      </c>
      <c r="AU124" s="239" t="s">
        <v>81</v>
      </c>
      <c r="AV124" s="15" t="s">
        <v>79</v>
      </c>
      <c r="AW124" s="15" t="s">
        <v>35</v>
      </c>
      <c r="AX124" s="15" t="s">
        <v>73</v>
      </c>
      <c r="AY124" s="239" t="s">
        <v>145</v>
      </c>
    </row>
    <row r="125" spans="1:65" s="13" customFormat="1" ht="11.25">
      <c r="B125" s="197"/>
      <c r="C125" s="198"/>
      <c r="D125" s="199" t="s">
        <v>160</v>
      </c>
      <c r="E125" s="200" t="s">
        <v>19</v>
      </c>
      <c r="F125" s="201" t="s">
        <v>1700</v>
      </c>
      <c r="G125" s="198"/>
      <c r="H125" s="202">
        <v>134.13200000000001</v>
      </c>
      <c r="I125" s="203"/>
      <c r="J125" s="198"/>
      <c r="K125" s="198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160</v>
      </c>
      <c r="AU125" s="208" t="s">
        <v>81</v>
      </c>
      <c r="AV125" s="13" t="s">
        <v>81</v>
      </c>
      <c r="AW125" s="13" t="s">
        <v>35</v>
      </c>
      <c r="AX125" s="13" t="s">
        <v>73</v>
      </c>
      <c r="AY125" s="208" t="s">
        <v>145</v>
      </c>
    </row>
    <row r="126" spans="1:65" s="15" customFormat="1" ht="11.25">
      <c r="B126" s="230"/>
      <c r="C126" s="231"/>
      <c r="D126" s="199" t="s">
        <v>160</v>
      </c>
      <c r="E126" s="232" t="s">
        <v>19</v>
      </c>
      <c r="F126" s="233" t="s">
        <v>1701</v>
      </c>
      <c r="G126" s="231"/>
      <c r="H126" s="232" t="s">
        <v>19</v>
      </c>
      <c r="I126" s="234"/>
      <c r="J126" s="231"/>
      <c r="K126" s="231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160</v>
      </c>
      <c r="AU126" s="239" t="s">
        <v>81</v>
      </c>
      <c r="AV126" s="15" t="s">
        <v>79</v>
      </c>
      <c r="AW126" s="15" t="s">
        <v>35</v>
      </c>
      <c r="AX126" s="15" t="s">
        <v>73</v>
      </c>
      <c r="AY126" s="239" t="s">
        <v>145</v>
      </c>
    </row>
    <row r="127" spans="1:65" s="13" customFormat="1" ht="11.25">
      <c r="B127" s="197"/>
      <c r="C127" s="198"/>
      <c r="D127" s="199" t="s">
        <v>160</v>
      </c>
      <c r="E127" s="200" t="s">
        <v>19</v>
      </c>
      <c r="F127" s="201" t="s">
        <v>1702</v>
      </c>
      <c r="G127" s="198"/>
      <c r="H127" s="202">
        <v>18.129000000000001</v>
      </c>
      <c r="I127" s="203"/>
      <c r="J127" s="198"/>
      <c r="K127" s="198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160</v>
      </c>
      <c r="AU127" s="208" t="s">
        <v>81</v>
      </c>
      <c r="AV127" s="13" t="s">
        <v>81</v>
      </c>
      <c r="AW127" s="13" t="s">
        <v>35</v>
      </c>
      <c r="AX127" s="13" t="s">
        <v>73</v>
      </c>
      <c r="AY127" s="208" t="s">
        <v>145</v>
      </c>
    </row>
    <row r="128" spans="1:65" s="15" customFormat="1" ht="11.25">
      <c r="B128" s="230"/>
      <c r="C128" s="231"/>
      <c r="D128" s="199" t="s">
        <v>160</v>
      </c>
      <c r="E128" s="232" t="s">
        <v>19</v>
      </c>
      <c r="F128" s="233" t="s">
        <v>1703</v>
      </c>
      <c r="G128" s="231"/>
      <c r="H128" s="232" t="s">
        <v>19</v>
      </c>
      <c r="I128" s="234"/>
      <c r="J128" s="231"/>
      <c r="K128" s="231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160</v>
      </c>
      <c r="AU128" s="239" t="s">
        <v>81</v>
      </c>
      <c r="AV128" s="15" t="s">
        <v>79</v>
      </c>
      <c r="AW128" s="15" t="s">
        <v>35</v>
      </c>
      <c r="AX128" s="15" t="s">
        <v>73</v>
      </c>
      <c r="AY128" s="239" t="s">
        <v>145</v>
      </c>
    </row>
    <row r="129" spans="1:65" s="13" customFormat="1" ht="11.25">
      <c r="B129" s="197"/>
      <c r="C129" s="198"/>
      <c r="D129" s="199" t="s">
        <v>160</v>
      </c>
      <c r="E129" s="200" t="s">
        <v>19</v>
      </c>
      <c r="F129" s="201" t="s">
        <v>1704</v>
      </c>
      <c r="G129" s="198"/>
      <c r="H129" s="202">
        <v>6.867</v>
      </c>
      <c r="I129" s="203"/>
      <c r="J129" s="198"/>
      <c r="K129" s="198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160</v>
      </c>
      <c r="AU129" s="208" t="s">
        <v>81</v>
      </c>
      <c r="AV129" s="13" t="s">
        <v>81</v>
      </c>
      <c r="AW129" s="13" t="s">
        <v>35</v>
      </c>
      <c r="AX129" s="13" t="s">
        <v>73</v>
      </c>
      <c r="AY129" s="208" t="s">
        <v>145</v>
      </c>
    </row>
    <row r="130" spans="1:65" s="14" customFormat="1" ht="11.25">
      <c r="B130" s="209"/>
      <c r="C130" s="210"/>
      <c r="D130" s="199" t="s">
        <v>160</v>
      </c>
      <c r="E130" s="211" t="s">
        <v>19</v>
      </c>
      <c r="F130" s="212" t="s">
        <v>169</v>
      </c>
      <c r="G130" s="210"/>
      <c r="H130" s="213">
        <v>159.12799999999999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160</v>
      </c>
      <c r="AU130" s="219" t="s">
        <v>81</v>
      </c>
      <c r="AV130" s="14" t="s">
        <v>152</v>
      </c>
      <c r="AW130" s="14" t="s">
        <v>35</v>
      </c>
      <c r="AX130" s="14" t="s">
        <v>79</v>
      </c>
      <c r="AY130" s="219" t="s">
        <v>145</v>
      </c>
    </row>
    <row r="131" spans="1:65" s="2" customFormat="1" ht="24.2" customHeight="1">
      <c r="A131" s="35"/>
      <c r="B131" s="36"/>
      <c r="C131" s="179" t="s">
        <v>190</v>
      </c>
      <c r="D131" s="179" t="s">
        <v>147</v>
      </c>
      <c r="E131" s="180" t="s">
        <v>567</v>
      </c>
      <c r="F131" s="181" t="s">
        <v>568</v>
      </c>
      <c r="G131" s="182" t="s">
        <v>178</v>
      </c>
      <c r="H131" s="183">
        <v>111.389</v>
      </c>
      <c r="I131" s="184"/>
      <c r="J131" s="185">
        <f>ROUND(I131*H131,2)</f>
        <v>0</v>
      </c>
      <c r="K131" s="181" t="s">
        <v>525</v>
      </c>
      <c r="L131" s="40"/>
      <c r="M131" s="186" t="s">
        <v>19</v>
      </c>
      <c r="N131" s="187" t="s">
        <v>44</v>
      </c>
      <c r="O131" s="65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152</v>
      </c>
      <c r="AT131" s="190" t="s">
        <v>147</v>
      </c>
      <c r="AU131" s="190" t="s">
        <v>81</v>
      </c>
      <c r="AY131" s="18" t="s">
        <v>145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79</v>
      </c>
      <c r="BK131" s="191">
        <f>ROUND(I131*H131,2)</f>
        <v>0</v>
      </c>
      <c r="BL131" s="18" t="s">
        <v>152</v>
      </c>
      <c r="BM131" s="190" t="s">
        <v>1705</v>
      </c>
    </row>
    <row r="132" spans="1:65" s="2" customFormat="1" ht="11.25">
      <c r="A132" s="35"/>
      <c r="B132" s="36"/>
      <c r="C132" s="37"/>
      <c r="D132" s="192" t="s">
        <v>154</v>
      </c>
      <c r="E132" s="37"/>
      <c r="F132" s="193" t="s">
        <v>570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154</v>
      </c>
      <c r="AU132" s="18" t="s">
        <v>81</v>
      </c>
    </row>
    <row r="133" spans="1:65" s="15" customFormat="1" ht="11.25">
      <c r="B133" s="230"/>
      <c r="C133" s="231"/>
      <c r="D133" s="199" t="s">
        <v>160</v>
      </c>
      <c r="E133" s="232" t="s">
        <v>19</v>
      </c>
      <c r="F133" s="233" t="s">
        <v>999</v>
      </c>
      <c r="G133" s="231"/>
      <c r="H133" s="232" t="s">
        <v>19</v>
      </c>
      <c r="I133" s="234"/>
      <c r="J133" s="231"/>
      <c r="K133" s="231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160</v>
      </c>
      <c r="AU133" s="239" t="s">
        <v>81</v>
      </c>
      <c r="AV133" s="15" t="s">
        <v>79</v>
      </c>
      <c r="AW133" s="15" t="s">
        <v>35</v>
      </c>
      <c r="AX133" s="15" t="s">
        <v>73</v>
      </c>
      <c r="AY133" s="239" t="s">
        <v>145</v>
      </c>
    </row>
    <row r="134" spans="1:65" s="15" customFormat="1" ht="11.25">
      <c r="B134" s="230"/>
      <c r="C134" s="231"/>
      <c r="D134" s="199" t="s">
        <v>160</v>
      </c>
      <c r="E134" s="232" t="s">
        <v>19</v>
      </c>
      <c r="F134" s="233" t="s">
        <v>1699</v>
      </c>
      <c r="G134" s="231"/>
      <c r="H134" s="232" t="s">
        <v>19</v>
      </c>
      <c r="I134" s="234"/>
      <c r="J134" s="231"/>
      <c r="K134" s="231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160</v>
      </c>
      <c r="AU134" s="239" t="s">
        <v>81</v>
      </c>
      <c r="AV134" s="15" t="s">
        <v>79</v>
      </c>
      <c r="AW134" s="15" t="s">
        <v>35</v>
      </c>
      <c r="AX134" s="15" t="s">
        <v>73</v>
      </c>
      <c r="AY134" s="239" t="s">
        <v>145</v>
      </c>
    </row>
    <row r="135" spans="1:65" s="13" customFormat="1" ht="11.25">
      <c r="B135" s="197"/>
      <c r="C135" s="198"/>
      <c r="D135" s="199" t="s">
        <v>160</v>
      </c>
      <c r="E135" s="200" t="s">
        <v>19</v>
      </c>
      <c r="F135" s="201" t="s">
        <v>1706</v>
      </c>
      <c r="G135" s="198"/>
      <c r="H135" s="202">
        <v>93.891999999999996</v>
      </c>
      <c r="I135" s="203"/>
      <c r="J135" s="198"/>
      <c r="K135" s="198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160</v>
      </c>
      <c r="AU135" s="208" t="s">
        <v>81</v>
      </c>
      <c r="AV135" s="13" t="s">
        <v>81</v>
      </c>
      <c r="AW135" s="13" t="s">
        <v>35</v>
      </c>
      <c r="AX135" s="13" t="s">
        <v>73</v>
      </c>
      <c r="AY135" s="208" t="s">
        <v>145</v>
      </c>
    </row>
    <row r="136" spans="1:65" s="15" customFormat="1" ht="11.25">
      <c r="B136" s="230"/>
      <c r="C136" s="231"/>
      <c r="D136" s="199" t="s">
        <v>160</v>
      </c>
      <c r="E136" s="232" t="s">
        <v>19</v>
      </c>
      <c r="F136" s="233" t="s">
        <v>1701</v>
      </c>
      <c r="G136" s="231"/>
      <c r="H136" s="232" t="s">
        <v>19</v>
      </c>
      <c r="I136" s="234"/>
      <c r="J136" s="231"/>
      <c r="K136" s="231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160</v>
      </c>
      <c r="AU136" s="239" t="s">
        <v>81</v>
      </c>
      <c r="AV136" s="15" t="s">
        <v>79</v>
      </c>
      <c r="AW136" s="15" t="s">
        <v>35</v>
      </c>
      <c r="AX136" s="15" t="s">
        <v>73</v>
      </c>
      <c r="AY136" s="239" t="s">
        <v>145</v>
      </c>
    </row>
    <row r="137" spans="1:65" s="13" customFormat="1" ht="11.25">
      <c r="B137" s="197"/>
      <c r="C137" s="198"/>
      <c r="D137" s="199" t="s">
        <v>160</v>
      </c>
      <c r="E137" s="200" t="s">
        <v>19</v>
      </c>
      <c r="F137" s="201" t="s">
        <v>1707</v>
      </c>
      <c r="G137" s="198"/>
      <c r="H137" s="202">
        <v>12.69</v>
      </c>
      <c r="I137" s="203"/>
      <c r="J137" s="198"/>
      <c r="K137" s="198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160</v>
      </c>
      <c r="AU137" s="208" t="s">
        <v>81</v>
      </c>
      <c r="AV137" s="13" t="s">
        <v>81</v>
      </c>
      <c r="AW137" s="13" t="s">
        <v>35</v>
      </c>
      <c r="AX137" s="13" t="s">
        <v>73</v>
      </c>
      <c r="AY137" s="208" t="s">
        <v>145</v>
      </c>
    </row>
    <row r="138" spans="1:65" s="15" customFormat="1" ht="11.25">
      <c r="B138" s="230"/>
      <c r="C138" s="231"/>
      <c r="D138" s="199" t="s">
        <v>160</v>
      </c>
      <c r="E138" s="232" t="s">
        <v>19</v>
      </c>
      <c r="F138" s="233" t="s">
        <v>1703</v>
      </c>
      <c r="G138" s="231"/>
      <c r="H138" s="232" t="s">
        <v>19</v>
      </c>
      <c r="I138" s="234"/>
      <c r="J138" s="231"/>
      <c r="K138" s="231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160</v>
      </c>
      <c r="AU138" s="239" t="s">
        <v>81</v>
      </c>
      <c r="AV138" s="15" t="s">
        <v>79</v>
      </c>
      <c r="AW138" s="15" t="s">
        <v>35</v>
      </c>
      <c r="AX138" s="15" t="s">
        <v>73</v>
      </c>
      <c r="AY138" s="239" t="s">
        <v>145</v>
      </c>
    </row>
    <row r="139" spans="1:65" s="13" customFormat="1" ht="11.25">
      <c r="B139" s="197"/>
      <c r="C139" s="198"/>
      <c r="D139" s="199" t="s">
        <v>160</v>
      </c>
      <c r="E139" s="200" t="s">
        <v>19</v>
      </c>
      <c r="F139" s="201" t="s">
        <v>1708</v>
      </c>
      <c r="G139" s="198"/>
      <c r="H139" s="202">
        <v>4.8070000000000004</v>
      </c>
      <c r="I139" s="203"/>
      <c r="J139" s="198"/>
      <c r="K139" s="198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160</v>
      </c>
      <c r="AU139" s="208" t="s">
        <v>81</v>
      </c>
      <c r="AV139" s="13" t="s">
        <v>81</v>
      </c>
      <c r="AW139" s="13" t="s">
        <v>35</v>
      </c>
      <c r="AX139" s="13" t="s">
        <v>73</v>
      </c>
      <c r="AY139" s="208" t="s">
        <v>145</v>
      </c>
    </row>
    <row r="140" spans="1:65" s="14" customFormat="1" ht="11.25">
      <c r="B140" s="209"/>
      <c r="C140" s="210"/>
      <c r="D140" s="199" t="s">
        <v>160</v>
      </c>
      <c r="E140" s="211" t="s">
        <v>19</v>
      </c>
      <c r="F140" s="212" t="s">
        <v>169</v>
      </c>
      <c r="G140" s="210"/>
      <c r="H140" s="213">
        <v>111.389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160</v>
      </c>
      <c r="AU140" s="219" t="s">
        <v>81</v>
      </c>
      <c r="AV140" s="14" t="s">
        <v>152</v>
      </c>
      <c r="AW140" s="14" t="s">
        <v>35</v>
      </c>
      <c r="AX140" s="14" t="s">
        <v>79</v>
      </c>
      <c r="AY140" s="219" t="s">
        <v>145</v>
      </c>
    </row>
    <row r="141" spans="1:65" s="2" customFormat="1" ht="24.2" customHeight="1">
      <c r="A141" s="35"/>
      <c r="B141" s="36"/>
      <c r="C141" s="179" t="s">
        <v>196</v>
      </c>
      <c r="D141" s="179" t="s">
        <v>147</v>
      </c>
      <c r="E141" s="180" t="s">
        <v>575</v>
      </c>
      <c r="F141" s="181" t="s">
        <v>576</v>
      </c>
      <c r="G141" s="182" t="s">
        <v>178</v>
      </c>
      <c r="H141" s="183">
        <v>47.738999999999997</v>
      </c>
      <c r="I141" s="184"/>
      <c r="J141" s="185">
        <f>ROUND(I141*H141,2)</f>
        <v>0</v>
      </c>
      <c r="K141" s="181" t="s">
        <v>525</v>
      </c>
      <c r="L141" s="40"/>
      <c r="M141" s="186" t="s">
        <v>19</v>
      </c>
      <c r="N141" s="187" t="s">
        <v>44</v>
      </c>
      <c r="O141" s="65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152</v>
      </c>
      <c r="AT141" s="190" t="s">
        <v>147</v>
      </c>
      <c r="AU141" s="190" t="s">
        <v>81</v>
      </c>
      <c r="AY141" s="18" t="s">
        <v>145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79</v>
      </c>
      <c r="BK141" s="191">
        <f>ROUND(I141*H141,2)</f>
        <v>0</v>
      </c>
      <c r="BL141" s="18" t="s">
        <v>152</v>
      </c>
      <c r="BM141" s="190" t="s">
        <v>1709</v>
      </c>
    </row>
    <row r="142" spans="1:65" s="2" customFormat="1" ht="11.25">
      <c r="A142" s="35"/>
      <c r="B142" s="36"/>
      <c r="C142" s="37"/>
      <c r="D142" s="192" t="s">
        <v>154</v>
      </c>
      <c r="E142" s="37"/>
      <c r="F142" s="193" t="s">
        <v>578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154</v>
      </c>
      <c r="AU142" s="18" t="s">
        <v>81</v>
      </c>
    </row>
    <row r="143" spans="1:65" s="15" customFormat="1" ht="11.25">
      <c r="B143" s="230"/>
      <c r="C143" s="231"/>
      <c r="D143" s="199" t="s">
        <v>160</v>
      </c>
      <c r="E143" s="232" t="s">
        <v>19</v>
      </c>
      <c r="F143" s="233" t="s">
        <v>1005</v>
      </c>
      <c r="G143" s="231"/>
      <c r="H143" s="232" t="s">
        <v>19</v>
      </c>
      <c r="I143" s="234"/>
      <c r="J143" s="231"/>
      <c r="K143" s="231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160</v>
      </c>
      <c r="AU143" s="239" t="s">
        <v>81</v>
      </c>
      <c r="AV143" s="15" t="s">
        <v>79</v>
      </c>
      <c r="AW143" s="15" t="s">
        <v>35</v>
      </c>
      <c r="AX143" s="15" t="s">
        <v>73</v>
      </c>
      <c r="AY143" s="239" t="s">
        <v>145</v>
      </c>
    </row>
    <row r="144" spans="1:65" s="15" customFormat="1" ht="11.25">
      <c r="B144" s="230"/>
      <c r="C144" s="231"/>
      <c r="D144" s="199" t="s">
        <v>160</v>
      </c>
      <c r="E144" s="232" t="s">
        <v>19</v>
      </c>
      <c r="F144" s="233" t="s">
        <v>1699</v>
      </c>
      <c r="G144" s="231"/>
      <c r="H144" s="232" t="s">
        <v>19</v>
      </c>
      <c r="I144" s="234"/>
      <c r="J144" s="231"/>
      <c r="K144" s="231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160</v>
      </c>
      <c r="AU144" s="239" t="s">
        <v>81</v>
      </c>
      <c r="AV144" s="15" t="s">
        <v>79</v>
      </c>
      <c r="AW144" s="15" t="s">
        <v>35</v>
      </c>
      <c r="AX144" s="15" t="s">
        <v>73</v>
      </c>
      <c r="AY144" s="239" t="s">
        <v>145</v>
      </c>
    </row>
    <row r="145" spans="1:65" s="13" customFormat="1" ht="11.25">
      <c r="B145" s="197"/>
      <c r="C145" s="198"/>
      <c r="D145" s="199" t="s">
        <v>160</v>
      </c>
      <c r="E145" s="200" t="s">
        <v>19</v>
      </c>
      <c r="F145" s="201" t="s">
        <v>1710</v>
      </c>
      <c r="G145" s="198"/>
      <c r="H145" s="202">
        <v>40.24</v>
      </c>
      <c r="I145" s="203"/>
      <c r="J145" s="198"/>
      <c r="K145" s="198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160</v>
      </c>
      <c r="AU145" s="208" t="s">
        <v>81</v>
      </c>
      <c r="AV145" s="13" t="s">
        <v>81</v>
      </c>
      <c r="AW145" s="13" t="s">
        <v>35</v>
      </c>
      <c r="AX145" s="13" t="s">
        <v>73</v>
      </c>
      <c r="AY145" s="208" t="s">
        <v>145</v>
      </c>
    </row>
    <row r="146" spans="1:65" s="15" customFormat="1" ht="11.25">
      <c r="B146" s="230"/>
      <c r="C146" s="231"/>
      <c r="D146" s="199" t="s">
        <v>160</v>
      </c>
      <c r="E146" s="232" t="s">
        <v>19</v>
      </c>
      <c r="F146" s="233" t="s">
        <v>1701</v>
      </c>
      <c r="G146" s="231"/>
      <c r="H146" s="232" t="s">
        <v>19</v>
      </c>
      <c r="I146" s="234"/>
      <c r="J146" s="231"/>
      <c r="K146" s="231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160</v>
      </c>
      <c r="AU146" s="239" t="s">
        <v>81</v>
      </c>
      <c r="AV146" s="15" t="s">
        <v>79</v>
      </c>
      <c r="AW146" s="15" t="s">
        <v>35</v>
      </c>
      <c r="AX146" s="15" t="s">
        <v>73</v>
      </c>
      <c r="AY146" s="239" t="s">
        <v>145</v>
      </c>
    </row>
    <row r="147" spans="1:65" s="13" customFormat="1" ht="11.25">
      <c r="B147" s="197"/>
      <c r="C147" s="198"/>
      <c r="D147" s="199" t="s">
        <v>160</v>
      </c>
      <c r="E147" s="200" t="s">
        <v>19</v>
      </c>
      <c r="F147" s="201" t="s">
        <v>1711</v>
      </c>
      <c r="G147" s="198"/>
      <c r="H147" s="202">
        <v>5.4390000000000001</v>
      </c>
      <c r="I147" s="203"/>
      <c r="J147" s="198"/>
      <c r="K147" s="198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160</v>
      </c>
      <c r="AU147" s="208" t="s">
        <v>81</v>
      </c>
      <c r="AV147" s="13" t="s">
        <v>81</v>
      </c>
      <c r="AW147" s="13" t="s">
        <v>35</v>
      </c>
      <c r="AX147" s="13" t="s">
        <v>73</v>
      </c>
      <c r="AY147" s="208" t="s">
        <v>145</v>
      </c>
    </row>
    <row r="148" spans="1:65" s="15" customFormat="1" ht="11.25">
      <c r="B148" s="230"/>
      <c r="C148" s="231"/>
      <c r="D148" s="199" t="s">
        <v>160</v>
      </c>
      <c r="E148" s="232" t="s">
        <v>19</v>
      </c>
      <c r="F148" s="233" t="s">
        <v>1703</v>
      </c>
      <c r="G148" s="231"/>
      <c r="H148" s="232" t="s">
        <v>19</v>
      </c>
      <c r="I148" s="234"/>
      <c r="J148" s="231"/>
      <c r="K148" s="231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160</v>
      </c>
      <c r="AU148" s="239" t="s">
        <v>81</v>
      </c>
      <c r="AV148" s="15" t="s">
        <v>79</v>
      </c>
      <c r="AW148" s="15" t="s">
        <v>35</v>
      </c>
      <c r="AX148" s="15" t="s">
        <v>73</v>
      </c>
      <c r="AY148" s="239" t="s">
        <v>145</v>
      </c>
    </row>
    <row r="149" spans="1:65" s="13" customFormat="1" ht="11.25">
      <c r="B149" s="197"/>
      <c r="C149" s="198"/>
      <c r="D149" s="199" t="s">
        <v>160</v>
      </c>
      <c r="E149" s="200" t="s">
        <v>19</v>
      </c>
      <c r="F149" s="201" t="s">
        <v>1712</v>
      </c>
      <c r="G149" s="198"/>
      <c r="H149" s="202">
        <v>2.06</v>
      </c>
      <c r="I149" s="203"/>
      <c r="J149" s="198"/>
      <c r="K149" s="198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160</v>
      </c>
      <c r="AU149" s="208" t="s">
        <v>81</v>
      </c>
      <c r="AV149" s="13" t="s">
        <v>81</v>
      </c>
      <c r="AW149" s="13" t="s">
        <v>35</v>
      </c>
      <c r="AX149" s="13" t="s">
        <v>73</v>
      </c>
      <c r="AY149" s="208" t="s">
        <v>145</v>
      </c>
    </row>
    <row r="150" spans="1:65" s="14" customFormat="1" ht="11.25">
      <c r="B150" s="209"/>
      <c r="C150" s="210"/>
      <c r="D150" s="199" t="s">
        <v>160</v>
      </c>
      <c r="E150" s="211" t="s">
        <v>19</v>
      </c>
      <c r="F150" s="212" t="s">
        <v>169</v>
      </c>
      <c r="G150" s="210"/>
      <c r="H150" s="213">
        <v>47.739000000000004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160</v>
      </c>
      <c r="AU150" s="219" t="s">
        <v>81</v>
      </c>
      <c r="AV150" s="14" t="s">
        <v>152</v>
      </c>
      <c r="AW150" s="14" t="s">
        <v>35</v>
      </c>
      <c r="AX150" s="14" t="s">
        <v>79</v>
      </c>
      <c r="AY150" s="219" t="s">
        <v>145</v>
      </c>
    </row>
    <row r="151" spans="1:65" s="2" customFormat="1" ht="24.2" customHeight="1">
      <c r="A151" s="35"/>
      <c r="B151" s="36"/>
      <c r="C151" s="179" t="s">
        <v>202</v>
      </c>
      <c r="D151" s="179" t="s">
        <v>147</v>
      </c>
      <c r="E151" s="180" t="s">
        <v>583</v>
      </c>
      <c r="F151" s="181" t="s">
        <v>584</v>
      </c>
      <c r="G151" s="182" t="s">
        <v>178</v>
      </c>
      <c r="H151" s="183">
        <v>21.047999999999998</v>
      </c>
      <c r="I151" s="184"/>
      <c r="J151" s="185">
        <f>ROUND(I151*H151,2)</f>
        <v>0</v>
      </c>
      <c r="K151" s="181" t="s">
        <v>525</v>
      </c>
      <c r="L151" s="40"/>
      <c r="M151" s="186" t="s">
        <v>19</v>
      </c>
      <c r="N151" s="187" t="s">
        <v>44</v>
      </c>
      <c r="O151" s="65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152</v>
      </c>
      <c r="AT151" s="190" t="s">
        <v>147</v>
      </c>
      <c r="AU151" s="190" t="s">
        <v>81</v>
      </c>
      <c r="AY151" s="18" t="s">
        <v>145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79</v>
      </c>
      <c r="BK151" s="191">
        <f>ROUND(I151*H151,2)</f>
        <v>0</v>
      </c>
      <c r="BL151" s="18" t="s">
        <v>152</v>
      </c>
      <c r="BM151" s="190" t="s">
        <v>1713</v>
      </c>
    </row>
    <row r="152" spans="1:65" s="2" customFormat="1" ht="11.25">
      <c r="A152" s="35"/>
      <c r="B152" s="36"/>
      <c r="C152" s="37"/>
      <c r="D152" s="192" t="s">
        <v>154</v>
      </c>
      <c r="E152" s="37"/>
      <c r="F152" s="193" t="s">
        <v>586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154</v>
      </c>
      <c r="AU152" s="18" t="s">
        <v>81</v>
      </c>
    </row>
    <row r="153" spans="1:65" s="15" customFormat="1" ht="11.25">
      <c r="B153" s="230"/>
      <c r="C153" s="231"/>
      <c r="D153" s="199" t="s">
        <v>160</v>
      </c>
      <c r="E153" s="232" t="s">
        <v>19</v>
      </c>
      <c r="F153" s="233" t="s">
        <v>1714</v>
      </c>
      <c r="G153" s="231"/>
      <c r="H153" s="232" t="s">
        <v>19</v>
      </c>
      <c r="I153" s="234"/>
      <c r="J153" s="231"/>
      <c r="K153" s="231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160</v>
      </c>
      <c r="AU153" s="239" t="s">
        <v>81</v>
      </c>
      <c r="AV153" s="15" t="s">
        <v>79</v>
      </c>
      <c r="AW153" s="15" t="s">
        <v>35</v>
      </c>
      <c r="AX153" s="15" t="s">
        <v>73</v>
      </c>
      <c r="AY153" s="239" t="s">
        <v>145</v>
      </c>
    </row>
    <row r="154" spans="1:65" s="13" customFormat="1" ht="11.25">
      <c r="B154" s="197"/>
      <c r="C154" s="198"/>
      <c r="D154" s="199" t="s">
        <v>160</v>
      </c>
      <c r="E154" s="200" t="s">
        <v>19</v>
      </c>
      <c r="F154" s="201" t="s">
        <v>1715</v>
      </c>
      <c r="G154" s="198"/>
      <c r="H154" s="202">
        <v>13.055999999999999</v>
      </c>
      <c r="I154" s="203"/>
      <c r="J154" s="198"/>
      <c r="K154" s="198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160</v>
      </c>
      <c r="AU154" s="208" t="s">
        <v>81</v>
      </c>
      <c r="AV154" s="13" t="s">
        <v>81</v>
      </c>
      <c r="AW154" s="13" t="s">
        <v>35</v>
      </c>
      <c r="AX154" s="13" t="s">
        <v>73</v>
      </c>
      <c r="AY154" s="208" t="s">
        <v>145</v>
      </c>
    </row>
    <row r="155" spans="1:65" s="15" customFormat="1" ht="11.25">
      <c r="B155" s="230"/>
      <c r="C155" s="231"/>
      <c r="D155" s="199" t="s">
        <v>160</v>
      </c>
      <c r="E155" s="232" t="s">
        <v>19</v>
      </c>
      <c r="F155" s="233" t="s">
        <v>1716</v>
      </c>
      <c r="G155" s="231"/>
      <c r="H155" s="232" t="s">
        <v>19</v>
      </c>
      <c r="I155" s="234"/>
      <c r="J155" s="231"/>
      <c r="K155" s="231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160</v>
      </c>
      <c r="AU155" s="239" t="s">
        <v>81</v>
      </c>
      <c r="AV155" s="15" t="s">
        <v>79</v>
      </c>
      <c r="AW155" s="15" t="s">
        <v>35</v>
      </c>
      <c r="AX155" s="15" t="s">
        <v>73</v>
      </c>
      <c r="AY155" s="239" t="s">
        <v>145</v>
      </c>
    </row>
    <row r="156" spans="1:65" s="13" customFormat="1" ht="11.25">
      <c r="B156" s="197"/>
      <c r="C156" s="198"/>
      <c r="D156" s="199" t="s">
        <v>160</v>
      </c>
      <c r="E156" s="200" t="s">
        <v>19</v>
      </c>
      <c r="F156" s="201" t="s">
        <v>1717</v>
      </c>
      <c r="G156" s="198"/>
      <c r="H156" s="202">
        <v>7.992</v>
      </c>
      <c r="I156" s="203"/>
      <c r="J156" s="198"/>
      <c r="K156" s="198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160</v>
      </c>
      <c r="AU156" s="208" t="s">
        <v>81</v>
      </c>
      <c r="AV156" s="13" t="s">
        <v>81</v>
      </c>
      <c r="AW156" s="13" t="s">
        <v>35</v>
      </c>
      <c r="AX156" s="13" t="s">
        <v>73</v>
      </c>
      <c r="AY156" s="208" t="s">
        <v>145</v>
      </c>
    </row>
    <row r="157" spans="1:65" s="14" customFormat="1" ht="11.25">
      <c r="B157" s="209"/>
      <c r="C157" s="210"/>
      <c r="D157" s="199" t="s">
        <v>160</v>
      </c>
      <c r="E157" s="211" t="s">
        <v>19</v>
      </c>
      <c r="F157" s="212" t="s">
        <v>169</v>
      </c>
      <c r="G157" s="210"/>
      <c r="H157" s="213">
        <v>21.047999999999998</v>
      </c>
      <c r="I157" s="214"/>
      <c r="J157" s="210"/>
      <c r="K157" s="210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160</v>
      </c>
      <c r="AU157" s="219" t="s">
        <v>81</v>
      </c>
      <c r="AV157" s="14" t="s">
        <v>152</v>
      </c>
      <c r="AW157" s="14" t="s">
        <v>35</v>
      </c>
      <c r="AX157" s="14" t="s">
        <v>79</v>
      </c>
      <c r="AY157" s="219" t="s">
        <v>145</v>
      </c>
    </row>
    <row r="158" spans="1:65" s="2" customFormat="1" ht="21.75" customHeight="1">
      <c r="A158" s="35"/>
      <c r="B158" s="36"/>
      <c r="C158" s="179" t="s">
        <v>207</v>
      </c>
      <c r="D158" s="179" t="s">
        <v>147</v>
      </c>
      <c r="E158" s="180" t="s">
        <v>591</v>
      </c>
      <c r="F158" s="181" t="s">
        <v>592</v>
      </c>
      <c r="G158" s="182" t="s">
        <v>150</v>
      </c>
      <c r="H158" s="183">
        <v>1038.144</v>
      </c>
      <c r="I158" s="184"/>
      <c r="J158" s="185">
        <f>ROUND(I158*H158,2)</f>
        <v>0</v>
      </c>
      <c r="K158" s="181" t="s">
        <v>525</v>
      </c>
      <c r="L158" s="40"/>
      <c r="M158" s="186" t="s">
        <v>19</v>
      </c>
      <c r="N158" s="187" t="s">
        <v>44</v>
      </c>
      <c r="O158" s="65"/>
      <c r="P158" s="188">
        <f>O158*H158</f>
        <v>0</v>
      </c>
      <c r="Q158" s="188">
        <v>8.4000000000000003E-4</v>
      </c>
      <c r="R158" s="188">
        <f>Q158*H158</f>
        <v>0.87204096000000009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152</v>
      </c>
      <c r="AT158" s="190" t="s">
        <v>147</v>
      </c>
      <c r="AU158" s="190" t="s">
        <v>81</v>
      </c>
      <c r="AY158" s="18" t="s">
        <v>145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79</v>
      </c>
      <c r="BK158" s="191">
        <f>ROUND(I158*H158,2)</f>
        <v>0</v>
      </c>
      <c r="BL158" s="18" t="s">
        <v>152</v>
      </c>
      <c r="BM158" s="190" t="s">
        <v>1718</v>
      </c>
    </row>
    <row r="159" spans="1:65" s="2" customFormat="1" ht="11.25">
      <c r="A159" s="35"/>
      <c r="B159" s="36"/>
      <c r="C159" s="37"/>
      <c r="D159" s="192" t="s">
        <v>154</v>
      </c>
      <c r="E159" s="37"/>
      <c r="F159" s="193" t="s">
        <v>594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154</v>
      </c>
      <c r="AU159" s="18" t="s">
        <v>81</v>
      </c>
    </row>
    <row r="160" spans="1:65" s="15" customFormat="1" ht="11.25">
      <c r="B160" s="230"/>
      <c r="C160" s="231"/>
      <c r="D160" s="199" t="s">
        <v>160</v>
      </c>
      <c r="E160" s="232" t="s">
        <v>19</v>
      </c>
      <c r="F160" s="233" t="s">
        <v>989</v>
      </c>
      <c r="G160" s="231"/>
      <c r="H160" s="232" t="s">
        <v>19</v>
      </c>
      <c r="I160" s="234"/>
      <c r="J160" s="231"/>
      <c r="K160" s="231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160</v>
      </c>
      <c r="AU160" s="239" t="s">
        <v>81</v>
      </c>
      <c r="AV160" s="15" t="s">
        <v>79</v>
      </c>
      <c r="AW160" s="15" t="s">
        <v>35</v>
      </c>
      <c r="AX160" s="15" t="s">
        <v>73</v>
      </c>
      <c r="AY160" s="239" t="s">
        <v>145</v>
      </c>
    </row>
    <row r="161" spans="1:65" s="15" customFormat="1" ht="11.25">
      <c r="B161" s="230"/>
      <c r="C161" s="231"/>
      <c r="D161" s="199" t="s">
        <v>160</v>
      </c>
      <c r="E161" s="232" t="s">
        <v>19</v>
      </c>
      <c r="F161" s="233" t="s">
        <v>1699</v>
      </c>
      <c r="G161" s="231"/>
      <c r="H161" s="232" t="s">
        <v>19</v>
      </c>
      <c r="I161" s="234"/>
      <c r="J161" s="231"/>
      <c r="K161" s="231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160</v>
      </c>
      <c r="AU161" s="239" t="s">
        <v>81</v>
      </c>
      <c r="AV161" s="15" t="s">
        <v>79</v>
      </c>
      <c r="AW161" s="15" t="s">
        <v>35</v>
      </c>
      <c r="AX161" s="15" t="s">
        <v>73</v>
      </c>
      <c r="AY161" s="239" t="s">
        <v>145</v>
      </c>
    </row>
    <row r="162" spans="1:65" s="13" customFormat="1" ht="11.25">
      <c r="B162" s="197"/>
      <c r="C162" s="198"/>
      <c r="D162" s="199" t="s">
        <v>160</v>
      </c>
      <c r="E162" s="200" t="s">
        <v>19</v>
      </c>
      <c r="F162" s="201" t="s">
        <v>1719</v>
      </c>
      <c r="G162" s="198"/>
      <c r="H162" s="202">
        <v>875.072</v>
      </c>
      <c r="I162" s="203"/>
      <c r="J162" s="198"/>
      <c r="K162" s="198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160</v>
      </c>
      <c r="AU162" s="208" t="s">
        <v>81</v>
      </c>
      <c r="AV162" s="13" t="s">
        <v>81</v>
      </c>
      <c r="AW162" s="13" t="s">
        <v>35</v>
      </c>
      <c r="AX162" s="13" t="s">
        <v>73</v>
      </c>
      <c r="AY162" s="208" t="s">
        <v>145</v>
      </c>
    </row>
    <row r="163" spans="1:65" s="15" customFormat="1" ht="11.25">
      <c r="B163" s="230"/>
      <c r="C163" s="231"/>
      <c r="D163" s="199" t="s">
        <v>160</v>
      </c>
      <c r="E163" s="232" t="s">
        <v>19</v>
      </c>
      <c r="F163" s="233" t="s">
        <v>1701</v>
      </c>
      <c r="G163" s="231"/>
      <c r="H163" s="232" t="s">
        <v>19</v>
      </c>
      <c r="I163" s="234"/>
      <c r="J163" s="231"/>
      <c r="K163" s="231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160</v>
      </c>
      <c r="AU163" s="239" t="s">
        <v>81</v>
      </c>
      <c r="AV163" s="15" t="s">
        <v>79</v>
      </c>
      <c r="AW163" s="15" t="s">
        <v>35</v>
      </c>
      <c r="AX163" s="15" t="s">
        <v>73</v>
      </c>
      <c r="AY163" s="239" t="s">
        <v>145</v>
      </c>
    </row>
    <row r="164" spans="1:65" s="13" customFormat="1" ht="11.25">
      <c r="B164" s="197"/>
      <c r="C164" s="198"/>
      <c r="D164" s="199" t="s">
        <v>160</v>
      </c>
      <c r="E164" s="200" t="s">
        <v>19</v>
      </c>
      <c r="F164" s="201" t="s">
        <v>1720</v>
      </c>
      <c r="G164" s="198"/>
      <c r="H164" s="202">
        <v>118.27200000000001</v>
      </c>
      <c r="I164" s="203"/>
      <c r="J164" s="198"/>
      <c r="K164" s="198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160</v>
      </c>
      <c r="AU164" s="208" t="s">
        <v>81</v>
      </c>
      <c r="AV164" s="13" t="s">
        <v>81</v>
      </c>
      <c r="AW164" s="13" t="s">
        <v>35</v>
      </c>
      <c r="AX164" s="13" t="s">
        <v>73</v>
      </c>
      <c r="AY164" s="208" t="s">
        <v>145</v>
      </c>
    </row>
    <row r="165" spans="1:65" s="15" customFormat="1" ht="11.25">
      <c r="B165" s="230"/>
      <c r="C165" s="231"/>
      <c r="D165" s="199" t="s">
        <v>160</v>
      </c>
      <c r="E165" s="232" t="s">
        <v>19</v>
      </c>
      <c r="F165" s="233" t="s">
        <v>1703</v>
      </c>
      <c r="G165" s="231"/>
      <c r="H165" s="232" t="s">
        <v>19</v>
      </c>
      <c r="I165" s="234"/>
      <c r="J165" s="231"/>
      <c r="K165" s="231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160</v>
      </c>
      <c r="AU165" s="239" t="s">
        <v>81</v>
      </c>
      <c r="AV165" s="15" t="s">
        <v>79</v>
      </c>
      <c r="AW165" s="15" t="s">
        <v>35</v>
      </c>
      <c r="AX165" s="15" t="s">
        <v>73</v>
      </c>
      <c r="AY165" s="239" t="s">
        <v>145</v>
      </c>
    </row>
    <row r="166" spans="1:65" s="13" customFormat="1" ht="11.25">
      <c r="B166" s="197"/>
      <c r="C166" s="198"/>
      <c r="D166" s="199" t="s">
        <v>160</v>
      </c>
      <c r="E166" s="200" t="s">
        <v>19</v>
      </c>
      <c r="F166" s="201" t="s">
        <v>1721</v>
      </c>
      <c r="G166" s="198"/>
      <c r="H166" s="202">
        <v>44.8</v>
      </c>
      <c r="I166" s="203"/>
      <c r="J166" s="198"/>
      <c r="K166" s="198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160</v>
      </c>
      <c r="AU166" s="208" t="s">
        <v>81</v>
      </c>
      <c r="AV166" s="13" t="s">
        <v>81</v>
      </c>
      <c r="AW166" s="13" t="s">
        <v>35</v>
      </c>
      <c r="AX166" s="13" t="s">
        <v>73</v>
      </c>
      <c r="AY166" s="208" t="s">
        <v>145</v>
      </c>
    </row>
    <row r="167" spans="1:65" s="14" customFormat="1" ht="11.25">
      <c r="B167" s="209"/>
      <c r="C167" s="210"/>
      <c r="D167" s="199" t="s">
        <v>160</v>
      </c>
      <c r="E167" s="211" t="s">
        <v>19</v>
      </c>
      <c r="F167" s="212" t="s">
        <v>169</v>
      </c>
      <c r="G167" s="210"/>
      <c r="H167" s="213">
        <v>1038.144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160</v>
      </c>
      <c r="AU167" s="219" t="s">
        <v>81</v>
      </c>
      <c r="AV167" s="14" t="s">
        <v>152</v>
      </c>
      <c r="AW167" s="14" t="s">
        <v>35</v>
      </c>
      <c r="AX167" s="14" t="s">
        <v>79</v>
      </c>
      <c r="AY167" s="219" t="s">
        <v>145</v>
      </c>
    </row>
    <row r="168" spans="1:65" s="2" customFormat="1" ht="24.2" customHeight="1">
      <c r="A168" s="35"/>
      <c r="B168" s="36"/>
      <c r="C168" s="179" t="s">
        <v>213</v>
      </c>
      <c r="D168" s="179" t="s">
        <v>147</v>
      </c>
      <c r="E168" s="180" t="s">
        <v>601</v>
      </c>
      <c r="F168" s="181" t="s">
        <v>602</v>
      </c>
      <c r="G168" s="182" t="s">
        <v>150</v>
      </c>
      <c r="H168" s="183">
        <v>1038.144</v>
      </c>
      <c r="I168" s="184"/>
      <c r="J168" s="185">
        <f>ROUND(I168*H168,2)</f>
        <v>0</v>
      </c>
      <c r="K168" s="181" t="s">
        <v>525</v>
      </c>
      <c r="L168" s="40"/>
      <c r="M168" s="186" t="s">
        <v>19</v>
      </c>
      <c r="N168" s="187" t="s">
        <v>44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152</v>
      </c>
      <c r="AT168" s="190" t="s">
        <v>147</v>
      </c>
      <c r="AU168" s="190" t="s">
        <v>81</v>
      </c>
      <c r="AY168" s="18" t="s">
        <v>145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79</v>
      </c>
      <c r="BK168" s="191">
        <f>ROUND(I168*H168,2)</f>
        <v>0</v>
      </c>
      <c r="BL168" s="18" t="s">
        <v>152</v>
      </c>
      <c r="BM168" s="190" t="s">
        <v>1722</v>
      </c>
    </row>
    <row r="169" spans="1:65" s="2" customFormat="1" ht="11.25">
      <c r="A169" s="35"/>
      <c r="B169" s="36"/>
      <c r="C169" s="37"/>
      <c r="D169" s="192" t="s">
        <v>154</v>
      </c>
      <c r="E169" s="37"/>
      <c r="F169" s="193" t="s">
        <v>604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154</v>
      </c>
      <c r="AU169" s="18" t="s">
        <v>81</v>
      </c>
    </row>
    <row r="170" spans="1:65" s="2" customFormat="1" ht="37.9" customHeight="1">
      <c r="A170" s="35"/>
      <c r="B170" s="36"/>
      <c r="C170" s="179" t="s">
        <v>220</v>
      </c>
      <c r="D170" s="179" t="s">
        <v>147</v>
      </c>
      <c r="E170" s="180" t="s">
        <v>605</v>
      </c>
      <c r="F170" s="181" t="s">
        <v>606</v>
      </c>
      <c r="G170" s="182" t="s">
        <v>178</v>
      </c>
      <c r="H170" s="183">
        <v>159.12799999999999</v>
      </c>
      <c r="I170" s="184"/>
      <c r="J170" s="185">
        <f>ROUND(I170*H170,2)</f>
        <v>0</v>
      </c>
      <c r="K170" s="181" t="s">
        <v>525</v>
      </c>
      <c r="L170" s="40"/>
      <c r="M170" s="186" t="s">
        <v>19</v>
      </c>
      <c r="N170" s="187" t="s">
        <v>44</v>
      </c>
      <c r="O170" s="65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152</v>
      </c>
      <c r="AT170" s="190" t="s">
        <v>147</v>
      </c>
      <c r="AU170" s="190" t="s">
        <v>81</v>
      </c>
      <c r="AY170" s="18" t="s">
        <v>145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79</v>
      </c>
      <c r="BK170" s="191">
        <f>ROUND(I170*H170,2)</f>
        <v>0</v>
      </c>
      <c r="BL170" s="18" t="s">
        <v>152</v>
      </c>
      <c r="BM170" s="190" t="s">
        <v>1723</v>
      </c>
    </row>
    <row r="171" spans="1:65" s="2" customFormat="1" ht="11.25">
      <c r="A171" s="35"/>
      <c r="B171" s="36"/>
      <c r="C171" s="37"/>
      <c r="D171" s="192" t="s">
        <v>154</v>
      </c>
      <c r="E171" s="37"/>
      <c r="F171" s="193" t="s">
        <v>608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154</v>
      </c>
      <c r="AU171" s="18" t="s">
        <v>81</v>
      </c>
    </row>
    <row r="172" spans="1:65" s="13" customFormat="1" ht="11.25">
      <c r="B172" s="197"/>
      <c r="C172" s="198"/>
      <c r="D172" s="199" t="s">
        <v>160</v>
      </c>
      <c r="E172" s="200" t="s">
        <v>19</v>
      </c>
      <c r="F172" s="201" t="s">
        <v>1724</v>
      </c>
      <c r="G172" s="198"/>
      <c r="H172" s="202">
        <v>159.12799999999999</v>
      </c>
      <c r="I172" s="203"/>
      <c r="J172" s="198"/>
      <c r="K172" s="198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160</v>
      </c>
      <c r="AU172" s="208" t="s">
        <v>81</v>
      </c>
      <c r="AV172" s="13" t="s">
        <v>81</v>
      </c>
      <c r="AW172" s="13" t="s">
        <v>35</v>
      </c>
      <c r="AX172" s="13" t="s">
        <v>79</v>
      </c>
      <c r="AY172" s="208" t="s">
        <v>145</v>
      </c>
    </row>
    <row r="173" spans="1:65" s="2" customFormat="1" ht="37.9" customHeight="1">
      <c r="A173" s="35"/>
      <c r="B173" s="36"/>
      <c r="C173" s="179" t="s">
        <v>227</v>
      </c>
      <c r="D173" s="179" t="s">
        <v>147</v>
      </c>
      <c r="E173" s="180" t="s">
        <v>610</v>
      </c>
      <c r="F173" s="181" t="s">
        <v>611</v>
      </c>
      <c r="G173" s="182" t="s">
        <v>178</v>
      </c>
      <c r="H173" s="183">
        <v>159.12799999999999</v>
      </c>
      <c r="I173" s="184"/>
      <c r="J173" s="185">
        <f>ROUND(I173*H173,2)</f>
        <v>0</v>
      </c>
      <c r="K173" s="181" t="s">
        <v>525</v>
      </c>
      <c r="L173" s="40"/>
      <c r="M173" s="186" t="s">
        <v>19</v>
      </c>
      <c r="N173" s="187" t="s">
        <v>44</v>
      </c>
      <c r="O173" s="65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152</v>
      </c>
      <c r="AT173" s="190" t="s">
        <v>147</v>
      </c>
      <c r="AU173" s="190" t="s">
        <v>81</v>
      </c>
      <c r="AY173" s="18" t="s">
        <v>145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79</v>
      </c>
      <c r="BK173" s="191">
        <f>ROUND(I173*H173,2)</f>
        <v>0</v>
      </c>
      <c r="BL173" s="18" t="s">
        <v>152</v>
      </c>
      <c r="BM173" s="190" t="s">
        <v>1725</v>
      </c>
    </row>
    <row r="174" spans="1:65" s="2" customFormat="1" ht="11.25">
      <c r="A174" s="35"/>
      <c r="B174" s="36"/>
      <c r="C174" s="37"/>
      <c r="D174" s="192" t="s">
        <v>154</v>
      </c>
      <c r="E174" s="37"/>
      <c r="F174" s="193" t="s">
        <v>613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154</v>
      </c>
      <c r="AU174" s="18" t="s">
        <v>81</v>
      </c>
    </row>
    <row r="175" spans="1:65" s="13" customFormat="1" ht="11.25">
      <c r="B175" s="197"/>
      <c r="C175" s="198"/>
      <c r="D175" s="199" t="s">
        <v>160</v>
      </c>
      <c r="E175" s="200" t="s">
        <v>19</v>
      </c>
      <c r="F175" s="201" t="s">
        <v>1724</v>
      </c>
      <c r="G175" s="198"/>
      <c r="H175" s="202">
        <v>159.12799999999999</v>
      </c>
      <c r="I175" s="203"/>
      <c r="J175" s="198"/>
      <c r="K175" s="198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160</v>
      </c>
      <c r="AU175" s="208" t="s">
        <v>81</v>
      </c>
      <c r="AV175" s="13" t="s">
        <v>81</v>
      </c>
      <c r="AW175" s="13" t="s">
        <v>35</v>
      </c>
      <c r="AX175" s="13" t="s">
        <v>79</v>
      </c>
      <c r="AY175" s="208" t="s">
        <v>145</v>
      </c>
    </row>
    <row r="176" spans="1:65" s="2" customFormat="1" ht="24.2" customHeight="1">
      <c r="A176" s="35"/>
      <c r="B176" s="36"/>
      <c r="C176" s="179" t="s">
        <v>233</v>
      </c>
      <c r="D176" s="179" t="s">
        <v>147</v>
      </c>
      <c r="E176" s="180" t="s">
        <v>614</v>
      </c>
      <c r="F176" s="181" t="s">
        <v>615</v>
      </c>
      <c r="G176" s="182" t="s">
        <v>178</v>
      </c>
      <c r="H176" s="183">
        <v>65.695999999999998</v>
      </c>
      <c r="I176" s="184"/>
      <c r="J176" s="185">
        <f>ROUND(I176*H176,2)</f>
        <v>0</v>
      </c>
      <c r="K176" s="181" t="s">
        <v>525</v>
      </c>
      <c r="L176" s="40"/>
      <c r="M176" s="186" t="s">
        <v>19</v>
      </c>
      <c r="N176" s="187" t="s">
        <v>44</v>
      </c>
      <c r="O176" s="65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152</v>
      </c>
      <c r="AT176" s="190" t="s">
        <v>147</v>
      </c>
      <c r="AU176" s="190" t="s">
        <v>81</v>
      </c>
      <c r="AY176" s="18" t="s">
        <v>145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79</v>
      </c>
      <c r="BK176" s="191">
        <f>ROUND(I176*H176,2)</f>
        <v>0</v>
      </c>
      <c r="BL176" s="18" t="s">
        <v>152</v>
      </c>
      <c r="BM176" s="190" t="s">
        <v>1726</v>
      </c>
    </row>
    <row r="177" spans="1:65" s="2" customFormat="1" ht="11.25">
      <c r="A177" s="35"/>
      <c r="B177" s="36"/>
      <c r="C177" s="37"/>
      <c r="D177" s="192" t="s">
        <v>154</v>
      </c>
      <c r="E177" s="37"/>
      <c r="F177" s="193" t="s">
        <v>617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154</v>
      </c>
      <c r="AU177" s="18" t="s">
        <v>81</v>
      </c>
    </row>
    <row r="178" spans="1:65" s="2" customFormat="1" ht="24.2" customHeight="1">
      <c r="A178" s="35"/>
      <c r="B178" s="36"/>
      <c r="C178" s="179" t="s">
        <v>8</v>
      </c>
      <c r="D178" s="179" t="s">
        <v>147</v>
      </c>
      <c r="E178" s="180" t="s">
        <v>618</v>
      </c>
      <c r="F178" s="181" t="s">
        <v>619</v>
      </c>
      <c r="G178" s="182" t="s">
        <v>178</v>
      </c>
      <c r="H178" s="183">
        <v>65.695999999999998</v>
      </c>
      <c r="I178" s="184"/>
      <c r="J178" s="185">
        <f>ROUND(I178*H178,2)</f>
        <v>0</v>
      </c>
      <c r="K178" s="181" t="s">
        <v>525</v>
      </c>
      <c r="L178" s="40"/>
      <c r="M178" s="186" t="s">
        <v>19</v>
      </c>
      <c r="N178" s="187" t="s">
        <v>44</v>
      </c>
      <c r="O178" s="65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152</v>
      </c>
      <c r="AT178" s="190" t="s">
        <v>147</v>
      </c>
      <c r="AU178" s="190" t="s">
        <v>81</v>
      </c>
      <c r="AY178" s="18" t="s">
        <v>145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79</v>
      </c>
      <c r="BK178" s="191">
        <f>ROUND(I178*H178,2)</f>
        <v>0</v>
      </c>
      <c r="BL178" s="18" t="s">
        <v>152</v>
      </c>
      <c r="BM178" s="190" t="s">
        <v>1727</v>
      </c>
    </row>
    <row r="179" spans="1:65" s="2" customFormat="1" ht="11.25">
      <c r="A179" s="35"/>
      <c r="B179" s="36"/>
      <c r="C179" s="37"/>
      <c r="D179" s="192" t="s">
        <v>154</v>
      </c>
      <c r="E179" s="37"/>
      <c r="F179" s="193" t="s">
        <v>621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154</v>
      </c>
      <c r="AU179" s="18" t="s">
        <v>81</v>
      </c>
    </row>
    <row r="180" spans="1:65" s="2" customFormat="1" ht="24.2" customHeight="1">
      <c r="A180" s="35"/>
      <c r="B180" s="36"/>
      <c r="C180" s="179" t="s">
        <v>243</v>
      </c>
      <c r="D180" s="179" t="s">
        <v>147</v>
      </c>
      <c r="E180" s="180" t="s">
        <v>622</v>
      </c>
      <c r="F180" s="181" t="s">
        <v>623</v>
      </c>
      <c r="G180" s="182" t="s">
        <v>216</v>
      </c>
      <c r="H180" s="183">
        <v>556.94799999999998</v>
      </c>
      <c r="I180" s="184"/>
      <c r="J180" s="185">
        <f>ROUND(I180*H180,2)</f>
        <v>0</v>
      </c>
      <c r="K180" s="181" t="s">
        <v>525</v>
      </c>
      <c r="L180" s="40"/>
      <c r="M180" s="186" t="s">
        <v>19</v>
      </c>
      <c r="N180" s="187" t="s">
        <v>44</v>
      </c>
      <c r="O180" s="65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152</v>
      </c>
      <c r="AT180" s="190" t="s">
        <v>147</v>
      </c>
      <c r="AU180" s="190" t="s">
        <v>81</v>
      </c>
      <c r="AY180" s="18" t="s">
        <v>145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79</v>
      </c>
      <c r="BK180" s="191">
        <f>ROUND(I180*H180,2)</f>
        <v>0</v>
      </c>
      <c r="BL180" s="18" t="s">
        <v>152</v>
      </c>
      <c r="BM180" s="190" t="s">
        <v>1728</v>
      </c>
    </row>
    <row r="181" spans="1:65" s="2" customFormat="1" ht="11.25">
      <c r="A181" s="35"/>
      <c r="B181" s="36"/>
      <c r="C181" s="37"/>
      <c r="D181" s="192" t="s">
        <v>154</v>
      </c>
      <c r="E181" s="37"/>
      <c r="F181" s="193" t="s">
        <v>625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154</v>
      </c>
      <c r="AU181" s="18" t="s">
        <v>81</v>
      </c>
    </row>
    <row r="182" spans="1:65" s="13" customFormat="1" ht="11.25">
      <c r="B182" s="197"/>
      <c r="C182" s="198"/>
      <c r="D182" s="199" t="s">
        <v>160</v>
      </c>
      <c r="E182" s="200" t="s">
        <v>19</v>
      </c>
      <c r="F182" s="201" t="s">
        <v>1729</v>
      </c>
      <c r="G182" s="198"/>
      <c r="H182" s="202">
        <v>556.94799999999998</v>
      </c>
      <c r="I182" s="203"/>
      <c r="J182" s="198"/>
      <c r="K182" s="198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160</v>
      </c>
      <c r="AU182" s="208" t="s">
        <v>81</v>
      </c>
      <c r="AV182" s="13" t="s">
        <v>81</v>
      </c>
      <c r="AW182" s="13" t="s">
        <v>35</v>
      </c>
      <c r="AX182" s="13" t="s">
        <v>79</v>
      </c>
      <c r="AY182" s="208" t="s">
        <v>145</v>
      </c>
    </row>
    <row r="183" spans="1:65" s="2" customFormat="1" ht="24.2" customHeight="1">
      <c r="A183" s="35"/>
      <c r="B183" s="36"/>
      <c r="C183" s="179" t="s">
        <v>248</v>
      </c>
      <c r="D183" s="179" t="s">
        <v>147</v>
      </c>
      <c r="E183" s="180" t="s">
        <v>627</v>
      </c>
      <c r="F183" s="181" t="s">
        <v>628</v>
      </c>
      <c r="G183" s="182" t="s">
        <v>178</v>
      </c>
      <c r="H183" s="183">
        <v>131.38999999999999</v>
      </c>
      <c r="I183" s="184"/>
      <c r="J183" s="185">
        <f>ROUND(I183*H183,2)</f>
        <v>0</v>
      </c>
      <c r="K183" s="181" t="s">
        <v>525</v>
      </c>
      <c r="L183" s="40"/>
      <c r="M183" s="186" t="s">
        <v>19</v>
      </c>
      <c r="N183" s="187" t="s">
        <v>44</v>
      </c>
      <c r="O183" s="65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152</v>
      </c>
      <c r="AT183" s="190" t="s">
        <v>147</v>
      </c>
      <c r="AU183" s="190" t="s">
        <v>81</v>
      </c>
      <c r="AY183" s="18" t="s">
        <v>145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8" t="s">
        <v>79</v>
      </c>
      <c r="BK183" s="191">
        <f>ROUND(I183*H183,2)</f>
        <v>0</v>
      </c>
      <c r="BL183" s="18" t="s">
        <v>152</v>
      </c>
      <c r="BM183" s="190" t="s">
        <v>1730</v>
      </c>
    </row>
    <row r="184" spans="1:65" s="2" customFormat="1" ht="11.25">
      <c r="A184" s="35"/>
      <c r="B184" s="36"/>
      <c r="C184" s="37"/>
      <c r="D184" s="192" t="s">
        <v>154</v>
      </c>
      <c r="E184" s="37"/>
      <c r="F184" s="193" t="s">
        <v>630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154</v>
      </c>
      <c r="AU184" s="18" t="s">
        <v>81</v>
      </c>
    </row>
    <row r="185" spans="1:65" s="13" customFormat="1" ht="11.25">
      <c r="B185" s="197"/>
      <c r="C185" s="198"/>
      <c r="D185" s="199" t="s">
        <v>160</v>
      </c>
      <c r="E185" s="200" t="s">
        <v>19</v>
      </c>
      <c r="F185" s="201" t="s">
        <v>1731</v>
      </c>
      <c r="G185" s="198"/>
      <c r="H185" s="202">
        <v>131.38999999999999</v>
      </c>
      <c r="I185" s="203"/>
      <c r="J185" s="198"/>
      <c r="K185" s="198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160</v>
      </c>
      <c r="AU185" s="208" t="s">
        <v>81</v>
      </c>
      <c r="AV185" s="13" t="s">
        <v>81</v>
      </c>
      <c r="AW185" s="13" t="s">
        <v>35</v>
      </c>
      <c r="AX185" s="13" t="s">
        <v>79</v>
      </c>
      <c r="AY185" s="208" t="s">
        <v>145</v>
      </c>
    </row>
    <row r="186" spans="1:65" s="2" customFormat="1" ht="24.2" customHeight="1">
      <c r="A186" s="35"/>
      <c r="B186" s="36"/>
      <c r="C186" s="179" t="s">
        <v>255</v>
      </c>
      <c r="D186" s="179" t="s">
        <v>147</v>
      </c>
      <c r="E186" s="180" t="s">
        <v>632</v>
      </c>
      <c r="F186" s="181" t="s">
        <v>633</v>
      </c>
      <c r="G186" s="182" t="s">
        <v>178</v>
      </c>
      <c r="H186" s="183">
        <v>143.07</v>
      </c>
      <c r="I186" s="184"/>
      <c r="J186" s="185">
        <f>ROUND(I186*H186,2)</f>
        <v>0</v>
      </c>
      <c r="K186" s="181" t="s">
        <v>525</v>
      </c>
      <c r="L186" s="40"/>
      <c r="M186" s="186" t="s">
        <v>19</v>
      </c>
      <c r="N186" s="187" t="s">
        <v>44</v>
      </c>
      <c r="O186" s="65"/>
      <c r="P186" s="188">
        <f>O186*H186</f>
        <v>0</v>
      </c>
      <c r="Q186" s="188">
        <v>0</v>
      </c>
      <c r="R186" s="188">
        <f>Q186*H186</f>
        <v>0</v>
      </c>
      <c r="S186" s="188">
        <v>0</v>
      </c>
      <c r="T186" s="18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152</v>
      </c>
      <c r="AT186" s="190" t="s">
        <v>147</v>
      </c>
      <c r="AU186" s="190" t="s">
        <v>81</v>
      </c>
      <c r="AY186" s="18" t="s">
        <v>145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79</v>
      </c>
      <c r="BK186" s="191">
        <f>ROUND(I186*H186,2)</f>
        <v>0</v>
      </c>
      <c r="BL186" s="18" t="s">
        <v>152</v>
      </c>
      <c r="BM186" s="190" t="s">
        <v>1732</v>
      </c>
    </row>
    <row r="187" spans="1:65" s="2" customFormat="1" ht="11.25">
      <c r="A187" s="35"/>
      <c r="B187" s="36"/>
      <c r="C187" s="37"/>
      <c r="D187" s="192" t="s">
        <v>154</v>
      </c>
      <c r="E187" s="37"/>
      <c r="F187" s="193" t="s">
        <v>635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154</v>
      </c>
      <c r="AU187" s="18" t="s">
        <v>81</v>
      </c>
    </row>
    <row r="188" spans="1:65" s="13" customFormat="1" ht="11.25">
      <c r="B188" s="197"/>
      <c r="C188" s="198"/>
      <c r="D188" s="199" t="s">
        <v>160</v>
      </c>
      <c r="E188" s="200" t="s">
        <v>19</v>
      </c>
      <c r="F188" s="201" t="s">
        <v>1733</v>
      </c>
      <c r="G188" s="198"/>
      <c r="H188" s="202">
        <v>318.25599999999997</v>
      </c>
      <c r="I188" s="203"/>
      <c r="J188" s="198"/>
      <c r="K188" s="198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160</v>
      </c>
      <c r="AU188" s="208" t="s">
        <v>81</v>
      </c>
      <c r="AV188" s="13" t="s">
        <v>81</v>
      </c>
      <c r="AW188" s="13" t="s">
        <v>35</v>
      </c>
      <c r="AX188" s="13" t="s">
        <v>73</v>
      </c>
      <c r="AY188" s="208" t="s">
        <v>145</v>
      </c>
    </row>
    <row r="189" spans="1:65" s="15" customFormat="1" ht="11.25">
      <c r="B189" s="230"/>
      <c r="C189" s="231"/>
      <c r="D189" s="199" t="s">
        <v>160</v>
      </c>
      <c r="E189" s="232" t="s">
        <v>19</v>
      </c>
      <c r="F189" s="233" t="s">
        <v>1734</v>
      </c>
      <c r="G189" s="231"/>
      <c r="H189" s="232" t="s">
        <v>19</v>
      </c>
      <c r="I189" s="234"/>
      <c r="J189" s="231"/>
      <c r="K189" s="231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160</v>
      </c>
      <c r="AU189" s="239" t="s">
        <v>81</v>
      </c>
      <c r="AV189" s="15" t="s">
        <v>79</v>
      </c>
      <c r="AW189" s="15" t="s">
        <v>35</v>
      </c>
      <c r="AX189" s="15" t="s">
        <v>73</v>
      </c>
      <c r="AY189" s="239" t="s">
        <v>145</v>
      </c>
    </row>
    <row r="190" spans="1:65" s="13" customFormat="1" ht="11.25">
      <c r="B190" s="197"/>
      <c r="C190" s="198"/>
      <c r="D190" s="199" t="s">
        <v>160</v>
      </c>
      <c r="E190" s="200" t="s">
        <v>19</v>
      </c>
      <c r="F190" s="201" t="s">
        <v>1735</v>
      </c>
      <c r="G190" s="198"/>
      <c r="H190" s="202">
        <v>-29.196999999999999</v>
      </c>
      <c r="I190" s="203"/>
      <c r="J190" s="198"/>
      <c r="K190" s="198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160</v>
      </c>
      <c r="AU190" s="208" t="s">
        <v>81</v>
      </c>
      <c r="AV190" s="13" t="s">
        <v>81</v>
      </c>
      <c r="AW190" s="13" t="s">
        <v>35</v>
      </c>
      <c r="AX190" s="13" t="s">
        <v>73</v>
      </c>
      <c r="AY190" s="208" t="s">
        <v>145</v>
      </c>
    </row>
    <row r="191" spans="1:65" s="13" customFormat="1" ht="11.25">
      <c r="B191" s="197"/>
      <c r="C191" s="198"/>
      <c r="D191" s="199" t="s">
        <v>160</v>
      </c>
      <c r="E191" s="200" t="s">
        <v>19</v>
      </c>
      <c r="F191" s="201" t="s">
        <v>1736</v>
      </c>
      <c r="G191" s="198"/>
      <c r="H191" s="202">
        <v>-145.989</v>
      </c>
      <c r="I191" s="203"/>
      <c r="J191" s="198"/>
      <c r="K191" s="198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160</v>
      </c>
      <c r="AU191" s="208" t="s">
        <v>81</v>
      </c>
      <c r="AV191" s="13" t="s">
        <v>81</v>
      </c>
      <c r="AW191" s="13" t="s">
        <v>35</v>
      </c>
      <c r="AX191" s="13" t="s">
        <v>73</v>
      </c>
      <c r="AY191" s="208" t="s">
        <v>145</v>
      </c>
    </row>
    <row r="192" spans="1:65" s="14" customFormat="1" ht="11.25">
      <c r="B192" s="209"/>
      <c r="C192" s="210"/>
      <c r="D192" s="199" t="s">
        <v>160</v>
      </c>
      <c r="E192" s="211" t="s">
        <v>19</v>
      </c>
      <c r="F192" s="212" t="s">
        <v>169</v>
      </c>
      <c r="G192" s="210"/>
      <c r="H192" s="213">
        <v>143.06999999999996</v>
      </c>
      <c r="I192" s="214"/>
      <c r="J192" s="210"/>
      <c r="K192" s="210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160</v>
      </c>
      <c r="AU192" s="219" t="s">
        <v>81</v>
      </c>
      <c r="AV192" s="14" t="s">
        <v>152</v>
      </c>
      <c r="AW192" s="14" t="s">
        <v>35</v>
      </c>
      <c r="AX192" s="14" t="s">
        <v>79</v>
      </c>
      <c r="AY192" s="219" t="s">
        <v>145</v>
      </c>
    </row>
    <row r="193" spans="1:65" s="2" customFormat="1" ht="37.9" customHeight="1">
      <c r="A193" s="35"/>
      <c r="B193" s="36"/>
      <c r="C193" s="179" t="s">
        <v>260</v>
      </c>
      <c r="D193" s="179" t="s">
        <v>147</v>
      </c>
      <c r="E193" s="180" t="s">
        <v>640</v>
      </c>
      <c r="F193" s="181" t="s">
        <v>641</v>
      </c>
      <c r="G193" s="182" t="s">
        <v>178</v>
      </c>
      <c r="H193" s="183">
        <v>145.989</v>
      </c>
      <c r="I193" s="184"/>
      <c r="J193" s="185">
        <f>ROUND(I193*H193,2)</f>
        <v>0</v>
      </c>
      <c r="K193" s="181" t="s">
        <v>525</v>
      </c>
      <c r="L193" s="40"/>
      <c r="M193" s="186" t="s">
        <v>19</v>
      </c>
      <c r="N193" s="187" t="s">
        <v>44</v>
      </c>
      <c r="O193" s="65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152</v>
      </c>
      <c r="AT193" s="190" t="s">
        <v>147</v>
      </c>
      <c r="AU193" s="190" t="s">
        <v>81</v>
      </c>
      <c r="AY193" s="18" t="s">
        <v>145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79</v>
      </c>
      <c r="BK193" s="191">
        <f>ROUND(I193*H193,2)</f>
        <v>0</v>
      </c>
      <c r="BL193" s="18" t="s">
        <v>152</v>
      </c>
      <c r="BM193" s="190" t="s">
        <v>1737</v>
      </c>
    </row>
    <row r="194" spans="1:65" s="2" customFormat="1" ht="11.25">
      <c r="A194" s="35"/>
      <c r="B194" s="36"/>
      <c r="C194" s="37"/>
      <c r="D194" s="192" t="s">
        <v>154</v>
      </c>
      <c r="E194" s="37"/>
      <c r="F194" s="193" t="s">
        <v>643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154</v>
      </c>
      <c r="AU194" s="18" t="s">
        <v>81</v>
      </c>
    </row>
    <row r="195" spans="1:65" s="15" customFormat="1" ht="11.25">
      <c r="B195" s="230"/>
      <c r="C195" s="231"/>
      <c r="D195" s="199" t="s">
        <v>160</v>
      </c>
      <c r="E195" s="232" t="s">
        <v>19</v>
      </c>
      <c r="F195" s="233" t="s">
        <v>1699</v>
      </c>
      <c r="G195" s="231"/>
      <c r="H195" s="232" t="s">
        <v>19</v>
      </c>
      <c r="I195" s="234"/>
      <c r="J195" s="231"/>
      <c r="K195" s="231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160</v>
      </c>
      <c r="AU195" s="239" t="s">
        <v>81</v>
      </c>
      <c r="AV195" s="15" t="s">
        <v>79</v>
      </c>
      <c r="AW195" s="15" t="s">
        <v>35</v>
      </c>
      <c r="AX195" s="15" t="s">
        <v>73</v>
      </c>
      <c r="AY195" s="239" t="s">
        <v>145</v>
      </c>
    </row>
    <row r="196" spans="1:65" s="13" customFormat="1" ht="11.25">
      <c r="B196" s="197"/>
      <c r="C196" s="198"/>
      <c r="D196" s="199" t="s">
        <v>160</v>
      </c>
      <c r="E196" s="200" t="s">
        <v>19</v>
      </c>
      <c r="F196" s="201" t="s">
        <v>1738</v>
      </c>
      <c r="G196" s="198"/>
      <c r="H196" s="202">
        <v>123.057</v>
      </c>
      <c r="I196" s="203"/>
      <c r="J196" s="198"/>
      <c r="K196" s="198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160</v>
      </c>
      <c r="AU196" s="208" t="s">
        <v>81</v>
      </c>
      <c r="AV196" s="13" t="s">
        <v>81</v>
      </c>
      <c r="AW196" s="13" t="s">
        <v>35</v>
      </c>
      <c r="AX196" s="13" t="s">
        <v>73</v>
      </c>
      <c r="AY196" s="208" t="s">
        <v>145</v>
      </c>
    </row>
    <row r="197" spans="1:65" s="15" customFormat="1" ht="11.25">
      <c r="B197" s="230"/>
      <c r="C197" s="231"/>
      <c r="D197" s="199" t="s">
        <v>160</v>
      </c>
      <c r="E197" s="232" t="s">
        <v>19</v>
      </c>
      <c r="F197" s="233" t="s">
        <v>1701</v>
      </c>
      <c r="G197" s="231"/>
      <c r="H197" s="232" t="s">
        <v>19</v>
      </c>
      <c r="I197" s="234"/>
      <c r="J197" s="231"/>
      <c r="K197" s="231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160</v>
      </c>
      <c r="AU197" s="239" t="s">
        <v>81</v>
      </c>
      <c r="AV197" s="15" t="s">
        <v>79</v>
      </c>
      <c r="AW197" s="15" t="s">
        <v>35</v>
      </c>
      <c r="AX197" s="15" t="s">
        <v>73</v>
      </c>
      <c r="AY197" s="239" t="s">
        <v>145</v>
      </c>
    </row>
    <row r="198" spans="1:65" s="13" customFormat="1" ht="11.25">
      <c r="B198" s="197"/>
      <c r="C198" s="198"/>
      <c r="D198" s="199" t="s">
        <v>160</v>
      </c>
      <c r="E198" s="200" t="s">
        <v>19</v>
      </c>
      <c r="F198" s="201" t="s">
        <v>1739</v>
      </c>
      <c r="G198" s="198"/>
      <c r="H198" s="202">
        <v>16.632000000000001</v>
      </c>
      <c r="I198" s="203"/>
      <c r="J198" s="198"/>
      <c r="K198" s="198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160</v>
      </c>
      <c r="AU198" s="208" t="s">
        <v>81</v>
      </c>
      <c r="AV198" s="13" t="s">
        <v>81</v>
      </c>
      <c r="AW198" s="13" t="s">
        <v>35</v>
      </c>
      <c r="AX198" s="13" t="s">
        <v>73</v>
      </c>
      <c r="AY198" s="208" t="s">
        <v>145</v>
      </c>
    </row>
    <row r="199" spans="1:65" s="15" customFormat="1" ht="11.25">
      <c r="B199" s="230"/>
      <c r="C199" s="231"/>
      <c r="D199" s="199" t="s">
        <v>160</v>
      </c>
      <c r="E199" s="232" t="s">
        <v>19</v>
      </c>
      <c r="F199" s="233" t="s">
        <v>1703</v>
      </c>
      <c r="G199" s="231"/>
      <c r="H199" s="232" t="s">
        <v>19</v>
      </c>
      <c r="I199" s="234"/>
      <c r="J199" s="231"/>
      <c r="K199" s="231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160</v>
      </c>
      <c r="AU199" s="239" t="s">
        <v>81</v>
      </c>
      <c r="AV199" s="15" t="s">
        <v>79</v>
      </c>
      <c r="AW199" s="15" t="s">
        <v>35</v>
      </c>
      <c r="AX199" s="15" t="s">
        <v>73</v>
      </c>
      <c r="AY199" s="239" t="s">
        <v>145</v>
      </c>
    </row>
    <row r="200" spans="1:65" s="13" customFormat="1" ht="11.25">
      <c r="B200" s="197"/>
      <c r="C200" s="198"/>
      <c r="D200" s="199" t="s">
        <v>160</v>
      </c>
      <c r="E200" s="200" t="s">
        <v>19</v>
      </c>
      <c r="F200" s="201" t="s">
        <v>1740</v>
      </c>
      <c r="G200" s="198"/>
      <c r="H200" s="202">
        <v>6.3</v>
      </c>
      <c r="I200" s="203"/>
      <c r="J200" s="198"/>
      <c r="K200" s="198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160</v>
      </c>
      <c r="AU200" s="208" t="s">
        <v>81</v>
      </c>
      <c r="AV200" s="13" t="s">
        <v>81</v>
      </c>
      <c r="AW200" s="13" t="s">
        <v>35</v>
      </c>
      <c r="AX200" s="13" t="s">
        <v>73</v>
      </c>
      <c r="AY200" s="208" t="s">
        <v>145</v>
      </c>
    </row>
    <row r="201" spans="1:65" s="14" customFormat="1" ht="11.25">
      <c r="B201" s="209"/>
      <c r="C201" s="210"/>
      <c r="D201" s="199" t="s">
        <v>160</v>
      </c>
      <c r="E201" s="211" t="s">
        <v>19</v>
      </c>
      <c r="F201" s="212" t="s">
        <v>169</v>
      </c>
      <c r="G201" s="210"/>
      <c r="H201" s="213">
        <v>145.989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160</v>
      </c>
      <c r="AU201" s="219" t="s">
        <v>81</v>
      </c>
      <c r="AV201" s="14" t="s">
        <v>152</v>
      </c>
      <c r="AW201" s="14" t="s">
        <v>35</v>
      </c>
      <c r="AX201" s="14" t="s">
        <v>79</v>
      </c>
      <c r="AY201" s="219" t="s">
        <v>145</v>
      </c>
    </row>
    <row r="202" spans="1:65" s="2" customFormat="1" ht="16.5" customHeight="1">
      <c r="A202" s="35"/>
      <c r="B202" s="36"/>
      <c r="C202" s="220" t="s">
        <v>267</v>
      </c>
      <c r="D202" s="220" t="s">
        <v>234</v>
      </c>
      <c r="E202" s="221" t="s">
        <v>235</v>
      </c>
      <c r="F202" s="222" t="s">
        <v>236</v>
      </c>
      <c r="G202" s="223" t="s">
        <v>216</v>
      </c>
      <c r="H202" s="224">
        <v>250.66300000000001</v>
      </c>
      <c r="I202" s="225"/>
      <c r="J202" s="226">
        <f>ROUND(I202*H202,2)</f>
        <v>0</v>
      </c>
      <c r="K202" s="222" t="s">
        <v>525</v>
      </c>
      <c r="L202" s="227"/>
      <c r="M202" s="228" t="s">
        <v>19</v>
      </c>
      <c r="N202" s="229" t="s">
        <v>44</v>
      </c>
      <c r="O202" s="65"/>
      <c r="P202" s="188">
        <f>O202*H202</f>
        <v>0</v>
      </c>
      <c r="Q202" s="188">
        <v>1</v>
      </c>
      <c r="R202" s="188">
        <f>Q202*H202</f>
        <v>250.66300000000001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196</v>
      </c>
      <c r="AT202" s="190" t="s">
        <v>234</v>
      </c>
      <c r="AU202" s="190" t="s">
        <v>81</v>
      </c>
      <c r="AY202" s="18" t="s">
        <v>145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79</v>
      </c>
      <c r="BK202" s="191">
        <f>ROUND(I202*H202,2)</f>
        <v>0</v>
      </c>
      <c r="BL202" s="18" t="s">
        <v>152</v>
      </c>
      <c r="BM202" s="190" t="s">
        <v>1741</v>
      </c>
    </row>
    <row r="203" spans="1:65" s="13" customFormat="1" ht="11.25">
      <c r="B203" s="197"/>
      <c r="C203" s="198"/>
      <c r="D203" s="199" t="s">
        <v>160</v>
      </c>
      <c r="E203" s="200" t="s">
        <v>19</v>
      </c>
      <c r="F203" s="201" t="s">
        <v>1742</v>
      </c>
      <c r="G203" s="198"/>
      <c r="H203" s="202">
        <v>250.66300000000001</v>
      </c>
      <c r="I203" s="203"/>
      <c r="J203" s="198"/>
      <c r="K203" s="198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160</v>
      </c>
      <c r="AU203" s="208" t="s">
        <v>81</v>
      </c>
      <c r="AV203" s="13" t="s">
        <v>81</v>
      </c>
      <c r="AW203" s="13" t="s">
        <v>35</v>
      </c>
      <c r="AX203" s="13" t="s">
        <v>79</v>
      </c>
      <c r="AY203" s="208" t="s">
        <v>145</v>
      </c>
    </row>
    <row r="204" spans="1:65" s="12" customFormat="1" ht="22.9" customHeight="1">
      <c r="B204" s="163"/>
      <c r="C204" s="164"/>
      <c r="D204" s="165" t="s">
        <v>72</v>
      </c>
      <c r="E204" s="177" t="s">
        <v>81</v>
      </c>
      <c r="F204" s="177" t="s">
        <v>649</v>
      </c>
      <c r="G204" s="164"/>
      <c r="H204" s="164"/>
      <c r="I204" s="167"/>
      <c r="J204" s="178">
        <f>BK204</f>
        <v>0</v>
      </c>
      <c r="K204" s="164"/>
      <c r="L204" s="169"/>
      <c r="M204" s="170"/>
      <c r="N204" s="171"/>
      <c r="O204" s="171"/>
      <c r="P204" s="172">
        <f>SUM(P205:P208)</f>
        <v>0</v>
      </c>
      <c r="Q204" s="171"/>
      <c r="R204" s="172">
        <f>SUM(R205:R208)</f>
        <v>0.13399539999999999</v>
      </c>
      <c r="S204" s="171"/>
      <c r="T204" s="173">
        <f>SUM(T205:T208)</f>
        <v>0</v>
      </c>
      <c r="AR204" s="174" t="s">
        <v>79</v>
      </c>
      <c r="AT204" s="175" t="s">
        <v>72</v>
      </c>
      <c r="AU204" s="175" t="s">
        <v>79</v>
      </c>
      <c r="AY204" s="174" t="s">
        <v>145</v>
      </c>
      <c r="BK204" s="176">
        <f>SUM(BK205:BK208)</f>
        <v>0</v>
      </c>
    </row>
    <row r="205" spans="1:65" s="2" customFormat="1" ht="16.5" customHeight="1">
      <c r="A205" s="35"/>
      <c r="B205" s="36"/>
      <c r="C205" s="179" t="s">
        <v>7</v>
      </c>
      <c r="D205" s="179" t="s">
        <v>147</v>
      </c>
      <c r="E205" s="180" t="s">
        <v>1054</v>
      </c>
      <c r="F205" s="181" t="s">
        <v>1055</v>
      </c>
      <c r="G205" s="182" t="s">
        <v>172</v>
      </c>
      <c r="H205" s="183">
        <v>273.45999999999998</v>
      </c>
      <c r="I205" s="184"/>
      <c r="J205" s="185">
        <f>ROUND(I205*H205,2)</f>
        <v>0</v>
      </c>
      <c r="K205" s="181" t="s">
        <v>525</v>
      </c>
      <c r="L205" s="40"/>
      <c r="M205" s="186" t="s">
        <v>19</v>
      </c>
      <c r="N205" s="187" t="s">
        <v>44</v>
      </c>
      <c r="O205" s="65"/>
      <c r="P205" s="188">
        <f>O205*H205</f>
        <v>0</v>
      </c>
      <c r="Q205" s="188">
        <v>4.8999999999999998E-4</v>
      </c>
      <c r="R205" s="188">
        <f>Q205*H205</f>
        <v>0.13399539999999999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152</v>
      </c>
      <c r="AT205" s="190" t="s">
        <v>147</v>
      </c>
      <c r="AU205" s="190" t="s">
        <v>81</v>
      </c>
      <c r="AY205" s="18" t="s">
        <v>145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79</v>
      </c>
      <c r="BK205" s="191">
        <f>ROUND(I205*H205,2)</f>
        <v>0</v>
      </c>
      <c r="BL205" s="18" t="s">
        <v>152</v>
      </c>
      <c r="BM205" s="190" t="s">
        <v>1743</v>
      </c>
    </row>
    <row r="206" spans="1:65" s="2" customFormat="1" ht="11.25">
      <c r="A206" s="35"/>
      <c r="B206" s="36"/>
      <c r="C206" s="37"/>
      <c r="D206" s="192" t="s">
        <v>154</v>
      </c>
      <c r="E206" s="37"/>
      <c r="F206" s="193" t="s">
        <v>1057</v>
      </c>
      <c r="G206" s="37"/>
      <c r="H206" s="37"/>
      <c r="I206" s="194"/>
      <c r="J206" s="37"/>
      <c r="K206" s="37"/>
      <c r="L206" s="40"/>
      <c r="M206" s="195"/>
      <c r="N206" s="196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154</v>
      </c>
      <c r="AU206" s="18" t="s">
        <v>81</v>
      </c>
    </row>
    <row r="207" spans="1:65" s="15" customFormat="1" ht="11.25">
      <c r="B207" s="230"/>
      <c r="C207" s="231"/>
      <c r="D207" s="199" t="s">
        <v>160</v>
      </c>
      <c r="E207" s="232" t="s">
        <v>19</v>
      </c>
      <c r="F207" s="233" t="s">
        <v>1058</v>
      </c>
      <c r="G207" s="231"/>
      <c r="H207" s="232" t="s">
        <v>19</v>
      </c>
      <c r="I207" s="234"/>
      <c r="J207" s="231"/>
      <c r="K207" s="231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160</v>
      </c>
      <c r="AU207" s="239" t="s">
        <v>81</v>
      </c>
      <c r="AV207" s="15" t="s">
        <v>79</v>
      </c>
      <c r="AW207" s="15" t="s">
        <v>35</v>
      </c>
      <c r="AX207" s="15" t="s">
        <v>73</v>
      </c>
      <c r="AY207" s="239" t="s">
        <v>145</v>
      </c>
    </row>
    <row r="208" spans="1:65" s="13" customFormat="1" ht="11.25">
      <c r="B208" s="197"/>
      <c r="C208" s="198"/>
      <c r="D208" s="199" t="s">
        <v>160</v>
      </c>
      <c r="E208" s="200" t="s">
        <v>19</v>
      </c>
      <c r="F208" s="201" t="s">
        <v>1059</v>
      </c>
      <c r="G208" s="198"/>
      <c r="H208" s="202">
        <v>273.45999999999998</v>
      </c>
      <c r="I208" s="203"/>
      <c r="J208" s="198"/>
      <c r="K208" s="198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160</v>
      </c>
      <c r="AU208" s="208" t="s">
        <v>81</v>
      </c>
      <c r="AV208" s="13" t="s">
        <v>81</v>
      </c>
      <c r="AW208" s="13" t="s">
        <v>35</v>
      </c>
      <c r="AX208" s="13" t="s">
        <v>79</v>
      </c>
      <c r="AY208" s="208" t="s">
        <v>145</v>
      </c>
    </row>
    <row r="209" spans="1:65" s="12" customFormat="1" ht="22.9" customHeight="1">
      <c r="B209" s="163"/>
      <c r="C209" s="164"/>
      <c r="D209" s="165" t="s">
        <v>72</v>
      </c>
      <c r="E209" s="177" t="s">
        <v>152</v>
      </c>
      <c r="F209" s="177" t="s">
        <v>650</v>
      </c>
      <c r="G209" s="164"/>
      <c r="H209" s="164"/>
      <c r="I209" s="167"/>
      <c r="J209" s="178">
        <f>BK209</f>
        <v>0</v>
      </c>
      <c r="K209" s="164"/>
      <c r="L209" s="169"/>
      <c r="M209" s="170"/>
      <c r="N209" s="171"/>
      <c r="O209" s="171"/>
      <c r="P209" s="172">
        <f>SUM(P210:P225)</f>
        <v>0</v>
      </c>
      <c r="Q209" s="171"/>
      <c r="R209" s="172">
        <f>SUM(R210:R225)</f>
        <v>0</v>
      </c>
      <c r="S209" s="171"/>
      <c r="T209" s="173">
        <f>SUM(T210:T225)</f>
        <v>0</v>
      </c>
      <c r="AR209" s="174" t="s">
        <v>79</v>
      </c>
      <c r="AT209" s="175" t="s">
        <v>72</v>
      </c>
      <c r="AU209" s="175" t="s">
        <v>79</v>
      </c>
      <c r="AY209" s="174" t="s">
        <v>145</v>
      </c>
      <c r="BK209" s="176">
        <f>SUM(BK210:BK225)</f>
        <v>0</v>
      </c>
    </row>
    <row r="210" spans="1:65" s="2" customFormat="1" ht="16.5" customHeight="1">
      <c r="A210" s="35"/>
      <c r="B210" s="36"/>
      <c r="C210" s="179" t="s">
        <v>277</v>
      </c>
      <c r="D210" s="179" t="s">
        <v>147</v>
      </c>
      <c r="E210" s="180" t="s">
        <v>651</v>
      </c>
      <c r="F210" s="181" t="s">
        <v>652</v>
      </c>
      <c r="G210" s="182" t="s">
        <v>178</v>
      </c>
      <c r="H210" s="183">
        <v>29.196999999999999</v>
      </c>
      <c r="I210" s="184"/>
      <c r="J210" s="185">
        <f>ROUND(I210*H210,2)</f>
        <v>0</v>
      </c>
      <c r="K210" s="181" t="s">
        <v>525</v>
      </c>
      <c r="L210" s="40"/>
      <c r="M210" s="186" t="s">
        <v>19</v>
      </c>
      <c r="N210" s="187" t="s">
        <v>44</v>
      </c>
      <c r="O210" s="65"/>
      <c r="P210" s="188">
        <f>O210*H210</f>
        <v>0</v>
      </c>
      <c r="Q210" s="188">
        <v>0</v>
      </c>
      <c r="R210" s="188">
        <f>Q210*H210</f>
        <v>0</v>
      </c>
      <c r="S210" s="188">
        <v>0</v>
      </c>
      <c r="T210" s="18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0" t="s">
        <v>152</v>
      </c>
      <c r="AT210" s="190" t="s">
        <v>147</v>
      </c>
      <c r="AU210" s="190" t="s">
        <v>81</v>
      </c>
      <c r="AY210" s="18" t="s">
        <v>145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18" t="s">
        <v>79</v>
      </c>
      <c r="BK210" s="191">
        <f>ROUND(I210*H210,2)</f>
        <v>0</v>
      </c>
      <c r="BL210" s="18" t="s">
        <v>152</v>
      </c>
      <c r="BM210" s="190" t="s">
        <v>1744</v>
      </c>
    </row>
    <row r="211" spans="1:65" s="2" customFormat="1" ht="11.25">
      <c r="A211" s="35"/>
      <c r="B211" s="36"/>
      <c r="C211" s="37"/>
      <c r="D211" s="192" t="s">
        <v>154</v>
      </c>
      <c r="E211" s="37"/>
      <c r="F211" s="193" t="s">
        <v>654</v>
      </c>
      <c r="G211" s="37"/>
      <c r="H211" s="37"/>
      <c r="I211" s="194"/>
      <c r="J211" s="37"/>
      <c r="K211" s="37"/>
      <c r="L211" s="40"/>
      <c r="M211" s="195"/>
      <c r="N211" s="196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154</v>
      </c>
      <c r="AU211" s="18" t="s">
        <v>81</v>
      </c>
    </row>
    <row r="212" spans="1:65" s="15" customFormat="1" ht="11.25">
      <c r="B212" s="230"/>
      <c r="C212" s="231"/>
      <c r="D212" s="199" t="s">
        <v>160</v>
      </c>
      <c r="E212" s="232" t="s">
        <v>19</v>
      </c>
      <c r="F212" s="233" t="s">
        <v>1699</v>
      </c>
      <c r="G212" s="231"/>
      <c r="H212" s="232" t="s">
        <v>19</v>
      </c>
      <c r="I212" s="234"/>
      <c r="J212" s="231"/>
      <c r="K212" s="231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160</v>
      </c>
      <c r="AU212" s="239" t="s">
        <v>81</v>
      </c>
      <c r="AV212" s="15" t="s">
        <v>79</v>
      </c>
      <c r="AW212" s="15" t="s">
        <v>35</v>
      </c>
      <c r="AX212" s="15" t="s">
        <v>73</v>
      </c>
      <c r="AY212" s="239" t="s">
        <v>145</v>
      </c>
    </row>
    <row r="213" spans="1:65" s="13" customFormat="1" ht="11.25">
      <c r="B213" s="197"/>
      <c r="C213" s="198"/>
      <c r="D213" s="199" t="s">
        <v>160</v>
      </c>
      <c r="E213" s="200" t="s">
        <v>19</v>
      </c>
      <c r="F213" s="201" t="s">
        <v>1745</v>
      </c>
      <c r="G213" s="198"/>
      <c r="H213" s="202">
        <v>24.611000000000001</v>
      </c>
      <c r="I213" s="203"/>
      <c r="J213" s="198"/>
      <c r="K213" s="198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160</v>
      </c>
      <c r="AU213" s="208" t="s">
        <v>81</v>
      </c>
      <c r="AV213" s="13" t="s">
        <v>81</v>
      </c>
      <c r="AW213" s="13" t="s">
        <v>35</v>
      </c>
      <c r="AX213" s="13" t="s">
        <v>73</v>
      </c>
      <c r="AY213" s="208" t="s">
        <v>145</v>
      </c>
    </row>
    <row r="214" spans="1:65" s="15" customFormat="1" ht="11.25">
      <c r="B214" s="230"/>
      <c r="C214" s="231"/>
      <c r="D214" s="199" t="s">
        <v>160</v>
      </c>
      <c r="E214" s="232" t="s">
        <v>19</v>
      </c>
      <c r="F214" s="233" t="s">
        <v>1701</v>
      </c>
      <c r="G214" s="231"/>
      <c r="H214" s="232" t="s">
        <v>19</v>
      </c>
      <c r="I214" s="234"/>
      <c r="J214" s="231"/>
      <c r="K214" s="231"/>
      <c r="L214" s="235"/>
      <c r="M214" s="236"/>
      <c r="N214" s="237"/>
      <c r="O214" s="237"/>
      <c r="P214" s="237"/>
      <c r="Q214" s="237"/>
      <c r="R214" s="237"/>
      <c r="S214" s="237"/>
      <c r="T214" s="238"/>
      <c r="AT214" s="239" t="s">
        <v>160</v>
      </c>
      <c r="AU214" s="239" t="s">
        <v>81</v>
      </c>
      <c r="AV214" s="15" t="s">
        <v>79</v>
      </c>
      <c r="AW214" s="15" t="s">
        <v>35</v>
      </c>
      <c r="AX214" s="15" t="s">
        <v>73</v>
      </c>
      <c r="AY214" s="239" t="s">
        <v>145</v>
      </c>
    </row>
    <row r="215" spans="1:65" s="13" customFormat="1" ht="11.25">
      <c r="B215" s="197"/>
      <c r="C215" s="198"/>
      <c r="D215" s="199" t="s">
        <v>160</v>
      </c>
      <c r="E215" s="200" t="s">
        <v>19</v>
      </c>
      <c r="F215" s="201" t="s">
        <v>1746</v>
      </c>
      <c r="G215" s="198"/>
      <c r="H215" s="202">
        <v>3.3260000000000001</v>
      </c>
      <c r="I215" s="203"/>
      <c r="J215" s="198"/>
      <c r="K215" s="198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160</v>
      </c>
      <c r="AU215" s="208" t="s">
        <v>81</v>
      </c>
      <c r="AV215" s="13" t="s">
        <v>81</v>
      </c>
      <c r="AW215" s="13" t="s">
        <v>35</v>
      </c>
      <c r="AX215" s="13" t="s">
        <v>73</v>
      </c>
      <c r="AY215" s="208" t="s">
        <v>145</v>
      </c>
    </row>
    <row r="216" spans="1:65" s="15" customFormat="1" ht="11.25">
      <c r="B216" s="230"/>
      <c r="C216" s="231"/>
      <c r="D216" s="199" t="s">
        <v>160</v>
      </c>
      <c r="E216" s="232" t="s">
        <v>19</v>
      </c>
      <c r="F216" s="233" t="s">
        <v>1703</v>
      </c>
      <c r="G216" s="231"/>
      <c r="H216" s="232" t="s">
        <v>19</v>
      </c>
      <c r="I216" s="234"/>
      <c r="J216" s="231"/>
      <c r="K216" s="231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160</v>
      </c>
      <c r="AU216" s="239" t="s">
        <v>81</v>
      </c>
      <c r="AV216" s="15" t="s">
        <v>79</v>
      </c>
      <c r="AW216" s="15" t="s">
        <v>35</v>
      </c>
      <c r="AX216" s="15" t="s">
        <v>73</v>
      </c>
      <c r="AY216" s="239" t="s">
        <v>145</v>
      </c>
    </row>
    <row r="217" spans="1:65" s="13" customFormat="1" ht="11.25">
      <c r="B217" s="197"/>
      <c r="C217" s="198"/>
      <c r="D217" s="199" t="s">
        <v>160</v>
      </c>
      <c r="E217" s="200" t="s">
        <v>19</v>
      </c>
      <c r="F217" s="201" t="s">
        <v>1747</v>
      </c>
      <c r="G217" s="198"/>
      <c r="H217" s="202">
        <v>1.26</v>
      </c>
      <c r="I217" s="203"/>
      <c r="J217" s="198"/>
      <c r="K217" s="198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160</v>
      </c>
      <c r="AU217" s="208" t="s">
        <v>81</v>
      </c>
      <c r="AV217" s="13" t="s">
        <v>81</v>
      </c>
      <c r="AW217" s="13" t="s">
        <v>35</v>
      </c>
      <c r="AX217" s="13" t="s">
        <v>73</v>
      </c>
      <c r="AY217" s="208" t="s">
        <v>145</v>
      </c>
    </row>
    <row r="218" spans="1:65" s="14" customFormat="1" ht="11.25">
      <c r="B218" s="209"/>
      <c r="C218" s="210"/>
      <c r="D218" s="199" t="s">
        <v>160</v>
      </c>
      <c r="E218" s="211" t="s">
        <v>19</v>
      </c>
      <c r="F218" s="212" t="s">
        <v>169</v>
      </c>
      <c r="G218" s="210"/>
      <c r="H218" s="213">
        <v>29.197000000000003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160</v>
      </c>
      <c r="AU218" s="219" t="s">
        <v>81</v>
      </c>
      <c r="AV218" s="14" t="s">
        <v>152</v>
      </c>
      <c r="AW218" s="14" t="s">
        <v>35</v>
      </c>
      <c r="AX218" s="14" t="s">
        <v>79</v>
      </c>
      <c r="AY218" s="219" t="s">
        <v>145</v>
      </c>
    </row>
    <row r="219" spans="1:65" s="2" customFormat="1" ht="24.2" customHeight="1">
      <c r="A219" s="35"/>
      <c r="B219" s="36"/>
      <c r="C219" s="179" t="s">
        <v>283</v>
      </c>
      <c r="D219" s="179" t="s">
        <v>147</v>
      </c>
      <c r="E219" s="180" t="s">
        <v>658</v>
      </c>
      <c r="F219" s="181" t="s">
        <v>659</v>
      </c>
      <c r="G219" s="182" t="s">
        <v>178</v>
      </c>
      <c r="H219" s="183">
        <v>9.1069999999999993</v>
      </c>
      <c r="I219" s="184"/>
      <c r="J219" s="185">
        <f>ROUND(I219*H219,2)</f>
        <v>0</v>
      </c>
      <c r="K219" s="181" t="s">
        <v>525</v>
      </c>
      <c r="L219" s="40"/>
      <c r="M219" s="186" t="s">
        <v>19</v>
      </c>
      <c r="N219" s="187" t="s">
        <v>44</v>
      </c>
      <c r="O219" s="65"/>
      <c r="P219" s="188">
        <f>O219*H219</f>
        <v>0</v>
      </c>
      <c r="Q219" s="188">
        <v>0</v>
      </c>
      <c r="R219" s="188">
        <f>Q219*H219</f>
        <v>0</v>
      </c>
      <c r="S219" s="188">
        <v>0</v>
      </c>
      <c r="T219" s="18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0" t="s">
        <v>152</v>
      </c>
      <c r="AT219" s="190" t="s">
        <v>147</v>
      </c>
      <c r="AU219" s="190" t="s">
        <v>81</v>
      </c>
      <c r="AY219" s="18" t="s">
        <v>145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18" t="s">
        <v>79</v>
      </c>
      <c r="BK219" s="191">
        <f>ROUND(I219*H219,2)</f>
        <v>0</v>
      </c>
      <c r="BL219" s="18" t="s">
        <v>152</v>
      </c>
      <c r="BM219" s="190" t="s">
        <v>1748</v>
      </c>
    </row>
    <row r="220" spans="1:65" s="2" customFormat="1" ht="11.25">
      <c r="A220" s="35"/>
      <c r="B220" s="36"/>
      <c r="C220" s="37"/>
      <c r="D220" s="192" t="s">
        <v>154</v>
      </c>
      <c r="E220" s="37"/>
      <c r="F220" s="193" t="s">
        <v>661</v>
      </c>
      <c r="G220" s="37"/>
      <c r="H220" s="37"/>
      <c r="I220" s="194"/>
      <c r="J220" s="37"/>
      <c r="K220" s="37"/>
      <c r="L220" s="40"/>
      <c r="M220" s="195"/>
      <c r="N220" s="196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154</v>
      </c>
      <c r="AU220" s="18" t="s">
        <v>81</v>
      </c>
    </row>
    <row r="221" spans="1:65" s="15" customFormat="1" ht="11.25">
      <c r="B221" s="230"/>
      <c r="C221" s="231"/>
      <c r="D221" s="199" t="s">
        <v>160</v>
      </c>
      <c r="E221" s="232" t="s">
        <v>19</v>
      </c>
      <c r="F221" s="233" t="s">
        <v>662</v>
      </c>
      <c r="G221" s="231"/>
      <c r="H221" s="232" t="s">
        <v>19</v>
      </c>
      <c r="I221" s="234"/>
      <c r="J221" s="231"/>
      <c r="K221" s="231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160</v>
      </c>
      <c r="AU221" s="239" t="s">
        <v>81</v>
      </c>
      <c r="AV221" s="15" t="s">
        <v>79</v>
      </c>
      <c r="AW221" s="15" t="s">
        <v>35</v>
      </c>
      <c r="AX221" s="15" t="s">
        <v>73</v>
      </c>
      <c r="AY221" s="239" t="s">
        <v>145</v>
      </c>
    </row>
    <row r="222" spans="1:65" s="13" customFormat="1" ht="11.25">
      <c r="B222" s="197"/>
      <c r="C222" s="198"/>
      <c r="D222" s="199" t="s">
        <v>160</v>
      </c>
      <c r="E222" s="200" t="s">
        <v>19</v>
      </c>
      <c r="F222" s="201" t="s">
        <v>1749</v>
      </c>
      <c r="G222" s="198"/>
      <c r="H222" s="202">
        <v>0.79</v>
      </c>
      <c r="I222" s="203"/>
      <c r="J222" s="198"/>
      <c r="K222" s="198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160</v>
      </c>
      <c r="AU222" s="208" t="s">
        <v>81</v>
      </c>
      <c r="AV222" s="13" t="s">
        <v>81</v>
      </c>
      <c r="AW222" s="13" t="s">
        <v>35</v>
      </c>
      <c r="AX222" s="13" t="s">
        <v>73</v>
      </c>
      <c r="AY222" s="208" t="s">
        <v>145</v>
      </c>
    </row>
    <row r="223" spans="1:65" s="15" customFormat="1" ht="11.25">
      <c r="B223" s="230"/>
      <c r="C223" s="231"/>
      <c r="D223" s="199" t="s">
        <v>160</v>
      </c>
      <c r="E223" s="232" t="s">
        <v>19</v>
      </c>
      <c r="F223" s="233" t="s">
        <v>664</v>
      </c>
      <c r="G223" s="231"/>
      <c r="H223" s="232" t="s">
        <v>19</v>
      </c>
      <c r="I223" s="234"/>
      <c r="J223" s="231"/>
      <c r="K223" s="231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160</v>
      </c>
      <c r="AU223" s="239" t="s">
        <v>81</v>
      </c>
      <c r="AV223" s="15" t="s">
        <v>79</v>
      </c>
      <c r="AW223" s="15" t="s">
        <v>35</v>
      </c>
      <c r="AX223" s="15" t="s">
        <v>73</v>
      </c>
      <c r="AY223" s="239" t="s">
        <v>145</v>
      </c>
    </row>
    <row r="224" spans="1:65" s="13" customFormat="1" ht="11.25">
      <c r="B224" s="197"/>
      <c r="C224" s="198"/>
      <c r="D224" s="199" t="s">
        <v>160</v>
      </c>
      <c r="E224" s="200" t="s">
        <v>19</v>
      </c>
      <c r="F224" s="201" t="s">
        <v>1750</v>
      </c>
      <c r="G224" s="198"/>
      <c r="H224" s="202">
        <v>8.3170000000000002</v>
      </c>
      <c r="I224" s="203"/>
      <c r="J224" s="198"/>
      <c r="K224" s="198"/>
      <c r="L224" s="204"/>
      <c r="M224" s="205"/>
      <c r="N224" s="206"/>
      <c r="O224" s="206"/>
      <c r="P224" s="206"/>
      <c r="Q224" s="206"/>
      <c r="R224" s="206"/>
      <c r="S224" s="206"/>
      <c r="T224" s="207"/>
      <c r="AT224" s="208" t="s">
        <v>160</v>
      </c>
      <c r="AU224" s="208" t="s">
        <v>81</v>
      </c>
      <c r="AV224" s="13" t="s">
        <v>81</v>
      </c>
      <c r="AW224" s="13" t="s">
        <v>35</v>
      </c>
      <c r="AX224" s="13" t="s">
        <v>73</v>
      </c>
      <c r="AY224" s="208" t="s">
        <v>145</v>
      </c>
    </row>
    <row r="225" spans="1:65" s="14" customFormat="1" ht="11.25">
      <c r="B225" s="209"/>
      <c r="C225" s="210"/>
      <c r="D225" s="199" t="s">
        <v>160</v>
      </c>
      <c r="E225" s="211" t="s">
        <v>19</v>
      </c>
      <c r="F225" s="212" t="s">
        <v>169</v>
      </c>
      <c r="G225" s="210"/>
      <c r="H225" s="213">
        <v>9.1069999999999993</v>
      </c>
      <c r="I225" s="214"/>
      <c r="J225" s="210"/>
      <c r="K225" s="210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160</v>
      </c>
      <c r="AU225" s="219" t="s">
        <v>81</v>
      </c>
      <c r="AV225" s="14" t="s">
        <v>152</v>
      </c>
      <c r="AW225" s="14" t="s">
        <v>35</v>
      </c>
      <c r="AX225" s="14" t="s">
        <v>79</v>
      </c>
      <c r="AY225" s="219" t="s">
        <v>145</v>
      </c>
    </row>
    <row r="226" spans="1:65" s="12" customFormat="1" ht="22.9" customHeight="1">
      <c r="B226" s="163"/>
      <c r="C226" s="164"/>
      <c r="D226" s="165" t="s">
        <v>72</v>
      </c>
      <c r="E226" s="177" t="s">
        <v>196</v>
      </c>
      <c r="F226" s="177" t="s">
        <v>321</v>
      </c>
      <c r="G226" s="164"/>
      <c r="H226" s="164"/>
      <c r="I226" s="167"/>
      <c r="J226" s="178">
        <f>BK226</f>
        <v>0</v>
      </c>
      <c r="K226" s="164"/>
      <c r="L226" s="169"/>
      <c r="M226" s="170"/>
      <c r="N226" s="171"/>
      <c r="O226" s="171"/>
      <c r="P226" s="172">
        <f>SUM(P227:P329)</f>
        <v>0</v>
      </c>
      <c r="Q226" s="171"/>
      <c r="R226" s="172">
        <f>SUM(R227:R329)</f>
        <v>8.7370652999999976</v>
      </c>
      <c r="S226" s="171"/>
      <c r="T226" s="173">
        <f>SUM(T227:T329)</f>
        <v>13.39448</v>
      </c>
      <c r="AR226" s="174" t="s">
        <v>79</v>
      </c>
      <c r="AT226" s="175" t="s">
        <v>72</v>
      </c>
      <c r="AU226" s="175" t="s">
        <v>79</v>
      </c>
      <c r="AY226" s="174" t="s">
        <v>145</v>
      </c>
      <c r="BK226" s="176">
        <f>SUM(BK227:BK329)</f>
        <v>0</v>
      </c>
    </row>
    <row r="227" spans="1:65" s="2" customFormat="1" ht="21.75" customHeight="1">
      <c r="A227" s="35"/>
      <c r="B227" s="36"/>
      <c r="C227" s="179" t="s">
        <v>288</v>
      </c>
      <c r="D227" s="179" t="s">
        <v>147</v>
      </c>
      <c r="E227" s="180" t="s">
        <v>669</v>
      </c>
      <c r="F227" s="181" t="s">
        <v>670</v>
      </c>
      <c r="G227" s="182" t="s">
        <v>172</v>
      </c>
      <c r="H227" s="183">
        <v>304.42</v>
      </c>
      <c r="I227" s="184"/>
      <c r="J227" s="185">
        <f>ROUND(I227*H227,2)</f>
        <v>0</v>
      </c>
      <c r="K227" s="181" t="s">
        <v>525</v>
      </c>
      <c r="L227" s="40"/>
      <c r="M227" s="186" t="s">
        <v>19</v>
      </c>
      <c r="N227" s="187" t="s">
        <v>44</v>
      </c>
      <c r="O227" s="65"/>
      <c r="P227" s="188">
        <f>O227*H227</f>
        <v>0</v>
      </c>
      <c r="Q227" s="188">
        <v>0</v>
      </c>
      <c r="R227" s="188">
        <f>Q227*H227</f>
        <v>0</v>
      </c>
      <c r="S227" s="188">
        <v>4.3999999999999997E-2</v>
      </c>
      <c r="T227" s="189">
        <f>S227*H227</f>
        <v>13.39448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0" t="s">
        <v>152</v>
      </c>
      <c r="AT227" s="190" t="s">
        <v>147</v>
      </c>
      <c r="AU227" s="190" t="s">
        <v>81</v>
      </c>
      <c r="AY227" s="18" t="s">
        <v>145</v>
      </c>
      <c r="BE227" s="191">
        <f>IF(N227="základní",J227,0)</f>
        <v>0</v>
      </c>
      <c r="BF227" s="191">
        <f>IF(N227="snížená",J227,0)</f>
        <v>0</v>
      </c>
      <c r="BG227" s="191">
        <f>IF(N227="zákl. přenesená",J227,0)</f>
        <v>0</v>
      </c>
      <c r="BH227" s="191">
        <f>IF(N227="sníž. přenesená",J227,0)</f>
        <v>0</v>
      </c>
      <c r="BI227" s="191">
        <f>IF(N227="nulová",J227,0)</f>
        <v>0</v>
      </c>
      <c r="BJ227" s="18" t="s">
        <v>79</v>
      </c>
      <c r="BK227" s="191">
        <f>ROUND(I227*H227,2)</f>
        <v>0</v>
      </c>
      <c r="BL227" s="18" t="s">
        <v>152</v>
      </c>
      <c r="BM227" s="190" t="s">
        <v>1751</v>
      </c>
    </row>
    <row r="228" spans="1:65" s="2" customFormat="1" ht="11.25">
      <c r="A228" s="35"/>
      <c r="B228" s="36"/>
      <c r="C228" s="37"/>
      <c r="D228" s="192" t="s">
        <v>154</v>
      </c>
      <c r="E228" s="37"/>
      <c r="F228" s="193" t="s">
        <v>672</v>
      </c>
      <c r="G228" s="37"/>
      <c r="H228" s="37"/>
      <c r="I228" s="194"/>
      <c r="J228" s="37"/>
      <c r="K228" s="37"/>
      <c r="L228" s="40"/>
      <c r="M228" s="195"/>
      <c r="N228" s="196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154</v>
      </c>
      <c r="AU228" s="18" t="s">
        <v>81</v>
      </c>
    </row>
    <row r="229" spans="1:65" s="13" customFormat="1" ht="11.25">
      <c r="B229" s="197"/>
      <c r="C229" s="198"/>
      <c r="D229" s="199" t="s">
        <v>160</v>
      </c>
      <c r="E229" s="200" t="s">
        <v>19</v>
      </c>
      <c r="F229" s="201" t="s">
        <v>1752</v>
      </c>
      <c r="G229" s="198"/>
      <c r="H229" s="202">
        <v>304.42</v>
      </c>
      <c r="I229" s="203"/>
      <c r="J229" s="198"/>
      <c r="K229" s="198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160</v>
      </c>
      <c r="AU229" s="208" t="s">
        <v>81</v>
      </c>
      <c r="AV229" s="13" t="s">
        <v>81</v>
      </c>
      <c r="AW229" s="13" t="s">
        <v>35</v>
      </c>
      <c r="AX229" s="13" t="s">
        <v>79</v>
      </c>
      <c r="AY229" s="208" t="s">
        <v>145</v>
      </c>
    </row>
    <row r="230" spans="1:65" s="2" customFormat="1" ht="21.75" customHeight="1">
      <c r="A230" s="35"/>
      <c r="B230" s="36"/>
      <c r="C230" s="179" t="s">
        <v>293</v>
      </c>
      <c r="D230" s="179" t="s">
        <v>147</v>
      </c>
      <c r="E230" s="180" t="s">
        <v>673</v>
      </c>
      <c r="F230" s="181" t="s">
        <v>674</v>
      </c>
      <c r="G230" s="182" t="s">
        <v>172</v>
      </c>
      <c r="H230" s="183">
        <v>30.96</v>
      </c>
      <c r="I230" s="184"/>
      <c r="J230" s="185">
        <f>ROUND(I230*H230,2)</f>
        <v>0</v>
      </c>
      <c r="K230" s="181" t="s">
        <v>525</v>
      </c>
      <c r="L230" s="40"/>
      <c r="M230" s="186" t="s">
        <v>19</v>
      </c>
      <c r="N230" s="187" t="s">
        <v>44</v>
      </c>
      <c r="O230" s="65"/>
      <c r="P230" s="188">
        <f>O230*H230</f>
        <v>0</v>
      </c>
      <c r="Q230" s="188">
        <v>0</v>
      </c>
      <c r="R230" s="188">
        <f>Q230*H230</f>
        <v>0</v>
      </c>
      <c r="S230" s="188">
        <v>0</v>
      </c>
      <c r="T230" s="18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0" t="s">
        <v>152</v>
      </c>
      <c r="AT230" s="190" t="s">
        <v>147</v>
      </c>
      <c r="AU230" s="190" t="s">
        <v>81</v>
      </c>
      <c r="AY230" s="18" t="s">
        <v>145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18" t="s">
        <v>79</v>
      </c>
      <c r="BK230" s="191">
        <f>ROUND(I230*H230,2)</f>
        <v>0</v>
      </c>
      <c r="BL230" s="18" t="s">
        <v>152</v>
      </c>
      <c r="BM230" s="190" t="s">
        <v>1753</v>
      </c>
    </row>
    <row r="231" spans="1:65" s="2" customFormat="1" ht="11.25">
      <c r="A231" s="35"/>
      <c r="B231" s="36"/>
      <c r="C231" s="37"/>
      <c r="D231" s="192" t="s">
        <v>154</v>
      </c>
      <c r="E231" s="37"/>
      <c r="F231" s="193" t="s">
        <v>676</v>
      </c>
      <c r="G231" s="37"/>
      <c r="H231" s="37"/>
      <c r="I231" s="194"/>
      <c r="J231" s="37"/>
      <c r="K231" s="37"/>
      <c r="L231" s="40"/>
      <c r="M231" s="195"/>
      <c r="N231" s="196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154</v>
      </c>
      <c r="AU231" s="18" t="s">
        <v>81</v>
      </c>
    </row>
    <row r="232" spans="1:65" s="15" customFormat="1" ht="11.25">
      <c r="B232" s="230"/>
      <c r="C232" s="231"/>
      <c r="D232" s="199" t="s">
        <v>160</v>
      </c>
      <c r="E232" s="232" t="s">
        <v>19</v>
      </c>
      <c r="F232" s="233" t="s">
        <v>1754</v>
      </c>
      <c r="G232" s="231"/>
      <c r="H232" s="232" t="s">
        <v>19</v>
      </c>
      <c r="I232" s="234"/>
      <c r="J232" s="231"/>
      <c r="K232" s="231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160</v>
      </c>
      <c r="AU232" s="239" t="s">
        <v>81</v>
      </c>
      <c r="AV232" s="15" t="s">
        <v>79</v>
      </c>
      <c r="AW232" s="15" t="s">
        <v>35</v>
      </c>
      <c r="AX232" s="15" t="s">
        <v>73</v>
      </c>
      <c r="AY232" s="239" t="s">
        <v>145</v>
      </c>
    </row>
    <row r="233" spans="1:65" s="13" customFormat="1" ht="11.25">
      <c r="B233" s="197"/>
      <c r="C233" s="198"/>
      <c r="D233" s="199" t="s">
        <v>160</v>
      </c>
      <c r="E233" s="200" t="s">
        <v>19</v>
      </c>
      <c r="F233" s="201" t="s">
        <v>1755</v>
      </c>
      <c r="G233" s="198"/>
      <c r="H233" s="202">
        <v>15.53</v>
      </c>
      <c r="I233" s="203"/>
      <c r="J233" s="198"/>
      <c r="K233" s="198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160</v>
      </c>
      <c r="AU233" s="208" t="s">
        <v>81</v>
      </c>
      <c r="AV233" s="13" t="s">
        <v>81</v>
      </c>
      <c r="AW233" s="13" t="s">
        <v>35</v>
      </c>
      <c r="AX233" s="13" t="s">
        <v>73</v>
      </c>
      <c r="AY233" s="208" t="s">
        <v>145</v>
      </c>
    </row>
    <row r="234" spans="1:65" s="15" customFormat="1" ht="11.25">
      <c r="B234" s="230"/>
      <c r="C234" s="231"/>
      <c r="D234" s="199" t="s">
        <v>160</v>
      </c>
      <c r="E234" s="232" t="s">
        <v>19</v>
      </c>
      <c r="F234" s="233" t="s">
        <v>1756</v>
      </c>
      <c r="G234" s="231"/>
      <c r="H234" s="232" t="s">
        <v>19</v>
      </c>
      <c r="I234" s="234"/>
      <c r="J234" s="231"/>
      <c r="K234" s="231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160</v>
      </c>
      <c r="AU234" s="239" t="s">
        <v>81</v>
      </c>
      <c r="AV234" s="15" t="s">
        <v>79</v>
      </c>
      <c r="AW234" s="15" t="s">
        <v>35</v>
      </c>
      <c r="AX234" s="15" t="s">
        <v>73</v>
      </c>
      <c r="AY234" s="239" t="s">
        <v>145</v>
      </c>
    </row>
    <row r="235" spans="1:65" s="13" customFormat="1" ht="11.25">
      <c r="B235" s="197"/>
      <c r="C235" s="198"/>
      <c r="D235" s="199" t="s">
        <v>160</v>
      </c>
      <c r="E235" s="200" t="s">
        <v>19</v>
      </c>
      <c r="F235" s="201" t="s">
        <v>1757</v>
      </c>
      <c r="G235" s="198"/>
      <c r="H235" s="202">
        <v>9.43</v>
      </c>
      <c r="I235" s="203"/>
      <c r="J235" s="198"/>
      <c r="K235" s="198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160</v>
      </c>
      <c r="AU235" s="208" t="s">
        <v>81</v>
      </c>
      <c r="AV235" s="13" t="s">
        <v>81</v>
      </c>
      <c r="AW235" s="13" t="s">
        <v>35</v>
      </c>
      <c r="AX235" s="13" t="s">
        <v>73</v>
      </c>
      <c r="AY235" s="208" t="s">
        <v>145</v>
      </c>
    </row>
    <row r="236" spans="1:65" s="15" customFormat="1" ht="11.25">
      <c r="B236" s="230"/>
      <c r="C236" s="231"/>
      <c r="D236" s="199" t="s">
        <v>160</v>
      </c>
      <c r="E236" s="232" t="s">
        <v>19</v>
      </c>
      <c r="F236" s="233" t="s">
        <v>1758</v>
      </c>
      <c r="G236" s="231"/>
      <c r="H236" s="232" t="s">
        <v>19</v>
      </c>
      <c r="I236" s="234"/>
      <c r="J236" s="231"/>
      <c r="K236" s="231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160</v>
      </c>
      <c r="AU236" s="239" t="s">
        <v>81</v>
      </c>
      <c r="AV236" s="15" t="s">
        <v>79</v>
      </c>
      <c r="AW236" s="15" t="s">
        <v>35</v>
      </c>
      <c r="AX236" s="15" t="s">
        <v>73</v>
      </c>
      <c r="AY236" s="239" t="s">
        <v>145</v>
      </c>
    </row>
    <row r="237" spans="1:65" s="13" customFormat="1" ht="11.25">
      <c r="B237" s="197"/>
      <c r="C237" s="198"/>
      <c r="D237" s="199" t="s">
        <v>160</v>
      </c>
      <c r="E237" s="200" t="s">
        <v>19</v>
      </c>
      <c r="F237" s="201" t="s">
        <v>1759</v>
      </c>
      <c r="G237" s="198"/>
      <c r="H237" s="202">
        <v>6</v>
      </c>
      <c r="I237" s="203"/>
      <c r="J237" s="198"/>
      <c r="K237" s="198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160</v>
      </c>
      <c r="AU237" s="208" t="s">
        <v>81</v>
      </c>
      <c r="AV237" s="13" t="s">
        <v>81</v>
      </c>
      <c r="AW237" s="13" t="s">
        <v>35</v>
      </c>
      <c r="AX237" s="13" t="s">
        <v>73</v>
      </c>
      <c r="AY237" s="208" t="s">
        <v>145</v>
      </c>
    </row>
    <row r="238" spans="1:65" s="14" customFormat="1" ht="11.25">
      <c r="B238" s="209"/>
      <c r="C238" s="210"/>
      <c r="D238" s="199" t="s">
        <v>160</v>
      </c>
      <c r="E238" s="211" t="s">
        <v>19</v>
      </c>
      <c r="F238" s="212" t="s">
        <v>169</v>
      </c>
      <c r="G238" s="210"/>
      <c r="H238" s="213">
        <v>30.96</v>
      </c>
      <c r="I238" s="214"/>
      <c r="J238" s="210"/>
      <c r="K238" s="210"/>
      <c r="L238" s="215"/>
      <c r="M238" s="216"/>
      <c r="N238" s="217"/>
      <c r="O238" s="217"/>
      <c r="P238" s="217"/>
      <c r="Q238" s="217"/>
      <c r="R238" s="217"/>
      <c r="S238" s="217"/>
      <c r="T238" s="218"/>
      <c r="AT238" s="219" t="s">
        <v>160</v>
      </c>
      <c r="AU238" s="219" t="s">
        <v>81</v>
      </c>
      <c r="AV238" s="14" t="s">
        <v>152</v>
      </c>
      <c r="AW238" s="14" t="s">
        <v>35</v>
      </c>
      <c r="AX238" s="14" t="s">
        <v>79</v>
      </c>
      <c r="AY238" s="219" t="s">
        <v>145</v>
      </c>
    </row>
    <row r="239" spans="1:65" s="2" customFormat="1" ht="16.5" customHeight="1">
      <c r="A239" s="35"/>
      <c r="B239" s="36"/>
      <c r="C239" s="220" t="s">
        <v>298</v>
      </c>
      <c r="D239" s="220" t="s">
        <v>234</v>
      </c>
      <c r="E239" s="221" t="s">
        <v>677</v>
      </c>
      <c r="F239" s="222" t="s">
        <v>678</v>
      </c>
      <c r="G239" s="223" t="s">
        <v>172</v>
      </c>
      <c r="H239" s="224">
        <v>32.508000000000003</v>
      </c>
      <c r="I239" s="225"/>
      <c r="J239" s="226">
        <f>ROUND(I239*H239,2)</f>
        <v>0</v>
      </c>
      <c r="K239" s="222" t="s">
        <v>525</v>
      </c>
      <c r="L239" s="227"/>
      <c r="M239" s="228" t="s">
        <v>19</v>
      </c>
      <c r="N239" s="229" t="s">
        <v>44</v>
      </c>
      <c r="O239" s="65"/>
      <c r="P239" s="188">
        <f>O239*H239</f>
        <v>0</v>
      </c>
      <c r="Q239" s="188">
        <v>1.4500000000000001E-2</v>
      </c>
      <c r="R239" s="188">
        <f>Q239*H239</f>
        <v>0.47136600000000006</v>
      </c>
      <c r="S239" s="188">
        <v>0</v>
      </c>
      <c r="T239" s="18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0" t="s">
        <v>196</v>
      </c>
      <c r="AT239" s="190" t="s">
        <v>234</v>
      </c>
      <c r="AU239" s="190" t="s">
        <v>81</v>
      </c>
      <c r="AY239" s="18" t="s">
        <v>145</v>
      </c>
      <c r="BE239" s="191">
        <f>IF(N239="základní",J239,0)</f>
        <v>0</v>
      </c>
      <c r="BF239" s="191">
        <f>IF(N239="snížená",J239,0)</f>
        <v>0</v>
      </c>
      <c r="BG239" s="191">
        <f>IF(N239="zákl. přenesená",J239,0)</f>
        <v>0</v>
      </c>
      <c r="BH239" s="191">
        <f>IF(N239="sníž. přenesená",J239,0)</f>
        <v>0</v>
      </c>
      <c r="BI239" s="191">
        <f>IF(N239="nulová",J239,0)</f>
        <v>0</v>
      </c>
      <c r="BJ239" s="18" t="s">
        <v>79</v>
      </c>
      <c r="BK239" s="191">
        <f>ROUND(I239*H239,2)</f>
        <v>0</v>
      </c>
      <c r="BL239" s="18" t="s">
        <v>152</v>
      </c>
      <c r="BM239" s="190" t="s">
        <v>1760</v>
      </c>
    </row>
    <row r="240" spans="1:65" s="13" customFormat="1" ht="11.25">
      <c r="B240" s="197"/>
      <c r="C240" s="198"/>
      <c r="D240" s="199" t="s">
        <v>160</v>
      </c>
      <c r="E240" s="200" t="s">
        <v>19</v>
      </c>
      <c r="F240" s="201" t="s">
        <v>1761</v>
      </c>
      <c r="G240" s="198"/>
      <c r="H240" s="202">
        <v>32.508000000000003</v>
      </c>
      <c r="I240" s="203"/>
      <c r="J240" s="198"/>
      <c r="K240" s="198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160</v>
      </c>
      <c r="AU240" s="208" t="s">
        <v>81</v>
      </c>
      <c r="AV240" s="13" t="s">
        <v>81</v>
      </c>
      <c r="AW240" s="13" t="s">
        <v>35</v>
      </c>
      <c r="AX240" s="13" t="s">
        <v>79</v>
      </c>
      <c r="AY240" s="208" t="s">
        <v>145</v>
      </c>
    </row>
    <row r="241" spans="1:65" s="2" customFormat="1" ht="16.5" customHeight="1">
      <c r="A241" s="35"/>
      <c r="B241" s="36"/>
      <c r="C241" s="220" t="s">
        <v>304</v>
      </c>
      <c r="D241" s="220" t="s">
        <v>234</v>
      </c>
      <c r="E241" s="221" t="s">
        <v>681</v>
      </c>
      <c r="F241" s="222" t="s">
        <v>682</v>
      </c>
      <c r="G241" s="223" t="s">
        <v>263</v>
      </c>
      <c r="H241" s="224">
        <v>12</v>
      </c>
      <c r="I241" s="225"/>
      <c r="J241" s="226">
        <f>ROUND(I241*H241,2)</f>
        <v>0</v>
      </c>
      <c r="K241" s="222" t="s">
        <v>525</v>
      </c>
      <c r="L241" s="227"/>
      <c r="M241" s="228" t="s">
        <v>19</v>
      </c>
      <c r="N241" s="229" t="s">
        <v>44</v>
      </c>
      <c r="O241" s="65"/>
      <c r="P241" s="188">
        <f>O241*H241</f>
        <v>0</v>
      </c>
      <c r="Q241" s="188">
        <v>2.9999999999999997E-4</v>
      </c>
      <c r="R241" s="188">
        <f>Q241*H241</f>
        <v>3.5999999999999999E-3</v>
      </c>
      <c r="S241" s="188">
        <v>0</v>
      </c>
      <c r="T241" s="18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0" t="s">
        <v>196</v>
      </c>
      <c r="AT241" s="190" t="s">
        <v>234</v>
      </c>
      <c r="AU241" s="190" t="s">
        <v>81</v>
      </c>
      <c r="AY241" s="18" t="s">
        <v>145</v>
      </c>
      <c r="BE241" s="191">
        <f>IF(N241="základní",J241,0)</f>
        <v>0</v>
      </c>
      <c r="BF241" s="191">
        <f>IF(N241="snížená",J241,0)</f>
        <v>0</v>
      </c>
      <c r="BG241" s="191">
        <f>IF(N241="zákl. přenesená",J241,0)</f>
        <v>0</v>
      </c>
      <c r="BH241" s="191">
        <f>IF(N241="sníž. přenesená",J241,0)</f>
        <v>0</v>
      </c>
      <c r="BI241" s="191">
        <f>IF(N241="nulová",J241,0)</f>
        <v>0</v>
      </c>
      <c r="BJ241" s="18" t="s">
        <v>79</v>
      </c>
      <c r="BK241" s="191">
        <f>ROUND(I241*H241,2)</f>
        <v>0</v>
      </c>
      <c r="BL241" s="18" t="s">
        <v>152</v>
      </c>
      <c r="BM241" s="190" t="s">
        <v>1762</v>
      </c>
    </row>
    <row r="242" spans="1:65" s="2" customFormat="1" ht="21.75" customHeight="1">
      <c r="A242" s="35"/>
      <c r="B242" s="36"/>
      <c r="C242" s="179" t="s">
        <v>310</v>
      </c>
      <c r="D242" s="179" t="s">
        <v>147</v>
      </c>
      <c r="E242" s="180" t="s">
        <v>684</v>
      </c>
      <c r="F242" s="181" t="s">
        <v>685</v>
      </c>
      <c r="G242" s="182" t="s">
        <v>172</v>
      </c>
      <c r="H242" s="183">
        <v>273.45999999999998</v>
      </c>
      <c r="I242" s="184"/>
      <c r="J242" s="185">
        <f>ROUND(I242*H242,2)</f>
        <v>0</v>
      </c>
      <c r="K242" s="181" t="s">
        <v>525</v>
      </c>
      <c r="L242" s="40"/>
      <c r="M242" s="186" t="s">
        <v>19</v>
      </c>
      <c r="N242" s="187" t="s">
        <v>44</v>
      </c>
      <c r="O242" s="65"/>
      <c r="P242" s="188">
        <f>O242*H242</f>
        <v>0</v>
      </c>
      <c r="Q242" s="188">
        <v>0</v>
      </c>
      <c r="R242" s="188">
        <f>Q242*H242</f>
        <v>0</v>
      </c>
      <c r="S242" s="188">
        <v>0</v>
      </c>
      <c r="T242" s="18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0" t="s">
        <v>152</v>
      </c>
      <c r="AT242" s="190" t="s">
        <v>147</v>
      </c>
      <c r="AU242" s="190" t="s">
        <v>81</v>
      </c>
      <c r="AY242" s="18" t="s">
        <v>145</v>
      </c>
      <c r="BE242" s="191">
        <f>IF(N242="základní",J242,0)</f>
        <v>0</v>
      </c>
      <c r="BF242" s="191">
        <f>IF(N242="snížená",J242,0)</f>
        <v>0</v>
      </c>
      <c r="BG242" s="191">
        <f>IF(N242="zákl. přenesená",J242,0)</f>
        <v>0</v>
      </c>
      <c r="BH242" s="191">
        <f>IF(N242="sníž. přenesená",J242,0)</f>
        <v>0</v>
      </c>
      <c r="BI242" s="191">
        <f>IF(N242="nulová",J242,0)</f>
        <v>0</v>
      </c>
      <c r="BJ242" s="18" t="s">
        <v>79</v>
      </c>
      <c r="BK242" s="191">
        <f>ROUND(I242*H242,2)</f>
        <v>0</v>
      </c>
      <c r="BL242" s="18" t="s">
        <v>152</v>
      </c>
      <c r="BM242" s="190" t="s">
        <v>1763</v>
      </c>
    </row>
    <row r="243" spans="1:65" s="2" customFormat="1" ht="11.25">
      <c r="A243" s="35"/>
      <c r="B243" s="36"/>
      <c r="C243" s="37"/>
      <c r="D243" s="192" t="s">
        <v>154</v>
      </c>
      <c r="E243" s="37"/>
      <c r="F243" s="193" t="s">
        <v>687</v>
      </c>
      <c r="G243" s="37"/>
      <c r="H243" s="37"/>
      <c r="I243" s="194"/>
      <c r="J243" s="37"/>
      <c r="K243" s="37"/>
      <c r="L243" s="40"/>
      <c r="M243" s="195"/>
      <c r="N243" s="196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154</v>
      </c>
      <c r="AU243" s="18" t="s">
        <v>81</v>
      </c>
    </row>
    <row r="244" spans="1:65" s="15" customFormat="1" ht="11.25">
      <c r="B244" s="230"/>
      <c r="C244" s="231"/>
      <c r="D244" s="199" t="s">
        <v>160</v>
      </c>
      <c r="E244" s="232" t="s">
        <v>19</v>
      </c>
      <c r="F244" s="233" t="s">
        <v>1058</v>
      </c>
      <c r="G244" s="231"/>
      <c r="H244" s="232" t="s">
        <v>19</v>
      </c>
      <c r="I244" s="234"/>
      <c r="J244" s="231"/>
      <c r="K244" s="231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160</v>
      </c>
      <c r="AU244" s="239" t="s">
        <v>81</v>
      </c>
      <c r="AV244" s="15" t="s">
        <v>79</v>
      </c>
      <c r="AW244" s="15" t="s">
        <v>35</v>
      </c>
      <c r="AX244" s="15" t="s">
        <v>73</v>
      </c>
      <c r="AY244" s="239" t="s">
        <v>145</v>
      </c>
    </row>
    <row r="245" spans="1:65" s="13" customFormat="1" ht="11.25">
      <c r="B245" s="197"/>
      <c r="C245" s="198"/>
      <c r="D245" s="199" t="s">
        <v>160</v>
      </c>
      <c r="E245" s="200" t="s">
        <v>19</v>
      </c>
      <c r="F245" s="201" t="s">
        <v>1059</v>
      </c>
      <c r="G245" s="198"/>
      <c r="H245" s="202">
        <v>273.45999999999998</v>
      </c>
      <c r="I245" s="203"/>
      <c r="J245" s="198"/>
      <c r="K245" s="198"/>
      <c r="L245" s="204"/>
      <c r="M245" s="205"/>
      <c r="N245" s="206"/>
      <c r="O245" s="206"/>
      <c r="P245" s="206"/>
      <c r="Q245" s="206"/>
      <c r="R245" s="206"/>
      <c r="S245" s="206"/>
      <c r="T245" s="207"/>
      <c r="AT245" s="208" t="s">
        <v>160</v>
      </c>
      <c r="AU245" s="208" t="s">
        <v>81</v>
      </c>
      <c r="AV245" s="13" t="s">
        <v>81</v>
      </c>
      <c r="AW245" s="13" t="s">
        <v>35</v>
      </c>
      <c r="AX245" s="13" t="s">
        <v>79</v>
      </c>
      <c r="AY245" s="208" t="s">
        <v>145</v>
      </c>
    </row>
    <row r="246" spans="1:65" s="2" customFormat="1" ht="16.5" customHeight="1">
      <c r="A246" s="35"/>
      <c r="B246" s="36"/>
      <c r="C246" s="220" t="s">
        <v>316</v>
      </c>
      <c r="D246" s="220" t="s">
        <v>234</v>
      </c>
      <c r="E246" s="221" t="s">
        <v>689</v>
      </c>
      <c r="F246" s="222" t="s">
        <v>690</v>
      </c>
      <c r="G246" s="223" t="s">
        <v>172</v>
      </c>
      <c r="H246" s="224">
        <v>287.13299999999998</v>
      </c>
      <c r="I246" s="225"/>
      <c r="J246" s="226">
        <f>ROUND(I246*H246,2)</f>
        <v>0</v>
      </c>
      <c r="K246" s="222" t="s">
        <v>525</v>
      </c>
      <c r="L246" s="227"/>
      <c r="M246" s="228" t="s">
        <v>19</v>
      </c>
      <c r="N246" s="229" t="s">
        <v>44</v>
      </c>
      <c r="O246" s="65"/>
      <c r="P246" s="188">
        <f>O246*H246</f>
        <v>0</v>
      </c>
      <c r="Q246" s="188">
        <v>1.77E-2</v>
      </c>
      <c r="R246" s="188">
        <f>Q246*H246</f>
        <v>5.0822541000000001</v>
      </c>
      <c r="S246" s="188">
        <v>0</v>
      </c>
      <c r="T246" s="18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0" t="s">
        <v>196</v>
      </c>
      <c r="AT246" s="190" t="s">
        <v>234</v>
      </c>
      <c r="AU246" s="190" t="s">
        <v>81</v>
      </c>
      <c r="AY246" s="18" t="s">
        <v>145</v>
      </c>
      <c r="BE246" s="191">
        <f>IF(N246="základní",J246,0)</f>
        <v>0</v>
      </c>
      <c r="BF246" s="191">
        <f>IF(N246="snížená",J246,0)</f>
        <v>0</v>
      </c>
      <c r="BG246" s="191">
        <f>IF(N246="zákl. přenesená",J246,0)</f>
        <v>0</v>
      </c>
      <c r="BH246" s="191">
        <f>IF(N246="sníž. přenesená",J246,0)</f>
        <v>0</v>
      </c>
      <c r="BI246" s="191">
        <f>IF(N246="nulová",J246,0)</f>
        <v>0</v>
      </c>
      <c r="BJ246" s="18" t="s">
        <v>79</v>
      </c>
      <c r="BK246" s="191">
        <f>ROUND(I246*H246,2)</f>
        <v>0</v>
      </c>
      <c r="BL246" s="18" t="s">
        <v>152</v>
      </c>
      <c r="BM246" s="190" t="s">
        <v>1764</v>
      </c>
    </row>
    <row r="247" spans="1:65" s="13" customFormat="1" ht="11.25">
      <c r="B247" s="197"/>
      <c r="C247" s="198"/>
      <c r="D247" s="199" t="s">
        <v>160</v>
      </c>
      <c r="E247" s="200" t="s">
        <v>19</v>
      </c>
      <c r="F247" s="201" t="s">
        <v>1765</v>
      </c>
      <c r="G247" s="198"/>
      <c r="H247" s="202">
        <v>287.13299999999998</v>
      </c>
      <c r="I247" s="203"/>
      <c r="J247" s="198"/>
      <c r="K247" s="198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160</v>
      </c>
      <c r="AU247" s="208" t="s">
        <v>81</v>
      </c>
      <c r="AV247" s="13" t="s">
        <v>81</v>
      </c>
      <c r="AW247" s="13" t="s">
        <v>35</v>
      </c>
      <c r="AX247" s="13" t="s">
        <v>79</v>
      </c>
      <c r="AY247" s="208" t="s">
        <v>145</v>
      </c>
    </row>
    <row r="248" spans="1:65" s="2" customFormat="1" ht="16.5" customHeight="1">
      <c r="A248" s="35"/>
      <c r="B248" s="36"/>
      <c r="C248" s="220" t="s">
        <v>322</v>
      </c>
      <c r="D248" s="220" t="s">
        <v>234</v>
      </c>
      <c r="E248" s="221" t="s">
        <v>693</v>
      </c>
      <c r="F248" s="222" t="s">
        <v>694</v>
      </c>
      <c r="G248" s="223" t="s">
        <v>263</v>
      </c>
      <c r="H248" s="224">
        <v>58</v>
      </c>
      <c r="I248" s="225"/>
      <c r="J248" s="226">
        <f>ROUND(I248*H248,2)</f>
        <v>0</v>
      </c>
      <c r="K248" s="222" t="s">
        <v>525</v>
      </c>
      <c r="L248" s="227"/>
      <c r="M248" s="228" t="s">
        <v>19</v>
      </c>
      <c r="N248" s="229" t="s">
        <v>44</v>
      </c>
      <c r="O248" s="65"/>
      <c r="P248" s="188">
        <f>O248*H248</f>
        <v>0</v>
      </c>
      <c r="Q248" s="188">
        <v>4.0000000000000002E-4</v>
      </c>
      <c r="R248" s="188">
        <f>Q248*H248</f>
        <v>2.3200000000000002E-2</v>
      </c>
      <c r="S248" s="188">
        <v>0</v>
      </c>
      <c r="T248" s="18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0" t="s">
        <v>196</v>
      </c>
      <c r="AT248" s="190" t="s">
        <v>234</v>
      </c>
      <c r="AU248" s="190" t="s">
        <v>81</v>
      </c>
      <c r="AY248" s="18" t="s">
        <v>145</v>
      </c>
      <c r="BE248" s="191">
        <f>IF(N248="základní",J248,0)</f>
        <v>0</v>
      </c>
      <c r="BF248" s="191">
        <f>IF(N248="snížená",J248,0)</f>
        <v>0</v>
      </c>
      <c r="BG248" s="191">
        <f>IF(N248="zákl. přenesená",J248,0)</f>
        <v>0</v>
      </c>
      <c r="BH248" s="191">
        <f>IF(N248="sníž. přenesená",J248,0)</f>
        <v>0</v>
      </c>
      <c r="BI248" s="191">
        <f>IF(N248="nulová",J248,0)</f>
        <v>0</v>
      </c>
      <c r="BJ248" s="18" t="s">
        <v>79</v>
      </c>
      <c r="BK248" s="191">
        <f>ROUND(I248*H248,2)</f>
        <v>0</v>
      </c>
      <c r="BL248" s="18" t="s">
        <v>152</v>
      </c>
      <c r="BM248" s="190" t="s">
        <v>1766</v>
      </c>
    </row>
    <row r="249" spans="1:65" s="2" customFormat="1" ht="24.2" customHeight="1">
      <c r="A249" s="35"/>
      <c r="B249" s="36"/>
      <c r="C249" s="179" t="s">
        <v>327</v>
      </c>
      <c r="D249" s="179" t="s">
        <v>147</v>
      </c>
      <c r="E249" s="180" t="s">
        <v>696</v>
      </c>
      <c r="F249" s="181" t="s">
        <v>697</v>
      </c>
      <c r="G249" s="182" t="s">
        <v>263</v>
      </c>
      <c r="H249" s="183">
        <v>2</v>
      </c>
      <c r="I249" s="184"/>
      <c r="J249" s="185">
        <f>ROUND(I249*H249,2)</f>
        <v>0</v>
      </c>
      <c r="K249" s="181" t="s">
        <v>525</v>
      </c>
      <c r="L249" s="40"/>
      <c r="M249" s="186" t="s">
        <v>19</v>
      </c>
      <c r="N249" s="187" t="s">
        <v>44</v>
      </c>
      <c r="O249" s="65"/>
      <c r="P249" s="188">
        <f>O249*H249</f>
        <v>0</v>
      </c>
      <c r="Q249" s="188">
        <v>1.67E-3</v>
      </c>
      <c r="R249" s="188">
        <f>Q249*H249</f>
        <v>3.3400000000000001E-3</v>
      </c>
      <c r="S249" s="188">
        <v>0</v>
      </c>
      <c r="T249" s="18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0" t="s">
        <v>152</v>
      </c>
      <c r="AT249" s="190" t="s">
        <v>147</v>
      </c>
      <c r="AU249" s="190" t="s">
        <v>81</v>
      </c>
      <c r="AY249" s="18" t="s">
        <v>145</v>
      </c>
      <c r="BE249" s="191">
        <f>IF(N249="základní",J249,0)</f>
        <v>0</v>
      </c>
      <c r="BF249" s="191">
        <f>IF(N249="snížená",J249,0)</f>
        <v>0</v>
      </c>
      <c r="BG249" s="191">
        <f>IF(N249="zákl. přenesená",J249,0)</f>
        <v>0</v>
      </c>
      <c r="BH249" s="191">
        <f>IF(N249="sníž. přenesená",J249,0)</f>
        <v>0</v>
      </c>
      <c r="BI249" s="191">
        <f>IF(N249="nulová",J249,0)</f>
        <v>0</v>
      </c>
      <c r="BJ249" s="18" t="s">
        <v>79</v>
      </c>
      <c r="BK249" s="191">
        <f>ROUND(I249*H249,2)</f>
        <v>0</v>
      </c>
      <c r="BL249" s="18" t="s">
        <v>152</v>
      </c>
      <c r="BM249" s="190" t="s">
        <v>1767</v>
      </c>
    </row>
    <row r="250" spans="1:65" s="2" customFormat="1" ht="11.25">
      <c r="A250" s="35"/>
      <c r="B250" s="36"/>
      <c r="C250" s="37"/>
      <c r="D250" s="192" t="s">
        <v>154</v>
      </c>
      <c r="E250" s="37"/>
      <c r="F250" s="193" t="s">
        <v>699</v>
      </c>
      <c r="G250" s="37"/>
      <c r="H250" s="37"/>
      <c r="I250" s="194"/>
      <c r="J250" s="37"/>
      <c r="K250" s="37"/>
      <c r="L250" s="40"/>
      <c r="M250" s="195"/>
      <c r="N250" s="196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154</v>
      </c>
      <c r="AU250" s="18" t="s">
        <v>81</v>
      </c>
    </row>
    <row r="251" spans="1:65" s="2" customFormat="1" ht="24.2" customHeight="1">
      <c r="A251" s="35"/>
      <c r="B251" s="36"/>
      <c r="C251" s="220" t="s">
        <v>332</v>
      </c>
      <c r="D251" s="220" t="s">
        <v>234</v>
      </c>
      <c r="E251" s="221" t="s">
        <v>706</v>
      </c>
      <c r="F251" s="222" t="s">
        <v>707</v>
      </c>
      <c r="G251" s="223" t="s">
        <v>263</v>
      </c>
      <c r="H251" s="224">
        <v>2</v>
      </c>
      <c r="I251" s="225"/>
      <c r="J251" s="226">
        <f t="shared" ref="J251:J256" si="0">ROUND(I251*H251,2)</f>
        <v>0</v>
      </c>
      <c r="K251" s="222" t="s">
        <v>19</v>
      </c>
      <c r="L251" s="227"/>
      <c r="M251" s="228" t="s">
        <v>19</v>
      </c>
      <c r="N251" s="229" t="s">
        <v>44</v>
      </c>
      <c r="O251" s="65"/>
      <c r="P251" s="188">
        <f t="shared" ref="P251:P256" si="1">O251*H251</f>
        <v>0</v>
      </c>
      <c r="Q251" s="188">
        <v>0</v>
      </c>
      <c r="R251" s="188">
        <f t="shared" ref="R251:R256" si="2">Q251*H251</f>
        <v>0</v>
      </c>
      <c r="S251" s="188">
        <v>0</v>
      </c>
      <c r="T251" s="189">
        <f t="shared" ref="T251:T256" si="3"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0" t="s">
        <v>196</v>
      </c>
      <c r="AT251" s="190" t="s">
        <v>234</v>
      </c>
      <c r="AU251" s="190" t="s">
        <v>81</v>
      </c>
      <c r="AY251" s="18" t="s">
        <v>145</v>
      </c>
      <c r="BE251" s="191">
        <f t="shared" ref="BE251:BE256" si="4">IF(N251="základní",J251,0)</f>
        <v>0</v>
      </c>
      <c r="BF251" s="191">
        <f t="shared" ref="BF251:BF256" si="5">IF(N251="snížená",J251,0)</f>
        <v>0</v>
      </c>
      <c r="BG251" s="191">
        <f t="shared" ref="BG251:BG256" si="6">IF(N251="zákl. přenesená",J251,0)</f>
        <v>0</v>
      </c>
      <c r="BH251" s="191">
        <f t="shared" ref="BH251:BH256" si="7">IF(N251="sníž. přenesená",J251,0)</f>
        <v>0</v>
      </c>
      <c r="BI251" s="191">
        <f t="shared" ref="BI251:BI256" si="8">IF(N251="nulová",J251,0)</f>
        <v>0</v>
      </c>
      <c r="BJ251" s="18" t="s">
        <v>79</v>
      </c>
      <c r="BK251" s="191">
        <f t="shared" ref="BK251:BK256" si="9">ROUND(I251*H251,2)</f>
        <v>0</v>
      </c>
      <c r="BL251" s="18" t="s">
        <v>152</v>
      </c>
      <c r="BM251" s="190" t="s">
        <v>1768</v>
      </c>
    </row>
    <row r="252" spans="1:65" s="2" customFormat="1" ht="21.75" customHeight="1">
      <c r="A252" s="35"/>
      <c r="B252" s="36"/>
      <c r="C252" s="220" t="s">
        <v>337</v>
      </c>
      <c r="D252" s="220" t="s">
        <v>234</v>
      </c>
      <c r="E252" s="221" t="s">
        <v>709</v>
      </c>
      <c r="F252" s="222" t="s">
        <v>710</v>
      </c>
      <c r="G252" s="223" t="s">
        <v>263</v>
      </c>
      <c r="H252" s="224">
        <v>2</v>
      </c>
      <c r="I252" s="225"/>
      <c r="J252" s="226">
        <f t="shared" si="0"/>
        <v>0</v>
      </c>
      <c r="K252" s="222" t="s">
        <v>525</v>
      </c>
      <c r="L252" s="227"/>
      <c r="M252" s="228" t="s">
        <v>19</v>
      </c>
      <c r="N252" s="229" t="s">
        <v>44</v>
      </c>
      <c r="O252" s="65"/>
      <c r="P252" s="188">
        <f t="shared" si="1"/>
        <v>0</v>
      </c>
      <c r="Q252" s="188">
        <v>1.2999999999999999E-2</v>
      </c>
      <c r="R252" s="188">
        <f t="shared" si="2"/>
        <v>2.5999999999999999E-2</v>
      </c>
      <c r="S252" s="188">
        <v>0</v>
      </c>
      <c r="T252" s="189">
        <f t="shared" si="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0" t="s">
        <v>196</v>
      </c>
      <c r="AT252" s="190" t="s">
        <v>234</v>
      </c>
      <c r="AU252" s="190" t="s">
        <v>81</v>
      </c>
      <c r="AY252" s="18" t="s">
        <v>145</v>
      </c>
      <c r="BE252" s="191">
        <f t="shared" si="4"/>
        <v>0</v>
      </c>
      <c r="BF252" s="191">
        <f t="shared" si="5"/>
        <v>0</v>
      </c>
      <c r="BG252" s="191">
        <f t="shared" si="6"/>
        <v>0</v>
      </c>
      <c r="BH252" s="191">
        <f t="shared" si="7"/>
        <v>0</v>
      </c>
      <c r="BI252" s="191">
        <f t="shared" si="8"/>
        <v>0</v>
      </c>
      <c r="BJ252" s="18" t="s">
        <v>79</v>
      </c>
      <c r="BK252" s="191">
        <f t="shared" si="9"/>
        <v>0</v>
      </c>
      <c r="BL252" s="18" t="s">
        <v>152</v>
      </c>
      <c r="BM252" s="190" t="s">
        <v>1769</v>
      </c>
    </row>
    <row r="253" spans="1:65" s="2" customFormat="1" ht="16.5" customHeight="1">
      <c r="A253" s="35"/>
      <c r="B253" s="36"/>
      <c r="C253" s="220" t="s">
        <v>341</v>
      </c>
      <c r="D253" s="220" t="s">
        <v>234</v>
      </c>
      <c r="E253" s="221" t="s">
        <v>712</v>
      </c>
      <c r="F253" s="222" t="s">
        <v>713</v>
      </c>
      <c r="G253" s="223" t="s">
        <v>263</v>
      </c>
      <c r="H253" s="224">
        <v>3</v>
      </c>
      <c r="I253" s="225"/>
      <c r="J253" s="226">
        <f t="shared" si="0"/>
        <v>0</v>
      </c>
      <c r="K253" s="222" t="s">
        <v>525</v>
      </c>
      <c r="L253" s="227"/>
      <c r="M253" s="228" t="s">
        <v>19</v>
      </c>
      <c r="N253" s="229" t="s">
        <v>44</v>
      </c>
      <c r="O253" s="65"/>
      <c r="P253" s="188">
        <f t="shared" si="1"/>
        <v>0</v>
      </c>
      <c r="Q253" s="188">
        <v>9.2999999999999992E-3</v>
      </c>
      <c r="R253" s="188">
        <f t="shared" si="2"/>
        <v>2.7899999999999998E-2</v>
      </c>
      <c r="S253" s="188">
        <v>0</v>
      </c>
      <c r="T253" s="189">
        <f t="shared" si="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0" t="s">
        <v>196</v>
      </c>
      <c r="AT253" s="190" t="s">
        <v>234</v>
      </c>
      <c r="AU253" s="190" t="s">
        <v>81</v>
      </c>
      <c r="AY253" s="18" t="s">
        <v>145</v>
      </c>
      <c r="BE253" s="191">
        <f t="shared" si="4"/>
        <v>0</v>
      </c>
      <c r="BF253" s="191">
        <f t="shared" si="5"/>
        <v>0</v>
      </c>
      <c r="BG253" s="191">
        <f t="shared" si="6"/>
        <v>0</v>
      </c>
      <c r="BH253" s="191">
        <f t="shared" si="7"/>
        <v>0</v>
      </c>
      <c r="BI253" s="191">
        <f t="shared" si="8"/>
        <v>0</v>
      </c>
      <c r="BJ253" s="18" t="s">
        <v>79</v>
      </c>
      <c r="BK253" s="191">
        <f t="shared" si="9"/>
        <v>0</v>
      </c>
      <c r="BL253" s="18" t="s">
        <v>152</v>
      </c>
      <c r="BM253" s="190" t="s">
        <v>1770</v>
      </c>
    </row>
    <row r="254" spans="1:65" s="2" customFormat="1" ht="16.5" customHeight="1">
      <c r="A254" s="35"/>
      <c r="B254" s="36"/>
      <c r="C254" s="220" t="s">
        <v>345</v>
      </c>
      <c r="D254" s="220" t="s">
        <v>234</v>
      </c>
      <c r="E254" s="221" t="s">
        <v>715</v>
      </c>
      <c r="F254" s="222" t="s">
        <v>716</v>
      </c>
      <c r="G254" s="223" t="s">
        <v>263</v>
      </c>
      <c r="H254" s="224">
        <v>6</v>
      </c>
      <c r="I254" s="225"/>
      <c r="J254" s="226">
        <f t="shared" si="0"/>
        <v>0</v>
      </c>
      <c r="K254" s="222" t="s">
        <v>525</v>
      </c>
      <c r="L254" s="227"/>
      <c r="M254" s="228" t="s">
        <v>19</v>
      </c>
      <c r="N254" s="229" t="s">
        <v>44</v>
      </c>
      <c r="O254" s="65"/>
      <c r="P254" s="188">
        <f t="shared" si="1"/>
        <v>0</v>
      </c>
      <c r="Q254" s="188">
        <v>1.78E-2</v>
      </c>
      <c r="R254" s="188">
        <f t="shared" si="2"/>
        <v>0.10680000000000001</v>
      </c>
      <c r="S254" s="188">
        <v>0</v>
      </c>
      <c r="T254" s="189">
        <f t="shared" si="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0" t="s">
        <v>196</v>
      </c>
      <c r="AT254" s="190" t="s">
        <v>234</v>
      </c>
      <c r="AU254" s="190" t="s">
        <v>81</v>
      </c>
      <c r="AY254" s="18" t="s">
        <v>145</v>
      </c>
      <c r="BE254" s="191">
        <f t="shared" si="4"/>
        <v>0</v>
      </c>
      <c r="BF254" s="191">
        <f t="shared" si="5"/>
        <v>0</v>
      </c>
      <c r="BG254" s="191">
        <f t="shared" si="6"/>
        <v>0</v>
      </c>
      <c r="BH254" s="191">
        <f t="shared" si="7"/>
        <v>0</v>
      </c>
      <c r="BI254" s="191">
        <f t="shared" si="8"/>
        <v>0</v>
      </c>
      <c r="BJ254" s="18" t="s">
        <v>79</v>
      </c>
      <c r="BK254" s="191">
        <f t="shared" si="9"/>
        <v>0</v>
      </c>
      <c r="BL254" s="18" t="s">
        <v>152</v>
      </c>
      <c r="BM254" s="190" t="s">
        <v>1771</v>
      </c>
    </row>
    <row r="255" spans="1:65" s="2" customFormat="1" ht="24.2" customHeight="1">
      <c r="A255" s="35"/>
      <c r="B255" s="36"/>
      <c r="C255" s="220" t="s">
        <v>350</v>
      </c>
      <c r="D255" s="220" t="s">
        <v>234</v>
      </c>
      <c r="E255" s="221" t="s">
        <v>721</v>
      </c>
      <c r="F255" s="222" t="s">
        <v>722</v>
      </c>
      <c r="G255" s="223" t="s">
        <v>263</v>
      </c>
      <c r="H255" s="224">
        <v>6</v>
      </c>
      <c r="I255" s="225"/>
      <c r="J255" s="226">
        <f t="shared" si="0"/>
        <v>0</v>
      </c>
      <c r="K255" s="222" t="s">
        <v>19</v>
      </c>
      <c r="L255" s="227"/>
      <c r="M255" s="228" t="s">
        <v>19</v>
      </c>
      <c r="N255" s="229" t="s">
        <v>44</v>
      </c>
      <c r="O255" s="65"/>
      <c r="P255" s="188">
        <f t="shared" si="1"/>
        <v>0</v>
      </c>
      <c r="Q255" s="188">
        <v>0</v>
      </c>
      <c r="R255" s="188">
        <f t="shared" si="2"/>
        <v>0</v>
      </c>
      <c r="S255" s="188">
        <v>0</v>
      </c>
      <c r="T255" s="189">
        <f t="shared" si="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0" t="s">
        <v>196</v>
      </c>
      <c r="AT255" s="190" t="s">
        <v>234</v>
      </c>
      <c r="AU255" s="190" t="s">
        <v>81</v>
      </c>
      <c r="AY255" s="18" t="s">
        <v>145</v>
      </c>
      <c r="BE255" s="191">
        <f t="shared" si="4"/>
        <v>0</v>
      </c>
      <c r="BF255" s="191">
        <f t="shared" si="5"/>
        <v>0</v>
      </c>
      <c r="BG255" s="191">
        <f t="shared" si="6"/>
        <v>0</v>
      </c>
      <c r="BH255" s="191">
        <f t="shared" si="7"/>
        <v>0</v>
      </c>
      <c r="BI255" s="191">
        <f t="shared" si="8"/>
        <v>0</v>
      </c>
      <c r="BJ255" s="18" t="s">
        <v>79</v>
      </c>
      <c r="BK255" s="191">
        <f t="shared" si="9"/>
        <v>0</v>
      </c>
      <c r="BL255" s="18" t="s">
        <v>152</v>
      </c>
      <c r="BM255" s="190" t="s">
        <v>1772</v>
      </c>
    </row>
    <row r="256" spans="1:65" s="2" customFormat="1" ht="16.5" customHeight="1">
      <c r="A256" s="35"/>
      <c r="B256" s="36"/>
      <c r="C256" s="220" t="s">
        <v>356</v>
      </c>
      <c r="D256" s="220" t="s">
        <v>234</v>
      </c>
      <c r="E256" s="221" t="s">
        <v>724</v>
      </c>
      <c r="F256" s="222" t="s">
        <v>725</v>
      </c>
      <c r="G256" s="223" t="s">
        <v>263</v>
      </c>
      <c r="H256" s="224">
        <v>31</v>
      </c>
      <c r="I256" s="225"/>
      <c r="J256" s="226">
        <f t="shared" si="0"/>
        <v>0</v>
      </c>
      <c r="K256" s="222" t="s">
        <v>19</v>
      </c>
      <c r="L256" s="227"/>
      <c r="M256" s="228" t="s">
        <v>19</v>
      </c>
      <c r="N256" s="229" t="s">
        <v>44</v>
      </c>
      <c r="O256" s="65"/>
      <c r="P256" s="188">
        <f t="shared" si="1"/>
        <v>0</v>
      </c>
      <c r="Q256" s="188">
        <v>0</v>
      </c>
      <c r="R256" s="188">
        <f t="shared" si="2"/>
        <v>0</v>
      </c>
      <c r="S256" s="188">
        <v>0</v>
      </c>
      <c r="T256" s="189">
        <f t="shared" si="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0" t="s">
        <v>196</v>
      </c>
      <c r="AT256" s="190" t="s">
        <v>234</v>
      </c>
      <c r="AU256" s="190" t="s">
        <v>81</v>
      </c>
      <c r="AY256" s="18" t="s">
        <v>145</v>
      </c>
      <c r="BE256" s="191">
        <f t="shared" si="4"/>
        <v>0</v>
      </c>
      <c r="BF256" s="191">
        <f t="shared" si="5"/>
        <v>0</v>
      </c>
      <c r="BG256" s="191">
        <f t="shared" si="6"/>
        <v>0</v>
      </c>
      <c r="BH256" s="191">
        <f t="shared" si="7"/>
        <v>0</v>
      </c>
      <c r="BI256" s="191">
        <f t="shared" si="8"/>
        <v>0</v>
      </c>
      <c r="BJ256" s="18" t="s">
        <v>79</v>
      </c>
      <c r="BK256" s="191">
        <f t="shared" si="9"/>
        <v>0</v>
      </c>
      <c r="BL256" s="18" t="s">
        <v>152</v>
      </c>
      <c r="BM256" s="190" t="s">
        <v>1773</v>
      </c>
    </row>
    <row r="257" spans="1:65" s="13" customFormat="1" ht="11.25">
      <c r="B257" s="197"/>
      <c r="C257" s="198"/>
      <c r="D257" s="199" t="s">
        <v>160</v>
      </c>
      <c r="E257" s="200" t="s">
        <v>19</v>
      </c>
      <c r="F257" s="201" t="s">
        <v>1774</v>
      </c>
      <c r="G257" s="198"/>
      <c r="H257" s="202">
        <v>31</v>
      </c>
      <c r="I257" s="203"/>
      <c r="J257" s="198"/>
      <c r="K257" s="198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160</v>
      </c>
      <c r="AU257" s="208" t="s">
        <v>81</v>
      </c>
      <c r="AV257" s="13" t="s">
        <v>81</v>
      </c>
      <c r="AW257" s="13" t="s">
        <v>35</v>
      </c>
      <c r="AX257" s="13" t="s">
        <v>79</v>
      </c>
      <c r="AY257" s="208" t="s">
        <v>145</v>
      </c>
    </row>
    <row r="258" spans="1:65" s="2" customFormat="1" ht="24.2" customHeight="1">
      <c r="A258" s="35"/>
      <c r="B258" s="36"/>
      <c r="C258" s="179" t="s">
        <v>361</v>
      </c>
      <c r="D258" s="179" t="s">
        <v>147</v>
      </c>
      <c r="E258" s="180" t="s">
        <v>727</v>
      </c>
      <c r="F258" s="181" t="s">
        <v>728</v>
      </c>
      <c r="G258" s="182" t="s">
        <v>263</v>
      </c>
      <c r="H258" s="183">
        <v>17</v>
      </c>
      <c r="I258" s="184"/>
      <c r="J258" s="185">
        <f>ROUND(I258*H258,2)</f>
        <v>0</v>
      </c>
      <c r="K258" s="181" t="s">
        <v>525</v>
      </c>
      <c r="L258" s="40"/>
      <c r="M258" s="186" t="s">
        <v>19</v>
      </c>
      <c r="N258" s="187" t="s">
        <v>44</v>
      </c>
      <c r="O258" s="65"/>
      <c r="P258" s="188">
        <f>O258*H258</f>
        <v>0</v>
      </c>
      <c r="Q258" s="188">
        <v>0</v>
      </c>
      <c r="R258" s="188">
        <f>Q258*H258</f>
        <v>0</v>
      </c>
      <c r="S258" s="188">
        <v>0</v>
      </c>
      <c r="T258" s="18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0" t="s">
        <v>152</v>
      </c>
      <c r="AT258" s="190" t="s">
        <v>147</v>
      </c>
      <c r="AU258" s="190" t="s">
        <v>81</v>
      </c>
      <c r="AY258" s="18" t="s">
        <v>145</v>
      </c>
      <c r="BE258" s="191">
        <f>IF(N258="základní",J258,0)</f>
        <v>0</v>
      </c>
      <c r="BF258" s="191">
        <f>IF(N258="snížená",J258,0)</f>
        <v>0</v>
      </c>
      <c r="BG258" s="191">
        <f>IF(N258="zákl. přenesená",J258,0)</f>
        <v>0</v>
      </c>
      <c r="BH258" s="191">
        <f>IF(N258="sníž. přenesená",J258,0)</f>
        <v>0</v>
      </c>
      <c r="BI258" s="191">
        <f>IF(N258="nulová",J258,0)</f>
        <v>0</v>
      </c>
      <c r="BJ258" s="18" t="s">
        <v>79</v>
      </c>
      <c r="BK258" s="191">
        <f>ROUND(I258*H258,2)</f>
        <v>0</v>
      </c>
      <c r="BL258" s="18" t="s">
        <v>152</v>
      </c>
      <c r="BM258" s="190" t="s">
        <v>1775</v>
      </c>
    </row>
    <row r="259" spans="1:65" s="2" customFormat="1" ht="11.25">
      <c r="A259" s="35"/>
      <c r="B259" s="36"/>
      <c r="C259" s="37"/>
      <c r="D259" s="192" t="s">
        <v>154</v>
      </c>
      <c r="E259" s="37"/>
      <c r="F259" s="193" t="s">
        <v>730</v>
      </c>
      <c r="G259" s="37"/>
      <c r="H259" s="37"/>
      <c r="I259" s="194"/>
      <c r="J259" s="37"/>
      <c r="K259" s="37"/>
      <c r="L259" s="40"/>
      <c r="M259" s="195"/>
      <c r="N259" s="196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154</v>
      </c>
      <c r="AU259" s="18" t="s">
        <v>81</v>
      </c>
    </row>
    <row r="260" spans="1:65" s="2" customFormat="1" ht="21.75" customHeight="1">
      <c r="A260" s="35"/>
      <c r="B260" s="36"/>
      <c r="C260" s="220" t="s">
        <v>367</v>
      </c>
      <c r="D260" s="220" t="s">
        <v>234</v>
      </c>
      <c r="E260" s="221" t="s">
        <v>731</v>
      </c>
      <c r="F260" s="222" t="s">
        <v>732</v>
      </c>
      <c r="G260" s="223" t="s">
        <v>263</v>
      </c>
      <c r="H260" s="224">
        <v>11</v>
      </c>
      <c r="I260" s="225"/>
      <c r="J260" s="226">
        <f>ROUND(I260*H260,2)</f>
        <v>0</v>
      </c>
      <c r="K260" s="222" t="s">
        <v>525</v>
      </c>
      <c r="L260" s="227"/>
      <c r="M260" s="228" t="s">
        <v>19</v>
      </c>
      <c r="N260" s="229" t="s">
        <v>44</v>
      </c>
      <c r="O260" s="65"/>
      <c r="P260" s="188">
        <f>O260*H260</f>
        <v>0</v>
      </c>
      <c r="Q260" s="188">
        <v>8.6999999999999994E-3</v>
      </c>
      <c r="R260" s="188">
        <f>Q260*H260</f>
        <v>9.5699999999999993E-2</v>
      </c>
      <c r="S260" s="188">
        <v>0</v>
      </c>
      <c r="T260" s="18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0" t="s">
        <v>196</v>
      </c>
      <c r="AT260" s="190" t="s">
        <v>234</v>
      </c>
      <c r="AU260" s="190" t="s">
        <v>81</v>
      </c>
      <c r="AY260" s="18" t="s">
        <v>145</v>
      </c>
      <c r="BE260" s="191">
        <f>IF(N260="základní",J260,0)</f>
        <v>0</v>
      </c>
      <c r="BF260" s="191">
        <f>IF(N260="snížená",J260,0)</f>
        <v>0</v>
      </c>
      <c r="BG260" s="191">
        <f>IF(N260="zákl. přenesená",J260,0)</f>
        <v>0</v>
      </c>
      <c r="BH260" s="191">
        <f>IF(N260="sníž. přenesená",J260,0)</f>
        <v>0</v>
      </c>
      <c r="BI260" s="191">
        <f>IF(N260="nulová",J260,0)</f>
        <v>0</v>
      </c>
      <c r="BJ260" s="18" t="s">
        <v>79</v>
      </c>
      <c r="BK260" s="191">
        <f>ROUND(I260*H260,2)</f>
        <v>0</v>
      </c>
      <c r="BL260" s="18" t="s">
        <v>152</v>
      </c>
      <c r="BM260" s="190" t="s">
        <v>1776</v>
      </c>
    </row>
    <row r="261" spans="1:65" s="2" customFormat="1" ht="16.5" customHeight="1">
      <c r="A261" s="35"/>
      <c r="B261" s="36"/>
      <c r="C261" s="220" t="s">
        <v>372</v>
      </c>
      <c r="D261" s="220" t="s">
        <v>234</v>
      </c>
      <c r="E261" s="221" t="s">
        <v>1777</v>
      </c>
      <c r="F261" s="222" t="s">
        <v>1778</v>
      </c>
      <c r="G261" s="223" t="s">
        <v>263</v>
      </c>
      <c r="H261" s="224">
        <v>1</v>
      </c>
      <c r="I261" s="225"/>
      <c r="J261" s="226">
        <f>ROUND(I261*H261,2)</f>
        <v>0</v>
      </c>
      <c r="K261" s="222" t="s">
        <v>525</v>
      </c>
      <c r="L261" s="227"/>
      <c r="M261" s="228" t="s">
        <v>19</v>
      </c>
      <c r="N261" s="229" t="s">
        <v>44</v>
      </c>
      <c r="O261" s="65"/>
      <c r="P261" s="188">
        <f>O261*H261</f>
        <v>0</v>
      </c>
      <c r="Q261" s="188">
        <v>1.04E-2</v>
      </c>
      <c r="R261" s="188">
        <f>Q261*H261</f>
        <v>1.04E-2</v>
      </c>
      <c r="S261" s="188">
        <v>0</v>
      </c>
      <c r="T261" s="18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0" t="s">
        <v>196</v>
      </c>
      <c r="AT261" s="190" t="s">
        <v>234</v>
      </c>
      <c r="AU261" s="190" t="s">
        <v>81</v>
      </c>
      <c r="AY261" s="18" t="s">
        <v>145</v>
      </c>
      <c r="BE261" s="191">
        <f>IF(N261="základní",J261,0)</f>
        <v>0</v>
      </c>
      <c r="BF261" s="191">
        <f>IF(N261="snížená",J261,0)</f>
        <v>0</v>
      </c>
      <c r="BG261" s="191">
        <f>IF(N261="zákl. přenesená",J261,0)</f>
        <v>0</v>
      </c>
      <c r="BH261" s="191">
        <f>IF(N261="sníž. přenesená",J261,0)</f>
        <v>0</v>
      </c>
      <c r="BI261" s="191">
        <f>IF(N261="nulová",J261,0)</f>
        <v>0</v>
      </c>
      <c r="BJ261" s="18" t="s">
        <v>79</v>
      </c>
      <c r="BK261" s="191">
        <f>ROUND(I261*H261,2)</f>
        <v>0</v>
      </c>
      <c r="BL261" s="18" t="s">
        <v>152</v>
      </c>
      <c r="BM261" s="190" t="s">
        <v>1779</v>
      </c>
    </row>
    <row r="262" spans="1:65" s="2" customFormat="1" ht="16.5" customHeight="1">
      <c r="A262" s="35"/>
      <c r="B262" s="36"/>
      <c r="C262" s="220" t="s">
        <v>377</v>
      </c>
      <c r="D262" s="220" t="s">
        <v>234</v>
      </c>
      <c r="E262" s="221" t="s">
        <v>737</v>
      </c>
      <c r="F262" s="222" t="s">
        <v>738</v>
      </c>
      <c r="G262" s="223" t="s">
        <v>263</v>
      </c>
      <c r="H262" s="224">
        <v>2</v>
      </c>
      <c r="I262" s="225"/>
      <c r="J262" s="226">
        <f>ROUND(I262*H262,2)</f>
        <v>0</v>
      </c>
      <c r="K262" s="222" t="s">
        <v>525</v>
      </c>
      <c r="L262" s="227"/>
      <c r="M262" s="228" t="s">
        <v>19</v>
      </c>
      <c r="N262" s="229" t="s">
        <v>44</v>
      </c>
      <c r="O262" s="65"/>
      <c r="P262" s="188">
        <f>O262*H262</f>
        <v>0</v>
      </c>
      <c r="Q262" s="188">
        <v>1.01E-2</v>
      </c>
      <c r="R262" s="188">
        <f>Q262*H262</f>
        <v>2.0199999999999999E-2</v>
      </c>
      <c r="S262" s="188">
        <v>0</v>
      </c>
      <c r="T262" s="18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0" t="s">
        <v>196</v>
      </c>
      <c r="AT262" s="190" t="s">
        <v>234</v>
      </c>
      <c r="AU262" s="190" t="s">
        <v>81</v>
      </c>
      <c r="AY262" s="18" t="s">
        <v>145</v>
      </c>
      <c r="BE262" s="191">
        <f>IF(N262="základní",J262,0)</f>
        <v>0</v>
      </c>
      <c r="BF262" s="191">
        <f>IF(N262="snížená",J262,0)</f>
        <v>0</v>
      </c>
      <c r="BG262" s="191">
        <f>IF(N262="zákl. přenesená",J262,0)</f>
        <v>0</v>
      </c>
      <c r="BH262" s="191">
        <f>IF(N262="sníž. přenesená",J262,0)</f>
        <v>0</v>
      </c>
      <c r="BI262" s="191">
        <f>IF(N262="nulová",J262,0)</f>
        <v>0</v>
      </c>
      <c r="BJ262" s="18" t="s">
        <v>79</v>
      </c>
      <c r="BK262" s="191">
        <f>ROUND(I262*H262,2)</f>
        <v>0</v>
      </c>
      <c r="BL262" s="18" t="s">
        <v>152</v>
      </c>
      <c r="BM262" s="190" t="s">
        <v>1780</v>
      </c>
    </row>
    <row r="263" spans="1:65" s="2" customFormat="1" ht="16.5" customHeight="1">
      <c r="A263" s="35"/>
      <c r="B263" s="36"/>
      <c r="C263" s="220" t="s">
        <v>380</v>
      </c>
      <c r="D263" s="220" t="s">
        <v>234</v>
      </c>
      <c r="E263" s="221" t="s">
        <v>740</v>
      </c>
      <c r="F263" s="222" t="s">
        <v>741</v>
      </c>
      <c r="G263" s="223" t="s">
        <v>263</v>
      </c>
      <c r="H263" s="224">
        <v>3</v>
      </c>
      <c r="I263" s="225"/>
      <c r="J263" s="226">
        <f>ROUND(I263*H263,2)</f>
        <v>0</v>
      </c>
      <c r="K263" s="222" t="s">
        <v>525</v>
      </c>
      <c r="L263" s="227"/>
      <c r="M263" s="228" t="s">
        <v>19</v>
      </c>
      <c r="N263" s="229" t="s">
        <v>44</v>
      </c>
      <c r="O263" s="65"/>
      <c r="P263" s="188">
        <f>O263*H263</f>
        <v>0</v>
      </c>
      <c r="Q263" s="188">
        <v>7.7999999999999996E-3</v>
      </c>
      <c r="R263" s="188">
        <f>Q263*H263</f>
        <v>2.3399999999999997E-2</v>
      </c>
      <c r="S263" s="188">
        <v>0</v>
      </c>
      <c r="T263" s="18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0" t="s">
        <v>196</v>
      </c>
      <c r="AT263" s="190" t="s">
        <v>234</v>
      </c>
      <c r="AU263" s="190" t="s">
        <v>81</v>
      </c>
      <c r="AY263" s="18" t="s">
        <v>145</v>
      </c>
      <c r="BE263" s="191">
        <f>IF(N263="základní",J263,0)</f>
        <v>0</v>
      </c>
      <c r="BF263" s="191">
        <f>IF(N263="snížená",J263,0)</f>
        <v>0</v>
      </c>
      <c r="BG263" s="191">
        <f>IF(N263="zákl. přenesená",J263,0)</f>
        <v>0</v>
      </c>
      <c r="BH263" s="191">
        <f>IF(N263="sníž. přenesená",J263,0)</f>
        <v>0</v>
      </c>
      <c r="BI263" s="191">
        <f>IF(N263="nulová",J263,0)</f>
        <v>0</v>
      </c>
      <c r="BJ263" s="18" t="s">
        <v>79</v>
      </c>
      <c r="BK263" s="191">
        <f>ROUND(I263*H263,2)</f>
        <v>0</v>
      </c>
      <c r="BL263" s="18" t="s">
        <v>152</v>
      </c>
      <c r="BM263" s="190" t="s">
        <v>1781</v>
      </c>
    </row>
    <row r="264" spans="1:65" s="2" customFormat="1" ht="24.2" customHeight="1">
      <c r="A264" s="35"/>
      <c r="B264" s="36"/>
      <c r="C264" s="179" t="s">
        <v>385</v>
      </c>
      <c r="D264" s="179" t="s">
        <v>147</v>
      </c>
      <c r="E264" s="180" t="s">
        <v>743</v>
      </c>
      <c r="F264" s="181" t="s">
        <v>744</v>
      </c>
      <c r="G264" s="182" t="s">
        <v>263</v>
      </c>
      <c r="H264" s="183">
        <v>10</v>
      </c>
      <c r="I264" s="184"/>
      <c r="J264" s="185">
        <f>ROUND(I264*H264,2)</f>
        <v>0</v>
      </c>
      <c r="K264" s="181" t="s">
        <v>525</v>
      </c>
      <c r="L264" s="40"/>
      <c r="M264" s="186" t="s">
        <v>19</v>
      </c>
      <c r="N264" s="187" t="s">
        <v>44</v>
      </c>
      <c r="O264" s="65"/>
      <c r="P264" s="188">
        <f>O264*H264</f>
        <v>0</v>
      </c>
      <c r="Q264" s="188">
        <v>1.67E-3</v>
      </c>
      <c r="R264" s="188">
        <f>Q264*H264</f>
        <v>1.67E-2</v>
      </c>
      <c r="S264" s="188">
        <v>0</v>
      </c>
      <c r="T264" s="18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0" t="s">
        <v>152</v>
      </c>
      <c r="AT264" s="190" t="s">
        <v>147</v>
      </c>
      <c r="AU264" s="190" t="s">
        <v>81</v>
      </c>
      <c r="AY264" s="18" t="s">
        <v>145</v>
      </c>
      <c r="BE264" s="191">
        <f>IF(N264="základní",J264,0)</f>
        <v>0</v>
      </c>
      <c r="BF264" s="191">
        <f>IF(N264="snížená",J264,0)</f>
        <v>0</v>
      </c>
      <c r="BG264" s="191">
        <f>IF(N264="zákl. přenesená",J264,0)</f>
        <v>0</v>
      </c>
      <c r="BH264" s="191">
        <f>IF(N264="sníž. přenesená",J264,0)</f>
        <v>0</v>
      </c>
      <c r="BI264" s="191">
        <f>IF(N264="nulová",J264,0)</f>
        <v>0</v>
      </c>
      <c r="BJ264" s="18" t="s">
        <v>79</v>
      </c>
      <c r="BK264" s="191">
        <f>ROUND(I264*H264,2)</f>
        <v>0</v>
      </c>
      <c r="BL264" s="18" t="s">
        <v>152</v>
      </c>
      <c r="BM264" s="190" t="s">
        <v>1782</v>
      </c>
    </row>
    <row r="265" spans="1:65" s="2" customFormat="1" ht="11.25">
      <c r="A265" s="35"/>
      <c r="B265" s="36"/>
      <c r="C265" s="37"/>
      <c r="D265" s="192" t="s">
        <v>154</v>
      </c>
      <c r="E265" s="37"/>
      <c r="F265" s="193" t="s">
        <v>746</v>
      </c>
      <c r="G265" s="37"/>
      <c r="H265" s="37"/>
      <c r="I265" s="194"/>
      <c r="J265" s="37"/>
      <c r="K265" s="37"/>
      <c r="L265" s="40"/>
      <c r="M265" s="195"/>
      <c r="N265" s="196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154</v>
      </c>
      <c r="AU265" s="18" t="s">
        <v>81</v>
      </c>
    </row>
    <row r="266" spans="1:65" s="2" customFormat="1" ht="16.5" customHeight="1">
      <c r="A266" s="35"/>
      <c r="B266" s="36"/>
      <c r="C266" s="220" t="s">
        <v>390</v>
      </c>
      <c r="D266" s="220" t="s">
        <v>234</v>
      </c>
      <c r="E266" s="221" t="s">
        <v>1783</v>
      </c>
      <c r="F266" s="222" t="s">
        <v>1784</v>
      </c>
      <c r="G266" s="223" t="s">
        <v>263</v>
      </c>
      <c r="H266" s="224">
        <v>1</v>
      </c>
      <c r="I266" s="225"/>
      <c r="J266" s="226">
        <f>ROUND(I266*H266,2)</f>
        <v>0</v>
      </c>
      <c r="K266" s="222" t="s">
        <v>525</v>
      </c>
      <c r="L266" s="227"/>
      <c r="M266" s="228" t="s">
        <v>19</v>
      </c>
      <c r="N266" s="229" t="s">
        <v>44</v>
      </c>
      <c r="O266" s="65"/>
      <c r="P266" s="188">
        <f>O266*H266</f>
        <v>0</v>
      </c>
      <c r="Q266" s="188">
        <v>4.3E-3</v>
      </c>
      <c r="R266" s="188">
        <f>Q266*H266</f>
        <v>4.3E-3</v>
      </c>
      <c r="S266" s="188">
        <v>0</v>
      </c>
      <c r="T266" s="189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0" t="s">
        <v>196</v>
      </c>
      <c r="AT266" s="190" t="s">
        <v>234</v>
      </c>
      <c r="AU266" s="190" t="s">
        <v>81</v>
      </c>
      <c r="AY266" s="18" t="s">
        <v>145</v>
      </c>
      <c r="BE266" s="191">
        <f>IF(N266="základní",J266,0)</f>
        <v>0</v>
      </c>
      <c r="BF266" s="191">
        <f>IF(N266="snížená",J266,0)</f>
        <v>0</v>
      </c>
      <c r="BG266" s="191">
        <f>IF(N266="zákl. přenesená",J266,0)</f>
        <v>0</v>
      </c>
      <c r="BH266" s="191">
        <f>IF(N266="sníž. přenesená",J266,0)</f>
        <v>0</v>
      </c>
      <c r="BI266" s="191">
        <f>IF(N266="nulová",J266,0)</f>
        <v>0</v>
      </c>
      <c r="BJ266" s="18" t="s">
        <v>79</v>
      </c>
      <c r="BK266" s="191">
        <f>ROUND(I266*H266,2)</f>
        <v>0</v>
      </c>
      <c r="BL266" s="18" t="s">
        <v>152</v>
      </c>
      <c r="BM266" s="190" t="s">
        <v>1785</v>
      </c>
    </row>
    <row r="267" spans="1:65" s="2" customFormat="1" ht="16.5" customHeight="1">
      <c r="A267" s="35"/>
      <c r="B267" s="36"/>
      <c r="C267" s="220" t="s">
        <v>394</v>
      </c>
      <c r="D267" s="220" t="s">
        <v>234</v>
      </c>
      <c r="E267" s="221" t="s">
        <v>747</v>
      </c>
      <c r="F267" s="222" t="s">
        <v>748</v>
      </c>
      <c r="G267" s="223" t="s">
        <v>263</v>
      </c>
      <c r="H267" s="224">
        <v>4</v>
      </c>
      <c r="I267" s="225"/>
      <c r="J267" s="226">
        <f>ROUND(I267*H267,2)</f>
        <v>0</v>
      </c>
      <c r="K267" s="222" t="s">
        <v>525</v>
      </c>
      <c r="L267" s="227"/>
      <c r="M267" s="228" t="s">
        <v>19</v>
      </c>
      <c r="N267" s="229" t="s">
        <v>44</v>
      </c>
      <c r="O267" s="65"/>
      <c r="P267" s="188">
        <f>O267*H267</f>
        <v>0</v>
      </c>
      <c r="Q267" s="188">
        <v>1.7100000000000001E-2</v>
      </c>
      <c r="R267" s="188">
        <f>Q267*H267</f>
        <v>6.8400000000000002E-2</v>
      </c>
      <c r="S267" s="188">
        <v>0</v>
      </c>
      <c r="T267" s="18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0" t="s">
        <v>196</v>
      </c>
      <c r="AT267" s="190" t="s">
        <v>234</v>
      </c>
      <c r="AU267" s="190" t="s">
        <v>81</v>
      </c>
      <c r="AY267" s="18" t="s">
        <v>145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18" t="s">
        <v>79</v>
      </c>
      <c r="BK267" s="191">
        <f>ROUND(I267*H267,2)</f>
        <v>0</v>
      </c>
      <c r="BL267" s="18" t="s">
        <v>152</v>
      </c>
      <c r="BM267" s="190" t="s">
        <v>1786</v>
      </c>
    </row>
    <row r="268" spans="1:65" s="2" customFormat="1" ht="16.5" customHeight="1">
      <c r="A268" s="35"/>
      <c r="B268" s="36"/>
      <c r="C268" s="220" t="s">
        <v>398</v>
      </c>
      <c r="D268" s="220" t="s">
        <v>234</v>
      </c>
      <c r="E268" s="221" t="s">
        <v>750</v>
      </c>
      <c r="F268" s="222" t="s">
        <v>751</v>
      </c>
      <c r="G268" s="223" t="s">
        <v>263</v>
      </c>
      <c r="H268" s="224">
        <v>4</v>
      </c>
      <c r="I268" s="225"/>
      <c r="J268" s="226">
        <f>ROUND(I268*H268,2)</f>
        <v>0</v>
      </c>
      <c r="K268" s="222" t="s">
        <v>525</v>
      </c>
      <c r="L268" s="227"/>
      <c r="M268" s="228" t="s">
        <v>19</v>
      </c>
      <c r="N268" s="229" t="s">
        <v>44</v>
      </c>
      <c r="O268" s="65"/>
      <c r="P268" s="188">
        <f>O268*H268</f>
        <v>0</v>
      </c>
      <c r="Q268" s="188">
        <v>2.3800000000000002E-2</v>
      </c>
      <c r="R268" s="188">
        <f>Q268*H268</f>
        <v>9.5200000000000007E-2</v>
      </c>
      <c r="S268" s="188">
        <v>0</v>
      </c>
      <c r="T268" s="18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0" t="s">
        <v>196</v>
      </c>
      <c r="AT268" s="190" t="s">
        <v>234</v>
      </c>
      <c r="AU268" s="190" t="s">
        <v>81</v>
      </c>
      <c r="AY268" s="18" t="s">
        <v>145</v>
      </c>
      <c r="BE268" s="191">
        <f>IF(N268="základní",J268,0)</f>
        <v>0</v>
      </c>
      <c r="BF268" s="191">
        <f>IF(N268="snížená",J268,0)</f>
        <v>0</v>
      </c>
      <c r="BG268" s="191">
        <f>IF(N268="zákl. přenesená",J268,0)</f>
        <v>0</v>
      </c>
      <c r="BH268" s="191">
        <f>IF(N268="sníž. přenesená",J268,0)</f>
        <v>0</v>
      </c>
      <c r="BI268" s="191">
        <f>IF(N268="nulová",J268,0)</f>
        <v>0</v>
      </c>
      <c r="BJ268" s="18" t="s">
        <v>79</v>
      </c>
      <c r="BK268" s="191">
        <f>ROUND(I268*H268,2)</f>
        <v>0</v>
      </c>
      <c r="BL268" s="18" t="s">
        <v>152</v>
      </c>
      <c r="BM268" s="190" t="s">
        <v>1787</v>
      </c>
    </row>
    <row r="269" spans="1:65" s="2" customFormat="1" ht="24.2" customHeight="1">
      <c r="A269" s="35"/>
      <c r="B269" s="36"/>
      <c r="C269" s="220" t="s">
        <v>403</v>
      </c>
      <c r="D269" s="220" t="s">
        <v>234</v>
      </c>
      <c r="E269" s="221" t="s">
        <v>756</v>
      </c>
      <c r="F269" s="222" t="s">
        <v>757</v>
      </c>
      <c r="G269" s="223" t="s">
        <v>263</v>
      </c>
      <c r="H269" s="224">
        <v>1</v>
      </c>
      <c r="I269" s="225"/>
      <c r="J269" s="226">
        <f>ROUND(I269*H269,2)</f>
        <v>0</v>
      </c>
      <c r="K269" s="222" t="s">
        <v>19</v>
      </c>
      <c r="L269" s="227"/>
      <c r="M269" s="228" t="s">
        <v>19</v>
      </c>
      <c r="N269" s="229" t="s">
        <v>44</v>
      </c>
      <c r="O269" s="65"/>
      <c r="P269" s="188">
        <f>O269*H269</f>
        <v>0</v>
      </c>
      <c r="Q269" s="188">
        <v>0</v>
      </c>
      <c r="R269" s="188">
        <f>Q269*H269</f>
        <v>0</v>
      </c>
      <c r="S269" s="188">
        <v>0</v>
      </c>
      <c r="T269" s="18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0" t="s">
        <v>196</v>
      </c>
      <c r="AT269" s="190" t="s">
        <v>234</v>
      </c>
      <c r="AU269" s="190" t="s">
        <v>81</v>
      </c>
      <c r="AY269" s="18" t="s">
        <v>145</v>
      </c>
      <c r="BE269" s="191">
        <f>IF(N269="základní",J269,0)</f>
        <v>0</v>
      </c>
      <c r="BF269" s="191">
        <f>IF(N269="snížená",J269,0)</f>
        <v>0</v>
      </c>
      <c r="BG269" s="191">
        <f>IF(N269="zákl. přenesená",J269,0)</f>
        <v>0</v>
      </c>
      <c r="BH269" s="191">
        <f>IF(N269="sníž. přenesená",J269,0)</f>
        <v>0</v>
      </c>
      <c r="BI269" s="191">
        <f>IF(N269="nulová",J269,0)</f>
        <v>0</v>
      </c>
      <c r="BJ269" s="18" t="s">
        <v>79</v>
      </c>
      <c r="BK269" s="191">
        <f>ROUND(I269*H269,2)</f>
        <v>0</v>
      </c>
      <c r="BL269" s="18" t="s">
        <v>152</v>
      </c>
      <c r="BM269" s="190" t="s">
        <v>1788</v>
      </c>
    </row>
    <row r="270" spans="1:65" s="2" customFormat="1" ht="24.2" customHeight="1">
      <c r="A270" s="35"/>
      <c r="B270" s="36"/>
      <c r="C270" s="179" t="s">
        <v>407</v>
      </c>
      <c r="D270" s="179" t="s">
        <v>147</v>
      </c>
      <c r="E270" s="180" t="s">
        <v>759</v>
      </c>
      <c r="F270" s="181" t="s">
        <v>760</v>
      </c>
      <c r="G270" s="182" t="s">
        <v>172</v>
      </c>
      <c r="H270" s="183">
        <v>7.2</v>
      </c>
      <c r="I270" s="184"/>
      <c r="J270" s="185">
        <f>ROUND(I270*H270,2)</f>
        <v>0</v>
      </c>
      <c r="K270" s="181" t="s">
        <v>525</v>
      </c>
      <c r="L270" s="40"/>
      <c r="M270" s="186" t="s">
        <v>19</v>
      </c>
      <c r="N270" s="187" t="s">
        <v>44</v>
      </c>
      <c r="O270" s="65"/>
      <c r="P270" s="188">
        <f>O270*H270</f>
        <v>0</v>
      </c>
      <c r="Q270" s="188">
        <v>0</v>
      </c>
      <c r="R270" s="188">
        <f>Q270*H270</f>
        <v>0</v>
      </c>
      <c r="S270" s="188">
        <v>0</v>
      </c>
      <c r="T270" s="189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0" t="s">
        <v>152</v>
      </c>
      <c r="AT270" s="190" t="s">
        <v>147</v>
      </c>
      <c r="AU270" s="190" t="s">
        <v>81</v>
      </c>
      <c r="AY270" s="18" t="s">
        <v>145</v>
      </c>
      <c r="BE270" s="191">
        <f>IF(N270="základní",J270,0)</f>
        <v>0</v>
      </c>
      <c r="BF270" s="191">
        <f>IF(N270="snížená",J270,0)</f>
        <v>0</v>
      </c>
      <c r="BG270" s="191">
        <f>IF(N270="zákl. přenesená",J270,0)</f>
        <v>0</v>
      </c>
      <c r="BH270" s="191">
        <f>IF(N270="sníž. přenesená",J270,0)</f>
        <v>0</v>
      </c>
      <c r="BI270" s="191">
        <f>IF(N270="nulová",J270,0)</f>
        <v>0</v>
      </c>
      <c r="BJ270" s="18" t="s">
        <v>79</v>
      </c>
      <c r="BK270" s="191">
        <f>ROUND(I270*H270,2)</f>
        <v>0</v>
      </c>
      <c r="BL270" s="18" t="s">
        <v>152</v>
      </c>
      <c r="BM270" s="190" t="s">
        <v>1789</v>
      </c>
    </row>
    <row r="271" spans="1:65" s="2" customFormat="1" ht="11.25">
      <c r="A271" s="35"/>
      <c r="B271" s="36"/>
      <c r="C271" s="37"/>
      <c r="D271" s="192" t="s">
        <v>154</v>
      </c>
      <c r="E271" s="37"/>
      <c r="F271" s="193" t="s">
        <v>762</v>
      </c>
      <c r="G271" s="37"/>
      <c r="H271" s="37"/>
      <c r="I271" s="194"/>
      <c r="J271" s="37"/>
      <c r="K271" s="37"/>
      <c r="L271" s="40"/>
      <c r="M271" s="195"/>
      <c r="N271" s="196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154</v>
      </c>
      <c r="AU271" s="18" t="s">
        <v>81</v>
      </c>
    </row>
    <row r="272" spans="1:65" s="15" customFormat="1" ht="11.25">
      <c r="B272" s="230"/>
      <c r="C272" s="231"/>
      <c r="D272" s="199" t="s">
        <v>160</v>
      </c>
      <c r="E272" s="232" t="s">
        <v>19</v>
      </c>
      <c r="F272" s="233" t="s">
        <v>1790</v>
      </c>
      <c r="G272" s="231"/>
      <c r="H272" s="232" t="s">
        <v>19</v>
      </c>
      <c r="I272" s="234"/>
      <c r="J272" s="231"/>
      <c r="K272" s="231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160</v>
      </c>
      <c r="AU272" s="239" t="s">
        <v>81</v>
      </c>
      <c r="AV272" s="15" t="s">
        <v>79</v>
      </c>
      <c r="AW272" s="15" t="s">
        <v>35</v>
      </c>
      <c r="AX272" s="15" t="s">
        <v>73</v>
      </c>
      <c r="AY272" s="239" t="s">
        <v>145</v>
      </c>
    </row>
    <row r="273" spans="1:65" s="13" customFormat="1" ht="11.25">
      <c r="B273" s="197"/>
      <c r="C273" s="198"/>
      <c r="D273" s="199" t="s">
        <v>160</v>
      </c>
      <c r="E273" s="200" t="s">
        <v>19</v>
      </c>
      <c r="F273" s="201" t="s">
        <v>1791</v>
      </c>
      <c r="G273" s="198"/>
      <c r="H273" s="202">
        <v>7.2</v>
      </c>
      <c r="I273" s="203"/>
      <c r="J273" s="198"/>
      <c r="K273" s="198"/>
      <c r="L273" s="204"/>
      <c r="M273" s="205"/>
      <c r="N273" s="206"/>
      <c r="O273" s="206"/>
      <c r="P273" s="206"/>
      <c r="Q273" s="206"/>
      <c r="R273" s="206"/>
      <c r="S273" s="206"/>
      <c r="T273" s="207"/>
      <c r="AT273" s="208" t="s">
        <v>160</v>
      </c>
      <c r="AU273" s="208" t="s">
        <v>81</v>
      </c>
      <c r="AV273" s="13" t="s">
        <v>81</v>
      </c>
      <c r="AW273" s="13" t="s">
        <v>35</v>
      </c>
      <c r="AX273" s="13" t="s">
        <v>79</v>
      </c>
      <c r="AY273" s="208" t="s">
        <v>145</v>
      </c>
    </row>
    <row r="274" spans="1:65" s="2" customFormat="1" ht="16.5" customHeight="1">
      <c r="A274" s="35"/>
      <c r="B274" s="36"/>
      <c r="C274" s="220" t="s">
        <v>413</v>
      </c>
      <c r="D274" s="220" t="s">
        <v>234</v>
      </c>
      <c r="E274" s="221" t="s">
        <v>764</v>
      </c>
      <c r="F274" s="222" t="s">
        <v>765</v>
      </c>
      <c r="G274" s="223" t="s">
        <v>172</v>
      </c>
      <c r="H274" s="224">
        <v>7.92</v>
      </c>
      <c r="I274" s="225"/>
      <c r="J274" s="226">
        <f>ROUND(I274*H274,2)</f>
        <v>0</v>
      </c>
      <c r="K274" s="222" t="s">
        <v>525</v>
      </c>
      <c r="L274" s="227"/>
      <c r="M274" s="228" t="s">
        <v>19</v>
      </c>
      <c r="N274" s="229" t="s">
        <v>44</v>
      </c>
      <c r="O274" s="65"/>
      <c r="P274" s="188">
        <f>O274*H274</f>
        <v>0</v>
      </c>
      <c r="Q274" s="188">
        <v>2.7999999999999998E-4</v>
      </c>
      <c r="R274" s="188">
        <f>Q274*H274</f>
        <v>2.2175999999999997E-3</v>
      </c>
      <c r="S274" s="188">
        <v>0</v>
      </c>
      <c r="T274" s="18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0" t="s">
        <v>196</v>
      </c>
      <c r="AT274" s="190" t="s">
        <v>234</v>
      </c>
      <c r="AU274" s="190" t="s">
        <v>81</v>
      </c>
      <c r="AY274" s="18" t="s">
        <v>145</v>
      </c>
      <c r="BE274" s="191">
        <f>IF(N274="základní",J274,0)</f>
        <v>0</v>
      </c>
      <c r="BF274" s="191">
        <f>IF(N274="snížená",J274,0)</f>
        <v>0</v>
      </c>
      <c r="BG274" s="191">
        <f>IF(N274="zákl. přenesená",J274,0)</f>
        <v>0</v>
      </c>
      <c r="BH274" s="191">
        <f>IF(N274="sníž. přenesená",J274,0)</f>
        <v>0</v>
      </c>
      <c r="BI274" s="191">
        <f>IF(N274="nulová",J274,0)</f>
        <v>0</v>
      </c>
      <c r="BJ274" s="18" t="s">
        <v>79</v>
      </c>
      <c r="BK274" s="191">
        <f>ROUND(I274*H274,2)</f>
        <v>0</v>
      </c>
      <c r="BL274" s="18" t="s">
        <v>152</v>
      </c>
      <c r="BM274" s="190" t="s">
        <v>1792</v>
      </c>
    </row>
    <row r="275" spans="1:65" s="13" customFormat="1" ht="11.25">
      <c r="B275" s="197"/>
      <c r="C275" s="198"/>
      <c r="D275" s="199" t="s">
        <v>160</v>
      </c>
      <c r="E275" s="200" t="s">
        <v>19</v>
      </c>
      <c r="F275" s="201" t="s">
        <v>1793</v>
      </c>
      <c r="G275" s="198"/>
      <c r="H275" s="202">
        <v>7.92</v>
      </c>
      <c r="I275" s="203"/>
      <c r="J275" s="198"/>
      <c r="K275" s="198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160</v>
      </c>
      <c r="AU275" s="208" t="s">
        <v>81</v>
      </c>
      <c r="AV275" s="13" t="s">
        <v>81</v>
      </c>
      <c r="AW275" s="13" t="s">
        <v>35</v>
      </c>
      <c r="AX275" s="13" t="s">
        <v>79</v>
      </c>
      <c r="AY275" s="208" t="s">
        <v>145</v>
      </c>
    </row>
    <row r="276" spans="1:65" s="2" customFormat="1" ht="16.5" customHeight="1">
      <c r="A276" s="35"/>
      <c r="B276" s="36"/>
      <c r="C276" s="179" t="s">
        <v>418</v>
      </c>
      <c r="D276" s="179" t="s">
        <v>147</v>
      </c>
      <c r="E276" s="180" t="s">
        <v>768</v>
      </c>
      <c r="F276" s="181" t="s">
        <v>769</v>
      </c>
      <c r="G276" s="182" t="s">
        <v>263</v>
      </c>
      <c r="H276" s="183">
        <v>2</v>
      </c>
      <c r="I276" s="184"/>
      <c r="J276" s="185">
        <f>ROUND(I276*H276,2)</f>
        <v>0</v>
      </c>
      <c r="K276" s="181" t="s">
        <v>525</v>
      </c>
      <c r="L276" s="40"/>
      <c r="M276" s="186" t="s">
        <v>19</v>
      </c>
      <c r="N276" s="187" t="s">
        <v>44</v>
      </c>
      <c r="O276" s="65"/>
      <c r="P276" s="188">
        <f>O276*H276</f>
        <v>0</v>
      </c>
      <c r="Q276" s="188">
        <v>3.8000000000000002E-4</v>
      </c>
      <c r="R276" s="188">
        <f>Q276*H276</f>
        <v>7.6000000000000004E-4</v>
      </c>
      <c r="S276" s="188">
        <v>0</v>
      </c>
      <c r="T276" s="18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0" t="s">
        <v>152</v>
      </c>
      <c r="AT276" s="190" t="s">
        <v>147</v>
      </c>
      <c r="AU276" s="190" t="s">
        <v>81</v>
      </c>
      <c r="AY276" s="18" t="s">
        <v>145</v>
      </c>
      <c r="BE276" s="191">
        <f>IF(N276="základní",J276,0)</f>
        <v>0</v>
      </c>
      <c r="BF276" s="191">
        <f>IF(N276="snížená",J276,0)</f>
        <v>0</v>
      </c>
      <c r="BG276" s="191">
        <f>IF(N276="zákl. přenesená",J276,0)</f>
        <v>0</v>
      </c>
      <c r="BH276" s="191">
        <f>IF(N276="sníž. přenesená",J276,0)</f>
        <v>0</v>
      </c>
      <c r="BI276" s="191">
        <f>IF(N276="nulová",J276,0)</f>
        <v>0</v>
      </c>
      <c r="BJ276" s="18" t="s">
        <v>79</v>
      </c>
      <c r="BK276" s="191">
        <f>ROUND(I276*H276,2)</f>
        <v>0</v>
      </c>
      <c r="BL276" s="18" t="s">
        <v>152</v>
      </c>
      <c r="BM276" s="190" t="s">
        <v>1794</v>
      </c>
    </row>
    <row r="277" spans="1:65" s="2" customFormat="1" ht="11.25">
      <c r="A277" s="35"/>
      <c r="B277" s="36"/>
      <c r="C277" s="37"/>
      <c r="D277" s="192" t="s">
        <v>154</v>
      </c>
      <c r="E277" s="37"/>
      <c r="F277" s="193" t="s">
        <v>771</v>
      </c>
      <c r="G277" s="37"/>
      <c r="H277" s="37"/>
      <c r="I277" s="194"/>
      <c r="J277" s="37"/>
      <c r="K277" s="37"/>
      <c r="L277" s="40"/>
      <c r="M277" s="195"/>
      <c r="N277" s="196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154</v>
      </c>
      <c r="AU277" s="18" t="s">
        <v>81</v>
      </c>
    </row>
    <row r="278" spans="1:65" s="2" customFormat="1" ht="21.75" customHeight="1">
      <c r="A278" s="35"/>
      <c r="B278" s="36"/>
      <c r="C278" s="179" t="s">
        <v>425</v>
      </c>
      <c r="D278" s="179" t="s">
        <v>147</v>
      </c>
      <c r="E278" s="180" t="s">
        <v>772</v>
      </c>
      <c r="F278" s="181" t="s">
        <v>773</v>
      </c>
      <c r="G278" s="182" t="s">
        <v>263</v>
      </c>
      <c r="H278" s="183">
        <v>2</v>
      </c>
      <c r="I278" s="184"/>
      <c r="J278" s="185">
        <f>ROUND(I278*H278,2)</f>
        <v>0</v>
      </c>
      <c r="K278" s="181" t="s">
        <v>525</v>
      </c>
      <c r="L278" s="40"/>
      <c r="M278" s="186" t="s">
        <v>19</v>
      </c>
      <c r="N278" s="187" t="s">
        <v>44</v>
      </c>
      <c r="O278" s="65"/>
      <c r="P278" s="188">
        <f>O278*H278</f>
        <v>0</v>
      </c>
      <c r="Q278" s="188">
        <v>0</v>
      </c>
      <c r="R278" s="188">
        <f>Q278*H278</f>
        <v>0</v>
      </c>
      <c r="S278" s="188">
        <v>0</v>
      </c>
      <c r="T278" s="18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0" t="s">
        <v>152</v>
      </c>
      <c r="AT278" s="190" t="s">
        <v>147</v>
      </c>
      <c r="AU278" s="190" t="s">
        <v>81</v>
      </c>
      <c r="AY278" s="18" t="s">
        <v>145</v>
      </c>
      <c r="BE278" s="191">
        <f>IF(N278="základní",J278,0)</f>
        <v>0</v>
      </c>
      <c r="BF278" s="191">
        <f>IF(N278="snížená",J278,0)</f>
        <v>0</v>
      </c>
      <c r="BG278" s="191">
        <f>IF(N278="zákl. přenesená",J278,0)</f>
        <v>0</v>
      </c>
      <c r="BH278" s="191">
        <f>IF(N278="sníž. přenesená",J278,0)</f>
        <v>0</v>
      </c>
      <c r="BI278" s="191">
        <f>IF(N278="nulová",J278,0)</f>
        <v>0</v>
      </c>
      <c r="BJ278" s="18" t="s">
        <v>79</v>
      </c>
      <c r="BK278" s="191">
        <f>ROUND(I278*H278,2)</f>
        <v>0</v>
      </c>
      <c r="BL278" s="18" t="s">
        <v>152</v>
      </c>
      <c r="BM278" s="190" t="s">
        <v>1795</v>
      </c>
    </row>
    <row r="279" spans="1:65" s="2" customFormat="1" ht="11.25">
      <c r="A279" s="35"/>
      <c r="B279" s="36"/>
      <c r="C279" s="37"/>
      <c r="D279" s="192" t="s">
        <v>154</v>
      </c>
      <c r="E279" s="37"/>
      <c r="F279" s="193" t="s">
        <v>775</v>
      </c>
      <c r="G279" s="37"/>
      <c r="H279" s="37"/>
      <c r="I279" s="194"/>
      <c r="J279" s="37"/>
      <c r="K279" s="37"/>
      <c r="L279" s="40"/>
      <c r="M279" s="195"/>
      <c r="N279" s="196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154</v>
      </c>
      <c r="AU279" s="18" t="s">
        <v>81</v>
      </c>
    </row>
    <row r="280" spans="1:65" s="2" customFormat="1" ht="24.2" customHeight="1">
      <c r="A280" s="35"/>
      <c r="B280" s="36"/>
      <c r="C280" s="220" t="s">
        <v>430</v>
      </c>
      <c r="D280" s="220" t="s">
        <v>234</v>
      </c>
      <c r="E280" s="221" t="s">
        <v>776</v>
      </c>
      <c r="F280" s="222" t="s">
        <v>777</v>
      </c>
      <c r="G280" s="223" t="s">
        <v>263</v>
      </c>
      <c r="H280" s="224">
        <v>2</v>
      </c>
      <c r="I280" s="225"/>
      <c r="J280" s="226">
        <f>ROUND(I280*H280,2)</f>
        <v>0</v>
      </c>
      <c r="K280" s="222" t="s">
        <v>19</v>
      </c>
      <c r="L280" s="227"/>
      <c r="M280" s="228" t="s">
        <v>19</v>
      </c>
      <c r="N280" s="229" t="s">
        <v>44</v>
      </c>
      <c r="O280" s="65"/>
      <c r="P280" s="188">
        <f>O280*H280</f>
        <v>0</v>
      </c>
      <c r="Q280" s="188">
        <v>0</v>
      </c>
      <c r="R280" s="188">
        <f>Q280*H280</f>
        <v>0</v>
      </c>
      <c r="S280" s="188">
        <v>0</v>
      </c>
      <c r="T280" s="189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0" t="s">
        <v>196</v>
      </c>
      <c r="AT280" s="190" t="s">
        <v>234</v>
      </c>
      <c r="AU280" s="190" t="s">
        <v>81</v>
      </c>
      <c r="AY280" s="18" t="s">
        <v>145</v>
      </c>
      <c r="BE280" s="191">
        <f>IF(N280="základní",J280,0)</f>
        <v>0</v>
      </c>
      <c r="BF280" s="191">
        <f>IF(N280="snížená",J280,0)</f>
        <v>0</v>
      </c>
      <c r="BG280" s="191">
        <f>IF(N280="zákl. přenesená",J280,0)</f>
        <v>0</v>
      </c>
      <c r="BH280" s="191">
        <f>IF(N280="sníž. přenesená",J280,0)</f>
        <v>0</v>
      </c>
      <c r="BI280" s="191">
        <f>IF(N280="nulová",J280,0)</f>
        <v>0</v>
      </c>
      <c r="BJ280" s="18" t="s">
        <v>79</v>
      </c>
      <c r="BK280" s="191">
        <f>ROUND(I280*H280,2)</f>
        <v>0</v>
      </c>
      <c r="BL280" s="18" t="s">
        <v>152</v>
      </c>
      <c r="BM280" s="190" t="s">
        <v>1796</v>
      </c>
    </row>
    <row r="281" spans="1:65" s="2" customFormat="1" ht="24.2" customHeight="1">
      <c r="A281" s="35"/>
      <c r="B281" s="36"/>
      <c r="C281" s="220" t="s">
        <v>436</v>
      </c>
      <c r="D281" s="220" t="s">
        <v>234</v>
      </c>
      <c r="E281" s="221" t="s">
        <v>782</v>
      </c>
      <c r="F281" s="222" t="s">
        <v>783</v>
      </c>
      <c r="G281" s="223" t="s">
        <v>263</v>
      </c>
      <c r="H281" s="224">
        <v>2</v>
      </c>
      <c r="I281" s="225"/>
      <c r="J281" s="226">
        <f>ROUND(I281*H281,2)</f>
        <v>0</v>
      </c>
      <c r="K281" s="222" t="s">
        <v>19</v>
      </c>
      <c r="L281" s="227"/>
      <c r="M281" s="228" t="s">
        <v>19</v>
      </c>
      <c r="N281" s="229" t="s">
        <v>44</v>
      </c>
      <c r="O281" s="65"/>
      <c r="P281" s="188">
        <f>O281*H281</f>
        <v>0</v>
      </c>
      <c r="Q281" s="188">
        <v>0</v>
      </c>
      <c r="R281" s="188">
        <f>Q281*H281</f>
        <v>0</v>
      </c>
      <c r="S281" s="188">
        <v>0</v>
      </c>
      <c r="T281" s="189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0" t="s">
        <v>196</v>
      </c>
      <c r="AT281" s="190" t="s">
        <v>234</v>
      </c>
      <c r="AU281" s="190" t="s">
        <v>81</v>
      </c>
      <c r="AY281" s="18" t="s">
        <v>145</v>
      </c>
      <c r="BE281" s="191">
        <f>IF(N281="základní",J281,0)</f>
        <v>0</v>
      </c>
      <c r="BF281" s="191">
        <f>IF(N281="snížená",J281,0)</f>
        <v>0</v>
      </c>
      <c r="BG281" s="191">
        <f>IF(N281="zákl. přenesená",J281,0)</f>
        <v>0</v>
      </c>
      <c r="BH281" s="191">
        <f>IF(N281="sníž. přenesená",J281,0)</f>
        <v>0</v>
      </c>
      <c r="BI281" s="191">
        <f>IF(N281="nulová",J281,0)</f>
        <v>0</v>
      </c>
      <c r="BJ281" s="18" t="s">
        <v>79</v>
      </c>
      <c r="BK281" s="191">
        <f>ROUND(I281*H281,2)</f>
        <v>0</v>
      </c>
      <c r="BL281" s="18" t="s">
        <v>152</v>
      </c>
      <c r="BM281" s="190" t="s">
        <v>1797</v>
      </c>
    </row>
    <row r="282" spans="1:65" s="2" customFormat="1" ht="16.5" customHeight="1">
      <c r="A282" s="35"/>
      <c r="B282" s="36"/>
      <c r="C282" s="220" t="s">
        <v>441</v>
      </c>
      <c r="D282" s="220" t="s">
        <v>234</v>
      </c>
      <c r="E282" s="221" t="s">
        <v>785</v>
      </c>
      <c r="F282" s="222" t="s">
        <v>786</v>
      </c>
      <c r="G282" s="223" t="s">
        <v>263</v>
      </c>
      <c r="H282" s="224">
        <v>2</v>
      </c>
      <c r="I282" s="225"/>
      <c r="J282" s="226">
        <f>ROUND(I282*H282,2)</f>
        <v>0</v>
      </c>
      <c r="K282" s="222" t="s">
        <v>19</v>
      </c>
      <c r="L282" s="227"/>
      <c r="M282" s="228" t="s">
        <v>19</v>
      </c>
      <c r="N282" s="229" t="s">
        <v>44</v>
      </c>
      <c r="O282" s="65"/>
      <c r="P282" s="188">
        <f>O282*H282</f>
        <v>0</v>
      </c>
      <c r="Q282" s="188">
        <v>0</v>
      </c>
      <c r="R282" s="188">
        <f>Q282*H282</f>
        <v>0</v>
      </c>
      <c r="S282" s="188">
        <v>0</v>
      </c>
      <c r="T282" s="18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0" t="s">
        <v>196</v>
      </c>
      <c r="AT282" s="190" t="s">
        <v>234</v>
      </c>
      <c r="AU282" s="190" t="s">
        <v>81</v>
      </c>
      <c r="AY282" s="18" t="s">
        <v>145</v>
      </c>
      <c r="BE282" s="191">
        <f>IF(N282="základní",J282,0)</f>
        <v>0</v>
      </c>
      <c r="BF282" s="191">
        <f>IF(N282="snížená",J282,0)</f>
        <v>0</v>
      </c>
      <c r="BG282" s="191">
        <f>IF(N282="zákl. přenesená",J282,0)</f>
        <v>0</v>
      </c>
      <c r="BH282" s="191">
        <f>IF(N282="sníž. přenesená",J282,0)</f>
        <v>0</v>
      </c>
      <c r="BI282" s="191">
        <f>IF(N282="nulová",J282,0)</f>
        <v>0</v>
      </c>
      <c r="BJ282" s="18" t="s">
        <v>79</v>
      </c>
      <c r="BK282" s="191">
        <f>ROUND(I282*H282,2)</f>
        <v>0</v>
      </c>
      <c r="BL282" s="18" t="s">
        <v>152</v>
      </c>
      <c r="BM282" s="190" t="s">
        <v>1798</v>
      </c>
    </row>
    <row r="283" spans="1:65" s="2" customFormat="1" ht="24.2" customHeight="1">
      <c r="A283" s="35"/>
      <c r="B283" s="36"/>
      <c r="C283" s="179" t="s">
        <v>448</v>
      </c>
      <c r="D283" s="179" t="s">
        <v>147</v>
      </c>
      <c r="E283" s="180" t="s">
        <v>788</v>
      </c>
      <c r="F283" s="181" t="s">
        <v>789</v>
      </c>
      <c r="G283" s="182" t="s">
        <v>263</v>
      </c>
      <c r="H283" s="183">
        <v>5</v>
      </c>
      <c r="I283" s="184"/>
      <c r="J283" s="185">
        <f>ROUND(I283*H283,2)</f>
        <v>0</v>
      </c>
      <c r="K283" s="181" t="s">
        <v>525</v>
      </c>
      <c r="L283" s="40"/>
      <c r="M283" s="186" t="s">
        <v>19</v>
      </c>
      <c r="N283" s="187" t="s">
        <v>44</v>
      </c>
      <c r="O283" s="65"/>
      <c r="P283" s="188">
        <f>O283*H283</f>
        <v>0</v>
      </c>
      <c r="Q283" s="188">
        <v>1.6199999999999999E-3</v>
      </c>
      <c r="R283" s="188">
        <f>Q283*H283</f>
        <v>8.0999999999999996E-3</v>
      </c>
      <c r="S283" s="188">
        <v>0</v>
      </c>
      <c r="T283" s="18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0" t="s">
        <v>152</v>
      </c>
      <c r="AT283" s="190" t="s">
        <v>147</v>
      </c>
      <c r="AU283" s="190" t="s">
        <v>81</v>
      </c>
      <c r="AY283" s="18" t="s">
        <v>145</v>
      </c>
      <c r="BE283" s="191">
        <f>IF(N283="základní",J283,0)</f>
        <v>0</v>
      </c>
      <c r="BF283" s="191">
        <f>IF(N283="snížená",J283,0)</f>
        <v>0</v>
      </c>
      <c r="BG283" s="191">
        <f>IF(N283="zákl. přenesená",J283,0)</f>
        <v>0</v>
      </c>
      <c r="BH283" s="191">
        <f>IF(N283="sníž. přenesená",J283,0)</f>
        <v>0</v>
      </c>
      <c r="BI283" s="191">
        <f>IF(N283="nulová",J283,0)</f>
        <v>0</v>
      </c>
      <c r="BJ283" s="18" t="s">
        <v>79</v>
      </c>
      <c r="BK283" s="191">
        <f>ROUND(I283*H283,2)</f>
        <v>0</v>
      </c>
      <c r="BL283" s="18" t="s">
        <v>152</v>
      </c>
      <c r="BM283" s="190" t="s">
        <v>1799</v>
      </c>
    </row>
    <row r="284" spans="1:65" s="2" customFormat="1" ht="11.25">
      <c r="A284" s="35"/>
      <c r="B284" s="36"/>
      <c r="C284" s="37"/>
      <c r="D284" s="192" t="s">
        <v>154</v>
      </c>
      <c r="E284" s="37"/>
      <c r="F284" s="193" t="s">
        <v>791</v>
      </c>
      <c r="G284" s="37"/>
      <c r="H284" s="37"/>
      <c r="I284" s="194"/>
      <c r="J284" s="37"/>
      <c r="K284" s="37"/>
      <c r="L284" s="40"/>
      <c r="M284" s="195"/>
      <c r="N284" s="196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154</v>
      </c>
      <c r="AU284" s="18" t="s">
        <v>81</v>
      </c>
    </row>
    <row r="285" spans="1:65" s="2" customFormat="1" ht="16.5" customHeight="1">
      <c r="A285" s="35"/>
      <c r="B285" s="36"/>
      <c r="C285" s="220" t="s">
        <v>457</v>
      </c>
      <c r="D285" s="220" t="s">
        <v>234</v>
      </c>
      <c r="E285" s="221" t="s">
        <v>792</v>
      </c>
      <c r="F285" s="222" t="s">
        <v>793</v>
      </c>
      <c r="G285" s="223" t="s">
        <v>263</v>
      </c>
      <c r="H285" s="224">
        <v>5</v>
      </c>
      <c r="I285" s="225"/>
      <c r="J285" s="226">
        <f>ROUND(I285*H285,2)</f>
        <v>0</v>
      </c>
      <c r="K285" s="222" t="s">
        <v>525</v>
      </c>
      <c r="L285" s="227"/>
      <c r="M285" s="228" t="s">
        <v>19</v>
      </c>
      <c r="N285" s="229" t="s">
        <v>44</v>
      </c>
      <c r="O285" s="65"/>
      <c r="P285" s="188">
        <f>O285*H285</f>
        <v>0</v>
      </c>
      <c r="Q285" s="188">
        <v>1.555E-2</v>
      </c>
      <c r="R285" s="188">
        <f>Q285*H285</f>
        <v>7.775E-2</v>
      </c>
      <c r="S285" s="188">
        <v>0</v>
      </c>
      <c r="T285" s="18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0" t="s">
        <v>196</v>
      </c>
      <c r="AT285" s="190" t="s">
        <v>234</v>
      </c>
      <c r="AU285" s="190" t="s">
        <v>81</v>
      </c>
      <c r="AY285" s="18" t="s">
        <v>145</v>
      </c>
      <c r="BE285" s="191">
        <f>IF(N285="základní",J285,0)</f>
        <v>0</v>
      </c>
      <c r="BF285" s="191">
        <f>IF(N285="snížená",J285,0)</f>
        <v>0</v>
      </c>
      <c r="BG285" s="191">
        <f>IF(N285="zákl. přenesená",J285,0)</f>
        <v>0</v>
      </c>
      <c r="BH285" s="191">
        <f>IF(N285="sníž. přenesená",J285,0)</f>
        <v>0</v>
      </c>
      <c r="BI285" s="191">
        <f>IF(N285="nulová",J285,0)</f>
        <v>0</v>
      </c>
      <c r="BJ285" s="18" t="s">
        <v>79</v>
      </c>
      <c r="BK285" s="191">
        <f>ROUND(I285*H285,2)</f>
        <v>0</v>
      </c>
      <c r="BL285" s="18" t="s">
        <v>152</v>
      </c>
      <c r="BM285" s="190" t="s">
        <v>1800</v>
      </c>
    </row>
    <row r="286" spans="1:65" s="2" customFormat="1" ht="24.2" customHeight="1">
      <c r="A286" s="35"/>
      <c r="B286" s="36"/>
      <c r="C286" s="220" t="s">
        <v>465</v>
      </c>
      <c r="D286" s="220" t="s">
        <v>234</v>
      </c>
      <c r="E286" s="221" t="s">
        <v>779</v>
      </c>
      <c r="F286" s="222" t="s">
        <v>780</v>
      </c>
      <c r="G286" s="223" t="s">
        <v>263</v>
      </c>
      <c r="H286" s="224">
        <v>5</v>
      </c>
      <c r="I286" s="225"/>
      <c r="J286" s="226">
        <f>ROUND(I286*H286,2)</f>
        <v>0</v>
      </c>
      <c r="K286" s="222" t="s">
        <v>19</v>
      </c>
      <c r="L286" s="227"/>
      <c r="M286" s="228" t="s">
        <v>19</v>
      </c>
      <c r="N286" s="229" t="s">
        <v>44</v>
      </c>
      <c r="O286" s="65"/>
      <c r="P286" s="188">
        <f>O286*H286</f>
        <v>0</v>
      </c>
      <c r="Q286" s="188">
        <v>0</v>
      </c>
      <c r="R286" s="188">
        <f>Q286*H286</f>
        <v>0</v>
      </c>
      <c r="S286" s="188">
        <v>0</v>
      </c>
      <c r="T286" s="18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0" t="s">
        <v>196</v>
      </c>
      <c r="AT286" s="190" t="s">
        <v>234</v>
      </c>
      <c r="AU286" s="190" t="s">
        <v>81</v>
      </c>
      <c r="AY286" s="18" t="s">
        <v>145</v>
      </c>
      <c r="BE286" s="191">
        <f>IF(N286="základní",J286,0)</f>
        <v>0</v>
      </c>
      <c r="BF286" s="191">
        <f>IF(N286="snížená",J286,0)</f>
        <v>0</v>
      </c>
      <c r="BG286" s="191">
        <f>IF(N286="zákl. přenesená",J286,0)</f>
        <v>0</v>
      </c>
      <c r="BH286" s="191">
        <f>IF(N286="sníž. přenesená",J286,0)</f>
        <v>0</v>
      </c>
      <c r="BI286" s="191">
        <f>IF(N286="nulová",J286,0)</f>
        <v>0</v>
      </c>
      <c r="BJ286" s="18" t="s">
        <v>79</v>
      </c>
      <c r="BK286" s="191">
        <f>ROUND(I286*H286,2)</f>
        <v>0</v>
      </c>
      <c r="BL286" s="18" t="s">
        <v>152</v>
      </c>
      <c r="BM286" s="190" t="s">
        <v>1801</v>
      </c>
    </row>
    <row r="287" spans="1:65" s="2" customFormat="1" ht="24.2" customHeight="1">
      <c r="A287" s="35"/>
      <c r="B287" s="36"/>
      <c r="C287" s="220" t="s">
        <v>472</v>
      </c>
      <c r="D287" s="220" t="s">
        <v>234</v>
      </c>
      <c r="E287" s="221" t="s">
        <v>703</v>
      </c>
      <c r="F287" s="222" t="s">
        <v>704</v>
      </c>
      <c r="G287" s="223" t="s">
        <v>263</v>
      </c>
      <c r="H287" s="224">
        <v>2</v>
      </c>
      <c r="I287" s="225"/>
      <c r="J287" s="226">
        <f>ROUND(I287*H287,2)</f>
        <v>0</v>
      </c>
      <c r="K287" s="222" t="s">
        <v>19</v>
      </c>
      <c r="L287" s="227"/>
      <c r="M287" s="228" t="s">
        <v>19</v>
      </c>
      <c r="N287" s="229" t="s">
        <v>44</v>
      </c>
      <c r="O287" s="65"/>
      <c r="P287" s="188">
        <f>O287*H287</f>
        <v>0</v>
      </c>
      <c r="Q287" s="188">
        <v>0</v>
      </c>
      <c r="R287" s="188">
        <f>Q287*H287</f>
        <v>0</v>
      </c>
      <c r="S287" s="188">
        <v>0</v>
      </c>
      <c r="T287" s="189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0" t="s">
        <v>196</v>
      </c>
      <c r="AT287" s="190" t="s">
        <v>234</v>
      </c>
      <c r="AU287" s="190" t="s">
        <v>81</v>
      </c>
      <c r="AY287" s="18" t="s">
        <v>145</v>
      </c>
      <c r="BE287" s="191">
        <f>IF(N287="základní",J287,0)</f>
        <v>0</v>
      </c>
      <c r="BF287" s="191">
        <f>IF(N287="snížená",J287,0)</f>
        <v>0</v>
      </c>
      <c r="BG287" s="191">
        <f>IF(N287="zákl. přenesená",J287,0)</f>
        <v>0</v>
      </c>
      <c r="BH287" s="191">
        <f>IF(N287="sníž. přenesená",J287,0)</f>
        <v>0</v>
      </c>
      <c r="BI287" s="191">
        <f>IF(N287="nulová",J287,0)</f>
        <v>0</v>
      </c>
      <c r="BJ287" s="18" t="s">
        <v>79</v>
      </c>
      <c r="BK287" s="191">
        <f>ROUND(I287*H287,2)</f>
        <v>0</v>
      </c>
      <c r="BL287" s="18" t="s">
        <v>152</v>
      </c>
      <c r="BM287" s="190" t="s">
        <v>1802</v>
      </c>
    </row>
    <row r="288" spans="1:65" s="2" customFormat="1" ht="16.5" customHeight="1">
      <c r="A288" s="35"/>
      <c r="B288" s="36"/>
      <c r="C288" s="179" t="s">
        <v>480</v>
      </c>
      <c r="D288" s="179" t="s">
        <v>147</v>
      </c>
      <c r="E288" s="180" t="s">
        <v>795</v>
      </c>
      <c r="F288" s="181" t="s">
        <v>796</v>
      </c>
      <c r="G288" s="182" t="s">
        <v>263</v>
      </c>
      <c r="H288" s="183">
        <v>3</v>
      </c>
      <c r="I288" s="184"/>
      <c r="J288" s="185">
        <f>ROUND(I288*H288,2)</f>
        <v>0</v>
      </c>
      <c r="K288" s="181" t="s">
        <v>525</v>
      </c>
      <c r="L288" s="40"/>
      <c r="M288" s="186" t="s">
        <v>19</v>
      </c>
      <c r="N288" s="187" t="s">
        <v>44</v>
      </c>
      <c r="O288" s="65"/>
      <c r="P288" s="188">
        <f>O288*H288</f>
        <v>0</v>
      </c>
      <c r="Q288" s="188">
        <v>1.3600000000000001E-3</v>
      </c>
      <c r="R288" s="188">
        <f>Q288*H288</f>
        <v>4.0800000000000003E-3</v>
      </c>
      <c r="S288" s="188">
        <v>0</v>
      </c>
      <c r="T288" s="189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0" t="s">
        <v>152</v>
      </c>
      <c r="AT288" s="190" t="s">
        <v>147</v>
      </c>
      <c r="AU288" s="190" t="s">
        <v>81</v>
      </c>
      <c r="AY288" s="18" t="s">
        <v>145</v>
      </c>
      <c r="BE288" s="191">
        <f>IF(N288="základní",J288,0)</f>
        <v>0</v>
      </c>
      <c r="BF288" s="191">
        <f>IF(N288="snížená",J288,0)</f>
        <v>0</v>
      </c>
      <c r="BG288" s="191">
        <f>IF(N288="zákl. přenesená",J288,0)</f>
        <v>0</v>
      </c>
      <c r="BH288" s="191">
        <f>IF(N288="sníž. přenesená",J288,0)</f>
        <v>0</v>
      </c>
      <c r="BI288" s="191">
        <f>IF(N288="nulová",J288,0)</f>
        <v>0</v>
      </c>
      <c r="BJ288" s="18" t="s">
        <v>79</v>
      </c>
      <c r="BK288" s="191">
        <f>ROUND(I288*H288,2)</f>
        <v>0</v>
      </c>
      <c r="BL288" s="18" t="s">
        <v>152</v>
      </c>
      <c r="BM288" s="190" t="s">
        <v>1803</v>
      </c>
    </row>
    <row r="289" spans="1:65" s="2" customFormat="1" ht="11.25">
      <c r="A289" s="35"/>
      <c r="B289" s="36"/>
      <c r="C289" s="37"/>
      <c r="D289" s="192" t="s">
        <v>154</v>
      </c>
      <c r="E289" s="37"/>
      <c r="F289" s="193" t="s">
        <v>798</v>
      </c>
      <c r="G289" s="37"/>
      <c r="H289" s="37"/>
      <c r="I289" s="194"/>
      <c r="J289" s="37"/>
      <c r="K289" s="37"/>
      <c r="L289" s="40"/>
      <c r="M289" s="195"/>
      <c r="N289" s="196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154</v>
      </c>
      <c r="AU289" s="18" t="s">
        <v>81</v>
      </c>
    </row>
    <row r="290" spans="1:65" s="2" customFormat="1" ht="16.5" customHeight="1">
      <c r="A290" s="35"/>
      <c r="B290" s="36"/>
      <c r="C290" s="220" t="s">
        <v>489</v>
      </c>
      <c r="D290" s="220" t="s">
        <v>234</v>
      </c>
      <c r="E290" s="221" t="s">
        <v>799</v>
      </c>
      <c r="F290" s="222" t="s">
        <v>800</v>
      </c>
      <c r="G290" s="223" t="s">
        <v>263</v>
      </c>
      <c r="H290" s="224">
        <v>3</v>
      </c>
      <c r="I290" s="225"/>
      <c r="J290" s="226">
        <f>ROUND(I290*H290,2)</f>
        <v>0</v>
      </c>
      <c r="K290" s="222" t="s">
        <v>525</v>
      </c>
      <c r="L290" s="227"/>
      <c r="M290" s="228" t="s">
        <v>19</v>
      </c>
      <c r="N290" s="229" t="s">
        <v>44</v>
      </c>
      <c r="O290" s="65"/>
      <c r="P290" s="188">
        <f>O290*H290</f>
        <v>0</v>
      </c>
      <c r="Q290" s="188">
        <v>4.2500000000000003E-2</v>
      </c>
      <c r="R290" s="188">
        <f>Q290*H290</f>
        <v>0.1275</v>
      </c>
      <c r="S290" s="188">
        <v>0</v>
      </c>
      <c r="T290" s="189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0" t="s">
        <v>196</v>
      </c>
      <c r="AT290" s="190" t="s">
        <v>234</v>
      </c>
      <c r="AU290" s="190" t="s">
        <v>81</v>
      </c>
      <c r="AY290" s="18" t="s">
        <v>145</v>
      </c>
      <c r="BE290" s="191">
        <f>IF(N290="základní",J290,0)</f>
        <v>0</v>
      </c>
      <c r="BF290" s="191">
        <f>IF(N290="snížená",J290,0)</f>
        <v>0</v>
      </c>
      <c r="BG290" s="191">
        <f>IF(N290="zákl. přenesená",J290,0)</f>
        <v>0</v>
      </c>
      <c r="BH290" s="191">
        <f>IF(N290="sníž. přenesená",J290,0)</f>
        <v>0</v>
      </c>
      <c r="BI290" s="191">
        <f>IF(N290="nulová",J290,0)</f>
        <v>0</v>
      </c>
      <c r="BJ290" s="18" t="s">
        <v>79</v>
      </c>
      <c r="BK290" s="191">
        <f>ROUND(I290*H290,2)</f>
        <v>0</v>
      </c>
      <c r="BL290" s="18" t="s">
        <v>152</v>
      </c>
      <c r="BM290" s="190" t="s">
        <v>1804</v>
      </c>
    </row>
    <row r="291" spans="1:65" s="2" customFormat="1" ht="24.2" customHeight="1">
      <c r="A291" s="35"/>
      <c r="B291" s="36"/>
      <c r="C291" s="179" t="s">
        <v>493</v>
      </c>
      <c r="D291" s="179" t="s">
        <v>147</v>
      </c>
      <c r="E291" s="180" t="s">
        <v>802</v>
      </c>
      <c r="F291" s="181" t="s">
        <v>803</v>
      </c>
      <c r="G291" s="182" t="s">
        <v>263</v>
      </c>
      <c r="H291" s="183">
        <v>7</v>
      </c>
      <c r="I291" s="184"/>
      <c r="J291" s="185">
        <f>ROUND(I291*H291,2)</f>
        <v>0</v>
      </c>
      <c r="K291" s="181" t="s">
        <v>525</v>
      </c>
      <c r="L291" s="40"/>
      <c r="M291" s="186" t="s">
        <v>19</v>
      </c>
      <c r="N291" s="187" t="s">
        <v>44</v>
      </c>
      <c r="O291" s="65"/>
      <c r="P291" s="188">
        <f>O291*H291</f>
        <v>0</v>
      </c>
      <c r="Q291" s="188">
        <v>1.65E-3</v>
      </c>
      <c r="R291" s="188">
        <f>Q291*H291</f>
        <v>1.155E-2</v>
      </c>
      <c r="S291" s="188">
        <v>0</v>
      </c>
      <c r="T291" s="18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0" t="s">
        <v>152</v>
      </c>
      <c r="AT291" s="190" t="s">
        <v>147</v>
      </c>
      <c r="AU291" s="190" t="s">
        <v>81</v>
      </c>
      <c r="AY291" s="18" t="s">
        <v>145</v>
      </c>
      <c r="BE291" s="191">
        <f>IF(N291="základní",J291,0)</f>
        <v>0</v>
      </c>
      <c r="BF291" s="191">
        <f>IF(N291="snížená",J291,0)</f>
        <v>0</v>
      </c>
      <c r="BG291" s="191">
        <f>IF(N291="zákl. přenesená",J291,0)</f>
        <v>0</v>
      </c>
      <c r="BH291" s="191">
        <f>IF(N291="sníž. přenesená",J291,0)</f>
        <v>0</v>
      </c>
      <c r="BI291" s="191">
        <f>IF(N291="nulová",J291,0)</f>
        <v>0</v>
      </c>
      <c r="BJ291" s="18" t="s">
        <v>79</v>
      </c>
      <c r="BK291" s="191">
        <f>ROUND(I291*H291,2)</f>
        <v>0</v>
      </c>
      <c r="BL291" s="18" t="s">
        <v>152</v>
      </c>
      <c r="BM291" s="190" t="s">
        <v>1805</v>
      </c>
    </row>
    <row r="292" spans="1:65" s="2" customFormat="1" ht="11.25">
      <c r="A292" s="35"/>
      <c r="B292" s="36"/>
      <c r="C292" s="37"/>
      <c r="D292" s="192" t="s">
        <v>154</v>
      </c>
      <c r="E292" s="37"/>
      <c r="F292" s="193" t="s">
        <v>805</v>
      </c>
      <c r="G292" s="37"/>
      <c r="H292" s="37"/>
      <c r="I292" s="194"/>
      <c r="J292" s="37"/>
      <c r="K292" s="37"/>
      <c r="L292" s="40"/>
      <c r="M292" s="195"/>
      <c r="N292" s="196"/>
      <c r="O292" s="65"/>
      <c r="P292" s="65"/>
      <c r="Q292" s="65"/>
      <c r="R292" s="65"/>
      <c r="S292" s="65"/>
      <c r="T292" s="66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154</v>
      </c>
      <c r="AU292" s="18" t="s">
        <v>81</v>
      </c>
    </row>
    <row r="293" spans="1:65" s="2" customFormat="1" ht="16.5" customHeight="1">
      <c r="A293" s="35"/>
      <c r="B293" s="36"/>
      <c r="C293" s="220" t="s">
        <v>504</v>
      </c>
      <c r="D293" s="220" t="s">
        <v>234</v>
      </c>
      <c r="E293" s="221" t="s">
        <v>807</v>
      </c>
      <c r="F293" s="222" t="s">
        <v>808</v>
      </c>
      <c r="G293" s="223" t="s">
        <v>263</v>
      </c>
      <c r="H293" s="224">
        <v>7</v>
      </c>
      <c r="I293" s="225"/>
      <c r="J293" s="226">
        <f>ROUND(I293*H293,2)</f>
        <v>0</v>
      </c>
      <c r="K293" s="222" t="s">
        <v>525</v>
      </c>
      <c r="L293" s="227"/>
      <c r="M293" s="228" t="s">
        <v>19</v>
      </c>
      <c r="N293" s="229" t="s">
        <v>44</v>
      </c>
      <c r="O293" s="65"/>
      <c r="P293" s="188">
        <f>O293*H293</f>
        <v>0</v>
      </c>
      <c r="Q293" s="188">
        <v>1.9E-2</v>
      </c>
      <c r="R293" s="188">
        <f>Q293*H293</f>
        <v>0.13300000000000001</v>
      </c>
      <c r="S293" s="188">
        <v>0</v>
      </c>
      <c r="T293" s="18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0" t="s">
        <v>196</v>
      </c>
      <c r="AT293" s="190" t="s">
        <v>234</v>
      </c>
      <c r="AU293" s="190" t="s">
        <v>81</v>
      </c>
      <c r="AY293" s="18" t="s">
        <v>145</v>
      </c>
      <c r="BE293" s="191">
        <f>IF(N293="základní",J293,0)</f>
        <v>0</v>
      </c>
      <c r="BF293" s="191">
        <f>IF(N293="snížená",J293,0)</f>
        <v>0</v>
      </c>
      <c r="BG293" s="191">
        <f>IF(N293="zákl. přenesená",J293,0)</f>
        <v>0</v>
      </c>
      <c r="BH293" s="191">
        <f>IF(N293="sníž. přenesená",J293,0)</f>
        <v>0</v>
      </c>
      <c r="BI293" s="191">
        <f>IF(N293="nulová",J293,0)</f>
        <v>0</v>
      </c>
      <c r="BJ293" s="18" t="s">
        <v>79</v>
      </c>
      <c r="BK293" s="191">
        <f>ROUND(I293*H293,2)</f>
        <v>0</v>
      </c>
      <c r="BL293" s="18" t="s">
        <v>152</v>
      </c>
      <c r="BM293" s="190" t="s">
        <v>1806</v>
      </c>
    </row>
    <row r="294" spans="1:65" s="2" customFormat="1" ht="24.2" customHeight="1">
      <c r="A294" s="35"/>
      <c r="B294" s="36"/>
      <c r="C294" s="220" t="s">
        <v>507</v>
      </c>
      <c r="D294" s="220" t="s">
        <v>234</v>
      </c>
      <c r="E294" s="221" t="s">
        <v>779</v>
      </c>
      <c r="F294" s="222" t="s">
        <v>780</v>
      </c>
      <c r="G294" s="223" t="s">
        <v>263</v>
      </c>
      <c r="H294" s="224">
        <v>14</v>
      </c>
      <c r="I294" s="225"/>
      <c r="J294" s="226">
        <f>ROUND(I294*H294,2)</f>
        <v>0</v>
      </c>
      <c r="K294" s="222" t="s">
        <v>19</v>
      </c>
      <c r="L294" s="227"/>
      <c r="M294" s="228" t="s">
        <v>19</v>
      </c>
      <c r="N294" s="229" t="s">
        <v>44</v>
      </c>
      <c r="O294" s="65"/>
      <c r="P294" s="188">
        <f>O294*H294</f>
        <v>0</v>
      </c>
      <c r="Q294" s="188">
        <v>0</v>
      </c>
      <c r="R294" s="188">
        <f>Q294*H294</f>
        <v>0</v>
      </c>
      <c r="S294" s="188">
        <v>0</v>
      </c>
      <c r="T294" s="189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0" t="s">
        <v>196</v>
      </c>
      <c r="AT294" s="190" t="s">
        <v>234</v>
      </c>
      <c r="AU294" s="190" t="s">
        <v>81</v>
      </c>
      <c r="AY294" s="18" t="s">
        <v>145</v>
      </c>
      <c r="BE294" s="191">
        <f>IF(N294="základní",J294,0)</f>
        <v>0</v>
      </c>
      <c r="BF294" s="191">
        <f>IF(N294="snížená",J294,0)</f>
        <v>0</v>
      </c>
      <c r="BG294" s="191">
        <f>IF(N294="zákl. přenesená",J294,0)</f>
        <v>0</v>
      </c>
      <c r="BH294" s="191">
        <f>IF(N294="sníž. přenesená",J294,0)</f>
        <v>0</v>
      </c>
      <c r="BI294" s="191">
        <f>IF(N294="nulová",J294,0)</f>
        <v>0</v>
      </c>
      <c r="BJ294" s="18" t="s">
        <v>79</v>
      </c>
      <c r="BK294" s="191">
        <f>ROUND(I294*H294,2)</f>
        <v>0</v>
      </c>
      <c r="BL294" s="18" t="s">
        <v>152</v>
      </c>
      <c r="BM294" s="190" t="s">
        <v>1807</v>
      </c>
    </row>
    <row r="295" spans="1:65" s="2" customFormat="1" ht="16.5" customHeight="1">
      <c r="A295" s="35"/>
      <c r="B295" s="36"/>
      <c r="C295" s="220" t="s">
        <v>513</v>
      </c>
      <c r="D295" s="220" t="s">
        <v>234</v>
      </c>
      <c r="E295" s="221" t="s">
        <v>666</v>
      </c>
      <c r="F295" s="222" t="s">
        <v>667</v>
      </c>
      <c r="G295" s="223" t="s">
        <v>263</v>
      </c>
      <c r="H295" s="224">
        <v>25</v>
      </c>
      <c r="I295" s="225"/>
      <c r="J295" s="226">
        <f>ROUND(I295*H295,2)</f>
        <v>0</v>
      </c>
      <c r="K295" s="222" t="s">
        <v>19</v>
      </c>
      <c r="L295" s="227"/>
      <c r="M295" s="228" t="s">
        <v>19</v>
      </c>
      <c r="N295" s="229" t="s">
        <v>44</v>
      </c>
      <c r="O295" s="65"/>
      <c r="P295" s="188">
        <f>O295*H295</f>
        <v>0</v>
      </c>
      <c r="Q295" s="188">
        <v>0</v>
      </c>
      <c r="R295" s="188">
        <f>Q295*H295</f>
        <v>0</v>
      </c>
      <c r="S295" s="188">
        <v>0</v>
      </c>
      <c r="T295" s="18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0" t="s">
        <v>196</v>
      </c>
      <c r="AT295" s="190" t="s">
        <v>234</v>
      </c>
      <c r="AU295" s="190" t="s">
        <v>81</v>
      </c>
      <c r="AY295" s="18" t="s">
        <v>145</v>
      </c>
      <c r="BE295" s="191">
        <f>IF(N295="základní",J295,0)</f>
        <v>0</v>
      </c>
      <c r="BF295" s="191">
        <f>IF(N295="snížená",J295,0)</f>
        <v>0</v>
      </c>
      <c r="BG295" s="191">
        <f>IF(N295="zákl. přenesená",J295,0)</f>
        <v>0</v>
      </c>
      <c r="BH295" s="191">
        <f>IF(N295="sníž. přenesená",J295,0)</f>
        <v>0</v>
      </c>
      <c r="BI295" s="191">
        <f>IF(N295="nulová",J295,0)</f>
        <v>0</v>
      </c>
      <c r="BJ295" s="18" t="s">
        <v>79</v>
      </c>
      <c r="BK295" s="191">
        <f>ROUND(I295*H295,2)</f>
        <v>0</v>
      </c>
      <c r="BL295" s="18" t="s">
        <v>152</v>
      </c>
      <c r="BM295" s="190" t="s">
        <v>1808</v>
      </c>
    </row>
    <row r="296" spans="1:65" s="2" customFormat="1" ht="24.2" customHeight="1">
      <c r="A296" s="35"/>
      <c r="B296" s="36"/>
      <c r="C296" s="179" t="s">
        <v>806</v>
      </c>
      <c r="D296" s="179" t="s">
        <v>147</v>
      </c>
      <c r="E296" s="180" t="s">
        <v>811</v>
      </c>
      <c r="F296" s="181" t="s">
        <v>812</v>
      </c>
      <c r="G296" s="182" t="s">
        <v>263</v>
      </c>
      <c r="H296" s="183">
        <v>2</v>
      </c>
      <c r="I296" s="184"/>
      <c r="J296" s="185">
        <f>ROUND(I296*H296,2)</f>
        <v>0</v>
      </c>
      <c r="K296" s="181" t="s">
        <v>525</v>
      </c>
      <c r="L296" s="40"/>
      <c r="M296" s="186" t="s">
        <v>19</v>
      </c>
      <c r="N296" s="187" t="s">
        <v>44</v>
      </c>
      <c r="O296" s="65"/>
      <c r="P296" s="188">
        <f>O296*H296</f>
        <v>0</v>
      </c>
      <c r="Q296" s="188">
        <v>0</v>
      </c>
      <c r="R296" s="188">
        <f>Q296*H296</f>
        <v>0</v>
      </c>
      <c r="S296" s="188">
        <v>0</v>
      </c>
      <c r="T296" s="189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0" t="s">
        <v>152</v>
      </c>
      <c r="AT296" s="190" t="s">
        <v>147</v>
      </c>
      <c r="AU296" s="190" t="s">
        <v>81</v>
      </c>
      <c r="AY296" s="18" t="s">
        <v>145</v>
      </c>
      <c r="BE296" s="191">
        <f>IF(N296="základní",J296,0)</f>
        <v>0</v>
      </c>
      <c r="BF296" s="191">
        <f>IF(N296="snížená",J296,0)</f>
        <v>0</v>
      </c>
      <c r="BG296" s="191">
        <f>IF(N296="zákl. přenesená",J296,0)</f>
        <v>0</v>
      </c>
      <c r="BH296" s="191">
        <f>IF(N296="sníž. přenesená",J296,0)</f>
        <v>0</v>
      </c>
      <c r="BI296" s="191">
        <f>IF(N296="nulová",J296,0)</f>
        <v>0</v>
      </c>
      <c r="BJ296" s="18" t="s">
        <v>79</v>
      </c>
      <c r="BK296" s="191">
        <f>ROUND(I296*H296,2)</f>
        <v>0</v>
      </c>
      <c r="BL296" s="18" t="s">
        <v>152</v>
      </c>
      <c r="BM296" s="190" t="s">
        <v>1809</v>
      </c>
    </row>
    <row r="297" spans="1:65" s="2" customFormat="1" ht="11.25">
      <c r="A297" s="35"/>
      <c r="B297" s="36"/>
      <c r="C297" s="37"/>
      <c r="D297" s="192" t="s">
        <v>154</v>
      </c>
      <c r="E297" s="37"/>
      <c r="F297" s="193" t="s">
        <v>814</v>
      </c>
      <c r="G297" s="37"/>
      <c r="H297" s="37"/>
      <c r="I297" s="194"/>
      <c r="J297" s="37"/>
      <c r="K297" s="37"/>
      <c r="L297" s="40"/>
      <c r="M297" s="195"/>
      <c r="N297" s="196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154</v>
      </c>
      <c r="AU297" s="18" t="s">
        <v>81</v>
      </c>
    </row>
    <row r="298" spans="1:65" s="15" customFormat="1" ht="11.25">
      <c r="B298" s="230"/>
      <c r="C298" s="231"/>
      <c r="D298" s="199" t="s">
        <v>160</v>
      </c>
      <c r="E298" s="232" t="s">
        <v>19</v>
      </c>
      <c r="F298" s="233" t="s">
        <v>1790</v>
      </c>
      <c r="G298" s="231"/>
      <c r="H298" s="232" t="s">
        <v>19</v>
      </c>
      <c r="I298" s="234"/>
      <c r="J298" s="231"/>
      <c r="K298" s="231"/>
      <c r="L298" s="235"/>
      <c r="M298" s="236"/>
      <c r="N298" s="237"/>
      <c r="O298" s="237"/>
      <c r="P298" s="237"/>
      <c r="Q298" s="237"/>
      <c r="R298" s="237"/>
      <c r="S298" s="237"/>
      <c r="T298" s="238"/>
      <c r="AT298" s="239" t="s">
        <v>160</v>
      </c>
      <c r="AU298" s="239" t="s">
        <v>81</v>
      </c>
      <c r="AV298" s="15" t="s">
        <v>79</v>
      </c>
      <c r="AW298" s="15" t="s">
        <v>35</v>
      </c>
      <c r="AX298" s="15" t="s">
        <v>73</v>
      </c>
      <c r="AY298" s="239" t="s">
        <v>145</v>
      </c>
    </row>
    <row r="299" spans="1:65" s="13" customFormat="1" ht="11.25">
      <c r="B299" s="197"/>
      <c r="C299" s="198"/>
      <c r="D299" s="199" t="s">
        <v>160</v>
      </c>
      <c r="E299" s="200" t="s">
        <v>19</v>
      </c>
      <c r="F299" s="201" t="s">
        <v>81</v>
      </c>
      <c r="G299" s="198"/>
      <c r="H299" s="202">
        <v>2</v>
      </c>
      <c r="I299" s="203"/>
      <c r="J299" s="198"/>
      <c r="K299" s="198"/>
      <c r="L299" s="204"/>
      <c r="M299" s="205"/>
      <c r="N299" s="206"/>
      <c r="O299" s="206"/>
      <c r="P299" s="206"/>
      <c r="Q299" s="206"/>
      <c r="R299" s="206"/>
      <c r="S299" s="206"/>
      <c r="T299" s="207"/>
      <c r="AT299" s="208" t="s">
        <v>160</v>
      </c>
      <c r="AU299" s="208" t="s">
        <v>81</v>
      </c>
      <c r="AV299" s="13" t="s">
        <v>81</v>
      </c>
      <c r="AW299" s="13" t="s">
        <v>35</v>
      </c>
      <c r="AX299" s="13" t="s">
        <v>79</v>
      </c>
      <c r="AY299" s="208" t="s">
        <v>145</v>
      </c>
    </row>
    <row r="300" spans="1:65" s="2" customFormat="1" ht="24.2" customHeight="1">
      <c r="A300" s="35"/>
      <c r="B300" s="36"/>
      <c r="C300" s="220" t="s">
        <v>810</v>
      </c>
      <c r="D300" s="220" t="s">
        <v>234</v>
      </c>
      <c r="E300" s="221" t="s">
        <v>816</v>
      </c>
      <c r="F300" s="222" t="s">
        <v>817</v>
      </c>
      <c r="G300" s="223" t="s">
        <v>263</v>
      </c>
      <c r="H300" s="224">
        <v>2</v>
      </c>
      <c r="I300" s="225"/>
      <c r="J300" s="226">
        <f>ROUND(I300*H300,2)</f>
        <v>0</v>
      </c>
      <c r="K300" s="222" t="s">
        <v>19</v>
      </c>
      <c r="L300" s="227"/>
      <c r="M300" s="228" t="s">
        <v>19</v>
      </c>
      <c r="N300" s="229" t="s">
        <v>44</v>
      </c>
      <c r="O300" s="65"/>
      <c r="P300" s="188">
        <f>O300*H300</f>
        <v>0</v>
      </c>
      <c r="Q300" s="188">
        <v>0</v>
      </c>
      <c r="R300" s="188">
        <f>Q300*H300</f>
        <v>0</v>
      </c>
      <c r="S300" s="188">
        <v>0</v>
      </c>
      <c r="T300" s="18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0" t="s">
        <v>196</v>
      </c>
      <c r="AT300" s="190" t="s">
        <v>234</v>
      </c>
      <c r="AU300" s="190" t="s">
        <v>81</v>
      </c>
      <c r="AY300" s="18" t="s">
        <v>145</v>
      </c>
      <c r="BE300" s="191">
        <f>IF(N300="základní",J300,0)</f>
        <v>0</v>
      </c>
      <c r="BF300" s="191">
        <f>IF(N300="snížená",J300,0)</f>
        <v>0</v>
      </c>
      <c r="BG300" s="191">
        <f>IF(N300="zákl. přenesená",J300,0)</f>
        <v>0</v>
      </c>
      <c r="BH300" s="191">
        <f>IF(N300="sníž. přenesená",J300,0)</f>
        <v>0</v>
      </c>
      <c r="BI300" s="191">
        <f>IF(N300="nulová",J300,0)</f>
        <v>0</v>
      </c>
      <c r="BJ300" s="18" t="s">
        <v>79</v>
      </c>
      <c r="BK300" s="191">
        <f>ROUND(I300*H300,2)</f>
        <v>0</v>
      </c>
      <c r="BL300" s="18" t="s">
        <v>152</v>
      </c>
      <c r="BM300" s="190" t="s">
        <v>1810</v>
      </c>
    </row>
    <row r="301" spans="1:65" s="2" customFormat="1" ht="16.5" customHeight="1">
      <c r="A301" s="35"/>
      <c r="B301" s="36"/>
      <c r="C301" s="179" t="s">
        <v>815</v>
      </c>
      <c r="D301" s="179" t="s">
        <v>147</v>
      </c>
      <c r="E301" s="180" t="s">
        <v>820</v>
      </c>
      <c r="F301" s="181" t="s">
        <v>821</v>
      </c>
      <c r="G301" s="182" t="s">
        <v>172</v>
      </c>
      <c r="H301" s="183">
        <v>30.96</v>
      </c>
      <c r="I301" s="184"/>
      <c r="J301" s="185">
        <f>ROUND(I301*H301,2)</f>
        <v>0</v>
      </c>
      <c r="K301" s="181" t="s">
        <v>525</v>
      </c>
      <c r="L301" s="40"/>
      <c r="M301" s="186" t="s">
        <v>19</v>
      </c>
      <c r="N301" s="187" t="s">
        <v>44</v>
      </c>
      <c r="O301" s="65"/>
      <c r="P301" s="188">
        <f>O301*H301</f>
        <v>0</v>
      </c>
      <c r="Q301" s="188">
        <v>0</v>
      </c>
      <c r="R301" s="188">
        <f>Q301*H301</f>
        <v>0</v>
      </c>
      <c r="S301" s="188">
        <v>0</v>
      </c>
      <c r="T301" s="189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0" t="s">
        <v>152</v>
      </c>
      <c r="AT301" s="190" t="s">
        <v>147</v>
      </c>
      <c r="AU301" s="190" t="s">
        <v>81</v>
      </c>
      <c r="AY301" s="18" t="s">
        <v>145</v>
      </c>
      <c r="BE301" s="191">
        <f>IF(N301="základní",J301,0)</f>
        <v>0</v>
      </c>
      <c r="BF301" s="191">
        <f>IF(N301="snížená",J301,0)</f>
        <v>0</v>
      </c>
      <c r="BG301" s="191">
        <f>IF(N301="zákl. přenesená",J301,0)</f>
        <v>0</v>
      </c>
      <c r="BH301" s="191">
        <f>IF(N301="sníž. přenesená",J301,0)</f>
        <v>0</v>
      </c>
      <c r="BI301" s="191">
        <f>IF(N301="nulová",J301,0)</f>
        <v>0</v>
      </c>
      <c r="BJ301" s="18" t="s">
        <v>79</v>
      </c>
      <c r="BK301" s="191">
        <f>ROUND(I301*H301,2)</f>
        <v>0</v>
      </c>
      <c r="BL301" s="18" t="s">
        <v>152</v>
      </c>
      <c r="BM301" s="190" t="s">
        <v>1811</v>
      </c>
    </row>
    <row r="302" spans="1:65" s="2" customFormat="1" ht="11.25">
      <c r="A302" s="35"/>
      <c r="B302" s="36"/>
      <c r="C302" s="37"/>
      <c r="D302" s="192" t="s">
        <v>154</v>
      </c>
      <c r="E302" s="37"/>
      <c r="F302" s="193" t="s">
        <v>823</v>
      </c>
      <c r="G302" s="37"/>
      <c r="H302" s="37"/>
      <c r="I302" s="194"/>
      <c r="J302" s="37"/>
      <c r="K302" s="37"/>
      <c r="L302" s="40"/>
      <c r="M302" s="195"/>
      <c r="N302" s="196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154</v>
      </c>
      <c r="AU302" s="18" t="s">
        <v>81</v>
      </c>
    </row>
    <row r="303" spans="1:65" s="13" customFormat="1" ht="11.25">
      <c r="B303" s="197"/>
      <c r="C303" s="198"/>
      <c r="D303" s="199" t="s">
        <v>160</v>
      </c>
      <c r="E303" s="200" t="s">
        <v>19</v>
      </c>
      <c r="F303" s="201" t="s">
        <v>1812</v>
      </c>
      <c r="G303" s="198"/>
      <c r="H303" s="202">
        <v>30.96</v>
      </c>
      <c r="I303" s="203"/>
      <c r="J303" s="198"/>
      <c r="K303" s="198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160</v>
      </c>
      <c r="AU303" s="208" t="s">
        <v>81</v>
      </c>
      <c r="AV303" s="13" t="s">
        <v>81</v>
      </c>
      <c r="AW303" s="13" t="s">
        <v>35</v>
      </c>
      <c r="AX303" s="13" t="s">
        <v>79</v>
      </c>
      <c r="AY303" s="208" t="s">
        <v>145</v>
      </c>
    </row>
    <row r="304" spans="1:65" s="2" customFormat="1" ht="16.5" customHeight="1">
      <c r="A304" s="35"/>
      <c r="B304" s="36"/>
      <c r="C304" s="179" t="s">
        <v>819</v>
      </c>
      <c r="D304" s="179" t="s">
        <v>147</v>
      </c>
      <c r="E304" s="180" t="s">
        <v>826</v>
      </c>
      <c r="F304" s="181" t="s">
        <v>827</v>
      </c>
      <c r="G304" s="182" t="s">
        <v>172</v>
      </c>
      <c r="H304" s="183">
        <v>273.45999999999998</v>
      </c>
      <c r="I304" s="184"/>
      <c r="J304" s="185">
        <f>ROUND(I304*H304,2)</f>
        <v>0</v>
      </c>
      <c r="K304" s="181" t="s">
        <v>525</v>
      </c>
      <c r="L304" s="40"/>
      <c r="M304" s="186" t="s">
        <v>19</v>
      </c>
      <c r="N304" s="187" t="s">
        <v>44</v>
      </c>
      <c r="O304" s="65"/>
      <c r="P304" s="188">
        <f>O304*H304</f>
        <v>0</v>
      </c>
      <c r="Q304" s="188">
        <v>0</v>
      </c>
      <c r="R304" s="188">
        <f>Q304*H304</f>
        <v>0</v>
      </c>
      <c r="S304" s="188">
        <v>0</v>
      </c>
      <c r="T304" s="18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0" t="s">
        <v>152</v>
      </c>
      <c r="AT304" s="190" t="s">
        <v>147</v>
      </c>
      <c r="AU304" s="190" t="s">
        <v>81</v>
      </c>
      <c r="AY304" s="18" t="s">
        <v>145</v>
      </c>
      <c r="BE304" s="191">
        <f>IF(N304="základní",J304,0)</f>
        <v>0</v>
      </c>
      <c r="BF304" s="191">
        <f>IF(N304="snížená",J304,0)</f>
        <v>0</v>
      </c>
      <c r="BG304" s="191">
        <f>IF(N304="zákl. přenesená",J304,0)</f>
        <v>0</v>
      </c>
      <c r="BH304" s="191">
        <f>IF(N304="sníž. přenesená",J304,0)</f>
        <v>0</v>
      </c>
      <c r="BI304" s="191">
        <f>IF(N304="nulová",J304,0)</f>
        <v>0</v>
      </c>
      <c r="BJ304" s="18" t="s">
        <v>79</v>
      </c>
      <c r="BK304" s="191">
        <f>ROUND(I304*H304,2)</f>
        <v>0</v>
      </c>
      <c r="BL304" s="18" t="s">
        <v>152</v>
      </c>
      <c r="BM304" s="190" t="s">
        <v>1813</v>
      </c>
    </row>
    <row r="305" spans="1:65" s="2" customFormat="1" ht="11.25">
      <c r="A305" s="35"/>
      <c r="B305" s="36"/>
      <c r="C305" s="37"/>
      <c r="D305" s="192" t="s">
        <v>154</v>
      </c>
      <c r="E305" s="37"/>
      <c r="F305" s="193" t="s">
        <v>829</v>
      </c>
      <c r="G305" s="37"/>
      <c r="H305" s="37"/>
      <c r="I305" s="194"/>
      <c r="J305" s="37"/>
      <c r="K305" s="37"/>
      <c r="L305" s="40"/>
      <c r="M305" s="195"/>
      <c r="N305" s="196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154</v>
      </c>
      <c r="AU305" s="18" t="s">
        <v>81</v>
      </c>
    </row>
    <row r="306" spans="1:65" s="13" customFormat="1" ht="11.25">
      <c r="B306" s="197"/>
      <c r="C306" s="198"/>
      <c r="D306" s="199" t="s">
        <v>160</v>
      </c>
      <c r="E306" s="200" t="s">
        <v>19</v>
      </c>
      <c r="F306" s="201" t="s">
        <v>1059</v>
      </c>
      <c r="G306" s="198"/>
      <c r="H306" s="202">
        <v>273.45999999999998</v>
      </c>
      <c r="I306" s="203"/>
      <c r="J306" s="198"/>
      <c r="K306" s="198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160</v>
      </c>
      <c r="AU306" s="208" t="s">
        <v>81</v>
      </c>
      <c r="AV306" s="13" t="s">
        <v>81</v>
      </c>
      <c r="AW306" s="13" t="s">
        <v>35</v>
      </c>
      <c r="AX306" s="13" t="s">
        <v>79</v>
      </c>
      <c r="AY306" s="208" t="s">
        <v>145</v>
      </c>
    </row>
    <row r="307" spans="1:65" s="2" customFormat="1" ht="16.5" customHeight="1">
      <c r="A307" s="35"/>
      <c r="B307" s="36"/>
      <c r="C307" s="179" t="s">
        <v>825</v>
      </c>
      <c r="D307" s="179" t="s">
        <v>147</v>
      </c>
      <c r="E307" s="180" t="s">
        <v>831</v>
      </c>
      <c r="F307" s="181" t="s">
        <v>832</v>
      </c>
      <c r="G307" s="182" t="s">
        <v>172</v>
      </c>
      <c r="H307" s="183">
        <v>304.42</v>
      </c>
      <c r="I307" s="184"/>
      <c r="J307" s="185">
        <f>ROUND(I307*H307,2)</f>
        <v>0</v>
      </c>
      <c r="K307" s="181" t="s">
        <v>525</v>
      </c>
      <c r="L307" s="40"/>
      <c r="M307" s="186" t="s">
        <v>19</v>
      </c>
      <c r="N307" s="187" t="s">
        <v>44</v>
      </c>
      <c r="O307" s="65"/>
      <c r="P307" s="188">
        <f>O307*H307</f>
        <v>0</v>
      </c>
      <c r="Q307" s="188">
        <v>0</v>
      </c>
      <c r="R307" s="188">
        <f>Q307*H307</f>
        <v>0</v>
      </c>
      <c r="S307" s="188">
        <v>0</v>
      </c>
      <c r="T307" s="189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0" t="s">
        <v>152</v>
      </c>
      <c r="AT307" s="190" t="s">
        <v>147</v>
      </c>
      <c r="AU307" s="190" t="s">
        <v>81</v>
      </c>
      <c r="AY307" s="18" t="s">
        <v>145</v>
      </c>
      <c r="BE307" s="191">
        <f>IF(N307="základní",J307,0)</f>
        <v>0</v>
      </c>
      <c r="BF307" s="191">
        <f>IF(N307="snížená",J307,0)</f>
        <v>0</v>
      </c>
      <c r="BG307" s="191">
        <f>IF(N307="zákl. přenesená",J307,0)</f>
        <v>0</v>
      </c>
      <c r="BH307" s="191">
        <f>IF(N307="sníž. přenesená",J307,0)</f>
        <v>0</v>
      </c>
      <c r="BI307" s="191">
        <f>IF(N307="nulová",J307,0)</f>
        <v>0</v>
      </c>
      <c r="BJ307" s="18" t="s">
        <v>79</v>
      </c>
      <c r="BK307" s="191">
        <f>ROUND(I307*H307,2)</f>
        <v>0</v>
      </c>
      <c r="BL307" s="18" t="s">
        <v>152</v>
      </c>
      <c r="BM307" s="190" t="s">
        <v>1814</v>
      </c>
    </row>
    <row r="308" spans="1:65" s="2" customFormat="1" ht="11.25">
      <c r="A308" s="35"/>
      <c r="B308" s="36"/>
      <c r="C308" s="37"/>
      <c r="D308" s="192" t="s">
        <v>154</v>
      </c>
      <c r="E308" s="37"/>
      <c r="F308" s="193" t="s">
        <v>834</v>
      </c>
      <c r="G308" s="37"/>
      <c r="H308" s="37"/>
      <c r="I308" s="194"/>
      <c r="J308" s="37"/>
      <c r="K308" s="37"/>
      <c r="L308" s="40"/>
      <c r="M308" s="195"/>
      <c r="N308" s="196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154</v>
      </c>
      <c r="AU308" s="18" t="s">
        <v>81</v>
      </c>
    </row>
    <row r="309" spans="1:65" s="13" customFormat="1" ht="11.25">
      <c r="B309" s="197"/>
      <c r="C309" s="198"/>
      <c r="D309" s="199" t="s">
        <v>160</v>
      </c>
      <c r="E309" s="200" t="s">
        <v>19</v>
      </c>
      <c r="F309" s="201" t="s">
        <v>1815</v>
      </c>
      <c r="G309" s="198"/>
      <c r="H309" s="202">
        <v>304.42</v>
      </c>
      <c r="I309" s="203"/>
      <c r="J309" s="198"/>
      <c r="K309" s="198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160</v>
      </c>
      <c r="AU309" s="208" t="s">
        <v>81</v>
      </c>
      <c r="AV309" s="13" t="s">
        <v>81</v>
      </c>
      <c r="AW309" s="13" t="s">
        <v>35</v>
      </c>
      <c r="AX309" s="13" t="s">
        <v>79</v>
      </c>
      <c r="AY309" s="208" t="s">
        <v>145</v>
      </c>
    </row>
    <row r="310" spans="1:65" s="2" customFormat="1" ht="16.5" customHeight="1">
      <c r="A310" s="35"/>
      <c r="B310" s="36"/>
      <c r="C310" s="179" t="s">
        <v>830</v>
      </c>
      <c r="D310" s="179" t="s">
        <v>147</v>
      </c>
      <c r="E310" s="180" t="s">
        <v>837</v>
      </c>
      <c r="F310" s="181" t="s">
        <v>838</v>
      </c>
      <c r="G310" s="182" t="s">
        <v>263</v>
      </c>
      <c r="H310" s="183">
        <v>3</v>
      </c>
      <c r="I310" s="184"/>
      <c r="J310" s="185">
        <f>ROUND(I310*H310,2)</f>
        <v>0</v>
      </c>
      <c r="K310" s="181" t="s">
        <v>525</v>
      </c>
      <c r="L310" s="40"/>
      <c r="M310" s="186" t="s">
        <v>19</v>
      </c>
      <c r="N310" s="187" t="s">
        <v>44</v>
      </c>
      <c r="O310" s="65"/>
      <c r="P310" s="188">
        <f>O310*H310</f>
        <v>0</v>
      </c>
      <c r="Q310" s="188">
        <v>0.45937</v>
      </c>
      <c r="R310" s="188">
        <f>Q310*H310</f>
        <v>1.3781099999999999</v>
      </c>
      <c r="S310" s="188">
        <v>0</v>
      </c>
      <c r="T310" s="189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0" t="s">
        <v>152</v>
      </c>
      <c r="AT310" s="190" t="s">
        <v>147</v>
      </c>
      <c r="AU310" s="190" t="s">
        <v>81</v>
      </c>
      <c r="AY310" s="18" t="s">
        <v>145</v>
      </c>
      <c r="BE310" s="191">
        <f>IF(N310="základní",J310,0)</f>
        <v>0</v>
      </c>
      <c r="BF310" s="191">
        <f>IF(N310="snížená",J310,0)</f>
        <v>0</v>
      </c>
      <c r="BG310" s="191">
        <f>IF(N310="zákl. přenesená",J310,0)</f>
        <v>0</v>
      </c>
      <c r="BH310" s="191">
        <f>IF(N310="sníž. přenesená",J310,0)</f>
        <v>0</v>
      </c>
      <c r="BI310" s="191">
        <f>IF(N310="nulová",J310,0)</f>
        <v>0</v>
      </c>
      <c r="BJ310" s="18" t="s">
        <v>79</v>
      </c>
      <c r="BK310" s="191">
        <f>ROUND(I310*H310,2)</f>
        <v>0</v>
      </c>
      <c r="BL310" s="18" t="s">
        <v>152</v>
      </c>
      <c r="BM310" s="190" t="s">
        <v>1816</v>
      </c>
    </row>
    <row r="311" spans="1:65" s="2" customFormat="1" ht="11.25">
      <c r="A311" s="35"/>
      <c r="B311" s="36"/>
      <c r="C311" s="37"/>
      <c r="D311" s="192" t="s">
        <v>154</v>
      </c>
      <c r="E311" s="37"/>
      <c r="F311" s="193" t="s">
        <v>840</v>
      </c>
      <c r="G311" s="37"/>
      <c r="H311" s="37"/>
      <c r="I311" s="194"/>
      <c r="J311" s="37"/>
      <c r="K311" s="37"/>
      <c r="L311" s="40"/>
      <c r="M311" s="195"/>
      <c r="N311" s="196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154</v>
      </c>
      <c r="AU311" s="18" t="s">
        <v>81</v>
      </c>
    </row>
    <row r="312" spans="1:65" s="2" customFormat="1" ht="16.5" customHeight="1">
      <c r="A312" s="35"/>
      <c r="B312" s="36"/>
      <c r="C312" s="179" t="s">
        <v>836</v>
      </c>
      <c r="D312" s="179" t="s">
        <v>147</v>
      </c>
      <c r="E312" s="180" t="s">
        <v>842</v>
      </c>
      <c r="F312" s="181" t="s">
        <v>843</v>
      </c>
      <c r="G312" s="182" t="s">
        <v>460</v>
      </c>
      <c r="H312" s="183">
        <v>1</v>
      </c>
      <c r="I312" s="184"/>
      <c r="J312" s="185">
        <f>ROUND(I312*H312,2)</f>
        <v>0</v>
      </c>
      <c r="K312" s="181" t="s">
        <v>19</v>
      </c>
      <c r="L312" s="40"/>
      <c r="M312" s="186" t="s">
        <v>19</v>
      </c>
      <c r="N312" s="187" t="s">
        <v>44</v>
      </c>
      <c r="O312" s="65"/>
      <c r="P312" s="188">
        <f>O312*H312</f>
        <v>0</v>
      </c>
      <c r="Q312" s="188">
        <v>0</v>
      </c>
      <c r="R312" s="188">
        <f>Q312*H312</f>
        <v>0</v>
      </c>
      <c r="S312" s="188">
        <v>0</v>
      </c>
      <c r="T312" s="18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0" t="s">
        <v>152</v>
      </c>
      <c r="AT312" s="190" t="s">
        <v>147</v>
      </c>
      <c r="AU312" s="190" t="s">
        <v>81</v>
      </c>
      <c r="AY312" s="18" t="s">
        <v>145</v>
      </c>
      <c r="BE312" s="191">
        <f>IF(N312="základní",J312,0)</f>
        <v>0</v>
      </c>
      <c r="BF312" s="191">
        <f>IF(N312="snížená",J312,0)</f>
        <v>0</v>
      </c>
      <c r="BG312" s="191">
        <f>IF(N312="zákl. přenesená",J312,0)</f>
        <v>0</v>
      </c>
      <c r="BH312" s="191">
        <f>IF(N312="sníž. přenesená",J312,0)</f>
        <v>0</v>
      </c>
      <c r="BI312" s="191">
        <f>IF(N312="nulová",J312,0)</f>
        <v>0</v>
      </c>
      <c r="BJ312" s="18" t="s">
        <v>79</v>
      </c>
      <c r="BK312" s="191">
        <f>ROUND(I312*H312,2)</f>
        <v>0</v>
      </c>
      <c r="BL312" s="18" t="s">
        <v>152</v>
      </c>
      <c r="BM312" s="190" t="s">
        <v>1817</v>
      </c>
    </row>
    <row r="313" spans="1:65" s="2" customFormat="1" ht="16.5" customHeight="1">
      <c r="A313" s="35"/>
      <c r="B313" s="36"/>
      <c r="C313" s="179" t="s">
        <v>841</v>
      </c>
      <c r="D313" s="179" t="s">
        <v>147</v>
      </c>
      <c r="E313" s="180" t="s">
        <v>1818</v>
      </c>
      <c r="F313" s="181" t="s">
        <v>1819</v>
      </c>
      <c r="G313" s="182" t="s">
        <v>460</v>
      </c>
      <c r="H313" s="183">
        <v>3</v>
      </c>
      <c r="I313" s="184"/>
      <c r="J313" s="185">
        <f>ROUND(I313*H313,2)</f>
        <v>0</v>
      </c>
      <c r="K313" s="181" t="s">
        <v>19</v>
      </c>
      <c r="L313" s="40"/>
      <c r="M313" s="186" t="s">
        <v>19</v>
      </c>
      <c r="N313" s="187" t="s">
        <v>44</v>
      </c>
      <c r="O313" s="65"/>
      <c r="P313" s="188">
        <f>O313*H313</f>
        <v>0</v>
      </c>
      <c r="Q313" s="188">
        <v>0</v>
      </c>
      <c r="R313" s="188">
        <f>Q313*H313</f>
        <v>0</v>
      </c>
      <c r="S313" s="188">
        <v>0</v>
      </c>
      <c r="T313" s="189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0" t="s">
        <v>152</v>
      </c>
      <c r="AT313" s="190" t="s">
        <v>147</v>
      </c>
      <c r="AU313" s="190" t="s">
        <v>81</v>
      </c>
      <c r="AY313" s="18" t="s">
        <v>145</v>
      </c>
      <c r="BE313" s="191">
        <f>IF(N313="základní",J313,0)</f>
        <v>0</v>
      </c>
      <c r="BF313" s="191">
        <f>IF(N313="snížená",J313,0)</f>
        <v>0</v>
      </c>
      <c r="BG313" s="191">
        <f>IF(N313="zákl. přenesená",J313,0)</f>
        <v>0</v>
      </c>
      <c r="BH313" s="191">
        <f>IF(N313="sníž. přenesená",J313,0)</f>
        <v>0</v>
      </c>
      <c r="BI313" s="191">
        <f>IF(N313="nulová",J313,0)</f>
        <v>0</v>
      </c>
      <c r="BJ313" s="18" t="s">
        <v>79</v>
      </c>
      <c r="BK313" s="191">
        <f>ROUND(I313*H313,2)</f>
        <v>0</v>
      </c>
      <c r="BL313" s="18" t="s">
        <v>152</v>
      </c>
      <c r="BM313" s="190" t="s">
        <v>1820</v>
      </c>
    </row>
    <row r="314" spans="1:65" s="2" customFormat="1" ht="37.9" customHeight="1">
      <c r="A314" s="35"/>
      <c r="B314" s="36"/>
      <c r="C314" s="179" t="s">
        <v>845</v>
      </c>
      <c r="D314" s="179" t="s">
        <v>147</v>
      </c>
      <c r="E314" s="180" t="s">
        <v>1821</v>
      </c>
      <c r="F314" s="181" t="s">
        <v>1822</v>
      </c>
      <c r="G314" s="182" t="s">
        <v>460</v>
      </c>
      <c r="H314" s="183">
        <v>1</v>
      </c>
      <c r="I314" s="184"/>
      <c r="J314" s="185">
        <f>ROUND(I314*H314,2)</f>
        <v>0</v>
      </c>
      <c r="K314" s="181" t="s">
        <v>19</v>
      </c>
      <c r="L314" s="40"/>
      <c r="M314" s="186" t="s">
        <v>19</v>
      </c>
      <c r="N314" s="187" t="s">
        <v>44</v>
      </c>
      <c r="O314" s="65"/>
      <c r="P314" s="188">
        <f>O314*H314</f>
        <v>0</v>
      </c>
      <c r="Q314" s="188">
        <v>0</v>
      </c>
      <c r="R314" s="188">
        <f>Q314*H314</f>
        <v>0</v>
      </c>
      <c r="S314" s="188">
        <v>0</v>
      </c>
      <c r="T314" s="18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0" t="s">
        <v>152</v>
      </c>
      <c r="AT314" s="190" t="s">
        <v>147</v>
      </c>
      <c r="AU314" s="190" t="s">
        <v>81</v>
      </c>
      <c r="AY314" s="18" t="s">
        <v>145</v>
      </c>
      <c r="BE314" s="191">
        <f>IF(N314="základní",J314,0)</f>
        <v>0</v>
      </c>
      <c r="BF314" s="191">
        <f>IF(N314="snížená",J314,0)</f>
        <v>0</v>
      </c>
      <c r="BG314" s="191">
        <f>IF(N314="zákl. přenesená",J314,0)</f>
        <v>0</v>
      </c>
      <c r="BH314" s="191">
        <f>IF(N314="sníž. přenesená",J314,0)</f>
        <v>0</v>
      </c>
      <c r="BI314" s="191">
        <f>IF(N314="nulová",J314,0)</f>
        <v>0</v>
      </c>
      <c r="BJ314" s="18" t="s">
        <v>79</v>
      </c>
      <c r="BK314" s="191">
        <f>ROUND(I314*H314,2)</f>
        <v>0</v>
      </c>
      <c r="BL314" s="18" t="s">
        <v>152</v>
      </c>
      <c r="BM314" s="190" t="s">
        <v>1823</v>
      </c>
    </row>
    <row r="315" spans="1:65" s="2" customFormat="1" ht="16.5" customHeight="1">
      <c r="A315" s="35"/>
      <c r="B315" s="36"/>
      <c r="C315" s="179" t="s">
        <v>849</v>
      </c>
      <c r="D315" s="179" t="s">
        <v>147</v>
      </c>
      <c r="E315" s="180" t="s">
        <v>850</v>
      </c>
      <c r="F315" s="181" t="s">
        <v>851</v>
      </c>
      <c r="G315" s="182" t="s">
        <v>460</v>
      </c>
      <c r="H315" s="183">
        <v>1</v>
      </c>
      <c r="I315" s="184"/>
      <c r="J315" s="185">
        <f>ROUND(I315*H315,2)</f>
        <v>0</v>
      </c>
      <c r="K315" s="181" t="s">
        <v>19</v>
      </c>
      <c r="L315" s="40"/>
      <c r="M315" s="186" t="s">
        <v>19</v>
      </c>
      <c r="N315" s="187" t="s">
        <v>44</v>
      </c>
      <c r="O315" s="65"/>
      <c r="P315" s="188">
        <f>O315*H315</f>
        <v>0</v>
      </c>
      <c r="Q315" s="188">
        <v>0</v>
      </c>
      <c r="R315" s="188">
        <f>Q315*H315</f>
        <v>0</v>
      </c>
      <c r="S315" s="188">
        <v>0</v>
      </c>
      <c r="T315" s="189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0" t="s">
        <v>152</v>
      </c>
      <c r="AT315" s="190" t="s">
        <v>147</v>
      </c>
      <c r="AU315" s="190" t="s">
        <v>81</v>
      </c>
      <c r="AY315" s="18" t="s">
        <v>145</v>
      </c>
      <c r="BE315" s="191">
        <f>IF(N315="základní",J315,0)</f>
        <v>0</v>
      </c>
      <c r="BF315" s="191">
        <f>IF(N315="snížená",J315,0)</f>
        <v>0</v>
      </c>
      <c r="BG315" s="191">
        <f>IF(N315="zákl. přenesená",J315,0)</f>
        <v>0</v>
      </c>
      <c r="BH315" s="191">
        <f>IF(N315="sníž. přenesená",J315,0)</f>
        <v>0</v>
      </c>
      <c r="BI315" s="191">
        <f>IF(N315="nulová",J315,0)</f>
        <v>0</v>
      </c>
      <c r="BJ315" s="18" t="s">
        <v>79</v>
      </c>
      <c r="BK315" s="191">
        <f>ROUND(I315*H315,2)</f>
        <v>0</v>
      </c>
      <c r="BL315" s="18" t="s">
        <v>152</v>
      </c>
      <c r="BM315" s="190" t="s">
        <v>1824</v>
      </c>
    </row>
    <row r="316" spans="1:65" s="2" customFormat="1" ht="16.5" customHeight="1">
      <c r="A316" s="35"/>
      <c r="B316" s="36"/>
      <c r="C316" s="179" t="s">
        <v>853</v>
      </c>
      <c r="D316" s="179" t="s">
        <v>147</v>
      </c>
      <c r="E316" s="180" t="s">
        <v>862</v>
      </c>
      <c r="F316" s="181" t="s">
        <v>863</v>
      </c>
      <c r="G316" s="182" t="s">
        <v>263</v>
      </c>
      <c r="H316" s="183">
        <v>3</v>
      </c>
      <c r="I316" s="184"/>
      <c r="J316" s="185">
        <f>ROUND(I316*H316,2)</f>
        <v>0</v>
      </c>
      <c r="K316" s="181" t="s">
        <v>525</v>
      </c>
      <c r="L316" s="40"/>
      <c r="M316" s="186" t="s">
        <v>19</v>
      </c>
      <c r="N316" s="187" t="s">
        <v>44</v>
      </c>
      <c r="O316" s="65"/>
      <c r="P316" s="188">
        <f>O316*H316</f>
        <v>0</v>
      </c>
      <c r="Q316" s="188">
        <v>0.04</v>
      </c>
      <c r="R316" s="188">
        <f>Q316*H316</f>
        <v>0.12</v>
      </c>
      <c r="S316" s="188">
        <v>0</v>
      </c>
      <c r="T316" s="189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0" t="s">
        <v>152</v>
      </c>
      <c r="AT316" s="190" t="s">
        <v>147</v>
      </c>
      <c r="AU316" s="190" t="s">
        <v>81</v>
      </c>
      <c r="AY316" s="18" t="s">
        <v>145</v>
      </c>
      <c r="BE316" s="191">
        <f>IF(N316="základní",J316,0)</f>
        <v>0</v>
      </c>
      <c r="BF316" s="191">
        <f>IF(N316="snížená",J316,0)</f>
        <v>0</v>
      </c>
      <c r="BG316" s="191">
        <f>IF(N316="zákl. přenesená",J316,0)</f>
        <v>0</v>
      </c>
      <c r="BH316" s="191">
        <f>IF(N316="sníž. přenesená",J316,0)</f>
        <v>0</v>
      </c>
      <c r="BI316" s="191">
        <f>IF(N316="nulová",J316,0)</f>
        <v>0</v>
      </c>
      <c r="BJ316" s="18" t="s">
        <v>79</v>
      </c>
      <c r="BK316" s="191">
        <f>ROUND(I316*H316,2)</f>
        <v>0</v>
      </c>
      <c r="BL316" s="18" t="s">
        <v>152</v>
      </c>
      <c r="BM316" s="190" t="s">
        <v>1825</v>
      </c>
    </row>
    <row r="317" spans="1:65" s="2" customFormat="1" ht="11.25">
      <c r="A317" s="35"/>
      <c r="B317" s="36"/>
      <c r="C317" s="37"/>
      <c r="D317" s="192" t="s">
        <v>154</v>
      </c>
      <c r="E317" s="37"/>
      <c r="F317" s="193" t="s">
        <v>865</v>
      </c>
      <c r="G317" s="37"/>
      <c r="H317" s="37"/>
      <c r="I317" s="194"/>
      <c r="J317" s="37"/>
      <c r="K317" s="37"/>
      <c r="L317" s="40"/>
      <c r="M317" s="195"/>
      <c r="N317" s="196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154</v>
      </c>
      <c r="AU317" s="18" t="s">
        <v>81</v>
      </c>
    </row>
    <row r="318" spans="1:65" s="2" customFormat="1" ht="24.2" customHeight="1">
      <c r="A318" s="35"/>
      <c r="B318" s="36"/>
      <c r="C318" s="220" t="s">
        <v>857</v>
      </c>
      <c r="D318" s="220" t="s">
        <v>234</v>
      </c>
      <c r="E318" s="221" t="s">
        <v>867</v>
      </c>
      <c r="F318" s="222" t="s">
        <v>868</v>
      </c>
      <c r="G318" s="223" t="s">
        <v>263</v>
      </c>
      <c r="H318" s="224">
        <v>3</v>
      </c>
      <c r="I318" s="225"/>
      <c r="J318" s="226">
        <f>ROUND(I318*H318,2)</f>
        <v>0</v>
      </c>
      <c r="K318" s="222" t="s">
        <v>19</v>
      </c>
      <c r="L318" s="227"/>
      <c r="M318" s="228" t="s">
        <v>19</v>
      </c>
      <c r="N318" s="229" t="s">
        <v>44</v>
      </c>
      <c r="O318" s="65"/>
      <c r="P318" s="188">
        <f>O318*H318</f>
        <v>0</v>
      </c>
      <c r="Q318" s="188">
        <v>0</v>
      </c>
      <c r="R318" s="188">
        <f>Q318*H318</f>
        <v>0</v>
      </c>
      <c r="S318" s="188">
        <v>0</v>
      </c>
      <c r="T318" s="189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0" t="s">
        <v>196</v>
      </c>
      <c r="AT318" s="190" t="s">
        <v>234</v>
      </c>
      <c r="AU318" s="190" t="s">
        <v>81</v>
      </c>
      <c r="AY318" s="18" t="s">
        <v>145</v>
      </c>
      <c r="BE318" s="191">
        <f>IF(N318="základní",J318,0)</f>
        <v>0</v>
      </c>
      <c r="BF318" s="191">
        <f>IF(N318="snížená",J318,0)</f>
        <v>0</v>
      </c>
      <c r="BG318" s="191">
        <f>IF(N318="zákl. přenesená",J318,0)</f>
        <v>0</v>
      </c>
      <c r="BH318" s="191">
        <f>IF(N318="sníž. přenesená",J318,0)</f>
        <v>0</v>
      </c>
      <c r="BI318" s="191">
        <f>IF(N318="nulová",J318,0)</f>
        <v>0</v>
      </c>
      <c r="BJ318" s="18" t="s">
        <v>79</v>
      </c>
      <c r="BK318" s="191">
        <f>ROUND(I318*H318,2)</f>
        <v>0</v>
      </c>
      <c r="BL318" s="18" t="s">
        <v>152</v>
      </c>
      <c r="BM318" s="190" t="s">
        <v>1826</v>
      </c>
    </row>
    <row r="319" spans="1:65" s="2" customFormat="1" ht="16.5" customHeight="1">
      <c r="A319" s="35"/>
      <c r="B319" s="36"/>
      <c r="C319" s="179" t="s">
        <v>861</v>
      </c>
      <c r="D319" s="179" t="s">
        <v>147</v>
      </c>
      <c r="E319" s="180" t="s">
        <v>871</v>
      </c>
      <c r="F319" s="181" t="s">
        <v>872</v>
      </c>
      <c r="G319" s="182" t="s">
        <v>263</v>
      </c>
      <c r="H319" s="183">
        <v>14</v>
      </c>
      <c r="I319" s="184"/>
      <c r="J319" s="185">
        <f>ROUND(I319*H319,2)</f>
        <v>0</v>
      </c>
      <c r="K319" s="181" t="s">
        <v>525</v>
      </c>
      <c r="L319" s="40"/>
      <c r="M319" s="186" t="s">
        <v>19</v>
      </c>
      <c r="N319" s="187" t="s">
        <v>44</v>
      </c>
      <c r="O319" s="65"/>
      <c r="P319" s="188">
        <f>O319*H319</f>
        <v>0</v>
      </c>
      <c r="Q319" s="188">
        <v>0.04</v>
      </c>
      <c r="R319" s="188">
        <f>Q319*H319</f>
        <v>0.56000000000000005</v>
      </c>
      <c r="S319" s="188">
        <v>0</v>
      </c>
      <c r="T319" s="189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0" t="s">
        <v>152</v>
      </c>
      <c r="AT319" s="190" t="s">
        <v>147</v>
      </c>
      <c r="AU319" s="190" t="s">
        <v>81</v>
      </c>
      <c r="AY319" s="18" t="s">
        <v>145</v>
      </c>
      <c r="BE319" s="191">
        <f>IF(N319="základní",J319,0)</f>
        <v>0</v>
      </c>
      <c r="BF319" s="191">
        <f>IF(N319="snížená",J319,0)</f>
        <v>0</v>
      </c>
      <c r="BG319" s="191">
        <f>IF(N319="zákl. přenesená",J319,0)</f>
        <v>0</v>
      </c>
      <c r="BH319" s="191">
        <f>IF(N319="sníž. přenesená",J319,0)</f>
        <v>0</v>
      </c>
      <c r="BI319" s="191">
        <f>IF(N319="nulová",J319,0)</f>
        <v>0</v>
      </c>
      <c r="BJ319" s="18" t="s">
        <v>79</v>
      </c>
      <c r="BK319" s="191">
        <f>ROUND(I319*H319,2)</f>
        <v>0</v>
      </c>
      <c r="BL319" s="18" t="s">
        <v>152</v>
      </c>
      <c r="BM319" s="190" t="s">
        <v>1827</v>
      </c>
    </row>
    <row r="320" spans="1:65" s="2" customFormat="1" ht="11.25">
      <c r="A320" s="35"/>
      <c r="B320" s="36"/>
      <c r="C320" s="37"/>
      <c r="D320" s="192" t="s">
        <v>154</v>
      </c>
      <c r="E320" s="37"/>
      <c r="F320" s="193" t="s">
        <v>874</v>
      </c>
      <c r="G320" s="37"/>
      <c r="H320" s="37"/>
      <c r="I320" s="194"/>
      <c r="J320" s="37"/>
      <c r="K320" s="37"/>
      <c r="L320" s="40"/>
      <c r="M320" s="195"/>
      <c r="N320" s="196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154</v>
      </c>
      <c r="AU320" s="18" t="s">
        <v>81</v>
      </c>
    </row>
    <row r="321" spans="1:65" s="2" customFormat="1" ht="24.2" customHeight="1">
      <c r="A321" s="35"/>
      <c r="B321" s="36"/>
      <c r="C321" s="220" t="s">
        <v>866</v>
      </c>
      <c r="D321" s="220" t="s">
        <v>234</v>
      </c>
      <c r="E321" s="221" t="s">
        <v>876</v>
      </c>
      <c r="F321" s="222" t="s">
        <v>877</v>
      </c>
      <c r="G321" s="223" t="s">
        <v>263</v>
      </c>
      <c r="H321" s="224">
        <v>14</v>
      </c>
      <c r="I321" s="225"/>
      <c r="J321" s="226">
        <f>ROUND(I321*H321,2)</f>
        <v>0</v>
      </c>
      <c r="K321" s="222" t="s">
        <v>19</v>
      </c>
      <c r="L321" s="227"/>
      <c r="M321" s="228" t="s">
        <v>19</v>
      </c>
      <c r="N321" s="229" t="s">
        <v>44</v>
      </c>
      <c r="O321" s="65"/>
      <c r="P321" s="188">
        <f>O321*H321</f>
        <v>0</v>
      </c>
      <c r="Q321" s="188">
        <v>0</v>
      </c>
      <c r="R321" s="188">
        <f>Q321*H321</f>
        <v>0</v>
      </c>
      <c r="S321" s="188">
        <v>0</v>
      </c>
      <c r="T321" s="189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0" t="s">
        <v>196</v>
      </c>
      <c r="AT321" s="190" t="s">
        <v>234</v>
      </c>
      <c r="AU321" s="190" t="s">
        <v>81</v>
      </c>
      <c r="AY321" s="18" t="s">
        <v>145</v>
      </c>
      <c r="BE321" s="191">
        <f>IF(N321="základní",J321,0)</f>
        <v>0</v>
      </c>
      <c r="BF321" s="191">
        <f>IF(N321="snížená",J321,0)</f>
        <v>0</v>
      </c>
      <c r="BG321" s="191">
        <f>IF(N321="zákl. přenesená",J321,0)</f>
        <v>0</v>
      </c>
      <c r="BH321" s="191">
        <f>IF(N321="sníž. přenesená",J321,0)</f>
        <v>0</v>
      </c>
      <c r="BI321" s="191">
        <f>IF(N321="nulová",J321,0)</f>
        <v>0</v>
      </c>
      <c r="BJ321" s="18" t="s">
        <v>79</v>
      </c>
      <c r="BK321" s="191">
        <f>ROUND(I321*H321,2)</f>
        <v>0</v>
      </c>
      <c r="BL321" s="18" t="s">
        <v>152</v>
      </c>
      <c r="BM321" s="190" t="s">
        <v>1828</v>
      </c>
    </row>
    <row r="322" spans="1:65" s="2" customFormat="1" ht="16.5" customHeight="1">
      <c r="A322" s="35"/>
      <c r="B322" s="36"/>
      <c r="C322" s="179" t="s">
        <v>870</v>
      </c>
      <c r="D322" s="179" t="s">
        <v>147</v>
      </c>
      <c r="E322" s="180" t="s">
        <v>880</v>
      </c>
      <c r="F322" s="181" t="s">
        <v>881</v>
      </c>
      <c r="G322" s="182" t="s">
        <v>263</v>
      </c>
      <c r="H322" s="183">
        <v>3</v>
      </c>
      <c r="I322" s="184"/>
      <c r="J322" s="185">
        <f>ROUND(I322*H322,2)</f>
        <v>0</v>
      </c>
      <c r="K322" s="181" t="s">
        <v>525</v>
      </c>
      <c r="L322" s="40"/>
      <c r="M322" s="186" t="s">
        <v>19</v>
      </c>
      <c r="N322" s="187" t="s">
        <v>44</v>
      </c>
      <c r="O322" s="65"/>
      <c r="P322" s="188">
        <f>O322*H322</f>
        <v>0</v>
      </c>
      <c r="Q322" s="188">
        <v>0.05</v>
      </c>
      <c r="R322" s="188">
        <f>Q322*H322</f>
        <v>0.15000000000000002</v>
      </c>
      <c r="S322" s="188">
        <v>0</v>
      </c>
      <c r="T322" s="189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0" t="s">
        <v>152</v>
      </c>
      <c r="AT322" s="190" t="s">
        <v>147</v>
      </c>
      <c r="AU322" s="190" t="s">
        <v>81</v>
      </c>
      <c r="AY322" s="18" t="s">
        <v>145</v>
      </c>
      <c r="BE322" s="191">
        <f>IF(N322="základní",J322,0)</f>
        <v>0</v>
      </c>
      <c r="BF322" s="191">
        <f>IF(N322="snížená",J322,0)</f>
        <v>0</v>
      </c>
      <c r="BG322" s="191">
        <f>IF(N322="zákl. přenesená",J322,0)</f>
        <v>0</v>
      </c>
      <c r="BH322" s="191">
        <f>IF(N322="sníž. přenesená",J322,0)</f>
        <v>0</v>
      </c>
      <c r="BI322" s="191">
        <f>IF(N322="nulová",J322,0)</f>
        <v>0</v>
      </c>
      <c r="BJ322" s="18" t="s">
        <v>79</v>
      </c>
      <c r="BK322" s="191">
        <f>ROUND(I322*H322,2)</f>
        <v>0</v>
      </c>
      <c r="BL322" s="18" t="s">
        <v>152</v>
      </c>
      <c r="BM322" s="190" t="s">
        <v>1829</v>
      </c>
    </row>
    <row r="323" spans="1:65" s="2" customFormat="1" ht="11.25">
      <c r="A323" s="35"/>
      <c r="B323" s="36"/>
      <c r="C323" s="37"/>
      <c r="D323" s="192" t="s">
        <v>154</v>
      </c>
      <c r="E323" s="37"/>
      <c r="F323" s="193" t="s">
        <v>883</v>
      </c>
      <c r="G323" s="37"/>
      <c r="H323" s="37"/>
      <c r="I323" s="194"/>
      <c r="J323" s="37"/>
      <c r="K323" s="37"/>
      <c r="L323" s="40"/>
      <c r="M323" s="195"/>
      <c r="N323" s="196"/>
      <c r="O323" s="65"/>
      <c r="P323" s="65"/>
      <c r="Q323" s="65"/>
      <c r="R323" s="65"/>
      <c r="S323" s="65"/>
      <c r="T323" s="6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154</v>
      </c>
      <c r="AU323" s="18" t="s">
        <v>81</v>
      </c>
    </row>
    <row r="324" spans="1:65" s="2" customFormat="1" ht="24.2" customHeight="1">
      <c r="A324" s="35"/>
      <c r="B324" s="36"/>
      <c r="C324" s="220" t="s">
        <v>875</v>
      </c>
      <c r="D324" s="220" t="s">
        <v>234</v>
      </c>
      <c r="E324" s="221" t="s">
        <v>885</v>
      </c>
      <c r="F324" s="222" t="s">
        <v>886</v>
      </c>
      <c r="G324" s="223" t="s">
        <v>263</v>
      </c>
      <c r="H324" s="224">
        <v>3</v>
      </c>
      <c r="I324" s="225"/>
      <c r="J324" s="226">
        <f>ROUND(I324*H324,2)</f>
        <v>0</v>
      </c>
      <c r="K324" s="222" t="s">
        <v>19</v>
      </c>
      <c r="L324" s="227"/>
      <c r="M324" s="228" t="s">
        <v>19</v>
      </c>
      <c r="N324" s="229" t="s">
        <v>44</v>
      </c>
      <c r="O324" s="65"/>
      <c r="P324" s="188">
        <f>O324*H324</f>
        <v>0</v>
      </c>
      <c r="Q324" s="188">
        <v>0</v>
      </c>
      <c r="R324" s="188">
        <f>Q324*H324</f>
        <v>0</v>
      </c>
      <c r="S324" s="188">
        <v>0</v>
      </c>
      <c r="T324" s="18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0" t="s">
        <v>196</v>
      </c>
      <c r="AT324" s="190" t="s">
        <v>234</v>
      </c>
      <c r="AU324" s="190" t="s">
        <v>81</v>
      </c>
      <c r="AY324" s="18" t="s">
        <v>145</v>
      </c>
      <c r="BE324" s="191">
        <f>IF(N324="základní",J324,0)</f>
        <v>0</v>
      </c>
      <c r="BF324" s="191">
        <f>IF(N324="snížená",J324,0)</f>
        <v>0</v>
      </c>
      <c r="BG324" s="191">
        <f>IF(N324="zákl. přenesená",J324,0)</f>
        <v>0</v>
      </c>
      <c r="BH324" s="191">
        <f>IF(N324="sníž. přenesená",J324,0)</f>
        <v>0</v>
      </c>
      <c r="BI324" s="191">
        <f>IF(N324="nulová",J324,0)</f>
        <v>0</v>
      </c>
      <c r="BJ324" s="18" t="s">
        <v>79</v>
      </c>
      <c r="BK324" s="191">
        <f>ROUND(I324*H324,2)</f>
        <v>0</v>
      </c>
      <c r="BL324" s="18" t="s">
        <v>152</v>
      </c>
      <c r="BM324" s="190" t="s">
        <v>1830</v>
      </c>
    </row>
    <row r="325" spans="1:65" s="2" customFormat="1" ht="16.5" customHeight="1">
      <c r="A325" s="35"/>
      <c r="B325" s="36"/>
      <c r="C325" s="179" t="s">
        <v>879</v>
      </c>
      <c r="D325" s="179" t="s">
        <v>147</v>
      </c>
      <c r="E325" s="180" t="s">
        <v>889</v>
      </c>
      <c r="F325" s="181" t="s">
        <v>890</v>
      </c>
      <c r="G325" s="182" t="s">
        <v>172</v>
      </c>
      <c r="H325" s="183">
        <v>304.42</v>
      </c>
      <c r="I325" s="184"/>
      <c r="J325" s="185">
        <f>ROUND(I325*H325,2)</f>
        <v>0</v>
      </c>
      <c r="K325" s="181" t="s">
        <v>525</v>
      </c>
      <c r="L325" s="40"/>
      <c r="M325" s="186" t="s">
        <v>19</v>
      </c>
      <c r="N325" s="187" t="s">
        <v>44</v>
      </c>
      <c r="O325" s="65"/>
      <c r="P325" s="188">
        <f>O325*H325</f>
        <v>0</v>
      </c>
      <c r="Q325" s="188">
        <v>1.9000000000000001E-4</v>
      </c>
      <c r="R325" s="188">
        <f>Q325*H325</f>
        <v>5.7839800000000004E-2</v>
      </c>
      <c r="S325" s="188">
        <v>0</v>
      </c>
      <c r="T325" s="189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0" t="s">
        <v>152</v>
      </c>
      <c r="AT325" s="190" t="s">
        <v>147</v>
      </c>
      <c r="AU325" s="190" t="s">
        <v>81</v>
      </c>
      <c r="AY325" s="18" t="s">
        <v>145</v>
      </c>
      <c r="BE325" s="191">
        <f>IF(N325="základní",J325,0)</f>
        <v>0</v>
      </c>
      <c r="BF325" s="191">
        <f>IF(N325="snížená",J325,0)</f>
        <v>0</v>
      </c>
      <c r="BG325" s="191">
        <f>IF(N325="zákl. přenesená",J325,0)</f>
        <v>0</v>
      </c>
      <c r="BH325" s="191">
        <f>IF(N325="sníž. přenesená",J325,0)</f>
        <v>0</v>
      </c>
      <c r="BI325" s="191">
        <f>IF(N325="nulová",J325,0)</f>
        <v>0</v>
      </c>
      <c r="BJ325" s="18" t="s">
        <v>79</v>
      </c>
      <c r="BK325" s="191">
        <f>ROUND(I325*H325,2)</f>
        <v>0</v>
      </c>
      <c r="BL325" s="18" t="s">
        <v>152</v>
      </c>
      <c r="BM325" s="190" t="s">
        <v>1831</v>
      </c>
    </row>
    <row r="326" spans="1:65" s="2" customFormat="1" ht="11.25">
      <c r="A326" s="35"/>
      <c r="B326" s="36"/>
      <c r="C326" s="37"/>
      <c r="D326" s="192" t="s">
        <v>154</v>
      </c>
      <c r="E326" s="37"/>
      <c r="F326" s="193" t="s">
        <v>892</v>
      </c>
      <c r="G326" s="37"/>
      <c r="H326" s="37"/>
      <c r="I326" s="194"/>
      <c r="J326" s="37"/>
      <c r="K326" s="37"/>
      <c r="L326" s="40"/>
      <c r="M326" s="195"/>
      <c r="N326" s="196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154</v>
      </c>
      <c r="AU326" s="18" t="s">
        <v>81</v>
      </c>
    </row>
    <row r="327" spans="1:65" s="13" customFormat="1" ht="11.25">
      <c r="B327" s="197"/>
      <c r="C327" s="198"/>
      <c r="D327" s="199" t="s">
        <v>160</v>
      </c>
      <c r="E327" s="200" t="s">
        <v>19</v>
      </c>
      <c r="F327" s="201" t="s">
        <v>1832</v>
      </c>
      <c r="G327" s="198"/>
      <c r="H327" s="202">
        <v>304.42</v>
      </c>
      <c r="I327" s="203"/>
      <c r="J327" s="198"/>
      <c r="K327" s="198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160</v>
      </c>
      <c r="AU327" s="208" t="s">
        <v>81</v>
      </c>
      <c r="AV327" s="13" t="s">
        <v>81</v>
      </c>
      <c r="AW327" s="13" t="s">
        <v>35</v>
      </c>
      <c r="AX327" s="13" t="s">
        <v>79</v>
      </c>
      <c r="AY327" s="208" t="s">
        <v>145</v>
      </c>
    </row>
    <row r="328" spans="1:65" s="2" customFormat="1" ht="16.5" customHeight="1">
      <c r="A328" s="35"/>
      <c r="B328" s="36"/>
      <c r="C328" s="179" t="s">
        <v>884</v>
      </c>
      <c r="D328" s="179" t="s">
        <v>147</v>
      </c>
      <c r="E328" s="180" t="s">
        <v>894</v>
      </c>
      <c r="F328" s="181" t="s">
        <v>895</v>
      </c>
      <c r="G328" s="182" t="s">
        <v>172</v>
      </c>
      <c r="H328" s="183">
        <v>304.42</v>
      </c>
      <c r="I328" s="184"/>
      <c r="J328" s="185">
        <f>ROUND(I328*H328,2)</f>
        <v>0</v>
      </c>
      <c r="K328" s="181" t="s">
        <v>525</v>
      </c>
      <c r="L328" s="40"/>
      <c r="M328" s="186" t="s">
        <v>19</v>
      </c>
      <c r="N328" s="187" t="s">
        <v>44</v>
      </c>
      <c r="O328" s="65"/>
      <c r="P328" s="188">
        <f>O328*H328</f>
        <v>0</v>
      </c>
      <c r="Q328" s="188">
        <v>9.0000000000000006E-5</v>
      </c>
      <c r="R328" s="188">
        <f>Q328*H328</f>
        <v>2.7397800000000003E-2</v>
      </c>
      <c r="S328" s="188">
        <v>0</v>
      </c>
      <c r="T328" s="189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0" t="s">
        <v>152</v>
      </c>
      <c r="AT328" s="190" t="s">
        <v>147</v>
      </c>
      <c r="AU328" s="190" t="s">
        <v>81</v>
      </c>
      <c r="AY328" s="18" t="s">
        <v>145</v>
      </c>
      <c r="BE328" s="191">
        <f>IF(N328="základní",J328,0)</f>
        <v>0</v>
      </c>
      <c r="BF328" s="191">
        <f>IF(N328="snížená",J328,0)</f>
        <v>0</v>
      </c>
      <c r="BG328" s="191">
        <f>IF(N328="zákl. přenesená",J328,0)</f>
        <v>0</v>
      </c>
      <c r="BH328" s="191">
        <f>IF(N328="sníž. přenesená",J328,0)</f>
        <v>0</v>
      </c>
      <c r="BI328" s="191">
        <f>IF(N328="nulová",J328,0)</f>
        <v>0</v>
      </c>
      <c r="BJ328" s="18" t="s">
        <v>79</v>
      </c>
      <c r="BK328" s="191">
        <f>ROUND(I328*H328,2)</f>
        <v>0</v>
      </c>
      <c r="BL328" s="18" t="s">
        <v>152</v>
      </c>
      <c r="BM328" s="190" t="s">
        <v>1833</v>
      </c>
    </row>
    <row r="329" spans="1:65" s="2" customFormat="1" ht="11.25">
      <c r="A329" s="35"/>
      <c r="B329" s="36"/>
      <c r="C329" s="37"/>
      <c r="D329" s="192" t="s">
        <v>154</v>
      </c>
      <c r="E329" s="37"/>
      <c r="F329" s="193" t="s">
        <v>897</v>
      </c>
      <c r="G329" s="37"/>
      <c r="H329" s="37"/>
      <c r="I329" s="194"/>
      <c r="J329" s="37"/>
      <c r="K329" s="37"/>
      <c r="L329" s="40"/>
      <c r="M329" s="195"/>
      <c r="N329" s="196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154</v>
      </c>
      <c r="AU329" s="18" t="s">
        <v>81</v>
      </c>
    </row>
    <row r="330" spans="1:65" s="12" customFormat="1" ht="22.9" customHeight="1">
      <c r="B330" s="163"/>
      <c r="C330" s="164"/>
      <c r="D330" s="165" t="s">
        <v>72</v>
      </c>
      <c r="E330" s="177" t="s">
        <v>423</v>
      </c>
      <c r="F330" s="177" t="s">
        <v>424</v>
      </c>
      <c r="G330" s="164"/>
      <c r="H330" s="164"/>
      <c r="I330" s="167"/>
      <c r="J330" s="178">
        <f>BK330</f>
        <v>0</v>
      </c>
      <c r="K330" s="164"/>
      <c r="L330" s="169"/>
      <c r="M330" s="170"/>
      <c r="N330" s="171"/>
      <c r="O330" s="171"/>
      <c r="P330" s="172">
        <f>SUM(P331:P344)</f>
        <v>0</v>
      </c>
      <c r="Q330" s="171"/>
      <c r="R330" s="172">
        <f>SUM(R331:R344)</f>
        <v>0</v>
      </c>
      <c r="S330" s="171"/>
      <c r="T330" s="173">
        <f>SUM(T331:T344)</f>
        <v>0</v>
      </c>
      <c r="AR330" s="174" t="s">
        <v>79</v>
      </c>
      <c r="AT330" s="175" t="s">
        <v>72</v>
      </c>
      <c r="AU330" s="175" t="s">
        <v>79</v>
      </c>
      <c r="AY330" s="174" t="s">
        <v>145</v>
      </c>
      <c r="BK330" s="176">
        <f>SUM(BK331:BK344)</f>
        <v>0</v>
      </c>
    </row>
    <row r="331" spans="1:65" s="2" customFormat="1" ht="24.2" customHeight="1">
      <c r="A331" s="35"/>
      <c r="B331" s="36"/>
      <c r="C331" s="179" t="s">
        <v>888</v>
      </c>
      <c r="D331" s="179" t="s">
        <v>147</v>
      </c>
      <c r="E331" s="180" t="s">
        <v>899</v>
      </c>
      <c r="F331" s="181" t="s">
        <v>900</v>
      </c>
      <c r="G331" s="182" t="s">
        <v>216</v>
      </c>
      <c r="H331" s="183">
        <v>13.394</v>
      </c>
      <c r="I331" s="184"/>
      <c r="J331" s="185">
        <f>ROUND(I331*H331,2)</f>
        <v>0</v>
      </c>
      <c r="K331" s="181" t="s">
        <v>525</v>
      </c>
      <c r="L331" s="40"/>
      <c r="M331" s="186" t="s">
        <v>19</v>
      </c>
      <c r="N331" s="187" t="s">
        <v>44</v>
      </c>
      <c r="O331" s="65"/>
      <c r="P331" s="188">
        <f>O331*H331</f>
        <v>0</v>
      </c>
      <c r="Q331" s="188">
        <v>0</v>
      </c>
      <c r="R331" s="188">
        <f>Q331*H331</f>
        <v>0</v>
      </c>
      <c r="S331" s="188">
        <v>0</v>
      </c>
      <c r="T331" s="18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0" t="s">
        <v>152</v>
      </c>
      <c r="AT331" s="190" t="s">
        <v>147</v>
      </c>
      <c r="AU331" s="190" t="s">
        <v>81</v>
      </c>
      <c r="AY331" s="18" t="s">
        <v>145</v>
      </c>
      <c r="BE331" s="191">
        <f>IF(N331="základní",J331,0)</f>
        <v>0</v>
      </c>
      <c r="BF331" s="191">
        <f>IF(N331="snížená",J331,0)</f>
        <v>0</v>
      </c>
      <c r="BG331" s="191">
        <f>IF(N331="zákl. přenesená",J331,0)</f>
        <v>0</v>
      </c>
      <c r="BH331" s="191">
        <f>IF(N331="sníž. přenesená",J331,0)</f>
        <v>0</v>
      </c>
      <c r="BI331" s="191">
        <f>IF(N331="nulová",J331,0)</f>
        <v>0</v>
      </c>
      <c r="BJ331" s="18" t="s">
        <v>79</v>
      </c>
      <c r="BK331" s="191">
        <f>ROUND(I331*H331,2)</f>
        <v>0</v>
      </c>
      <c r="BL331" s="18" t="s">
        <v>152</v>
      </c>
      <c r="BM331" s="190" t="s">
        <v>1834</v>
      </c>
    </row>
    <row r="332" spans="1:65" s="2" customFormat="1" ht="11.25">
      <c r="A332" s="35"/>
      <c r="B332" s="36"/>
      <c r="C332" s="37"/>
      <c r="D332" s="192" t="s">
        <v>154</v>
      </c>
      <c r="E332" s="37"/>
      <c r="F332" s="193" t="s">
        <v>902</v>
      </c>
      <c r="G332" s="37"/>
      <c r="H332" s="37"/>
      <c r="I332" s="194"/>
      <c r="J332" s="37"/>
      <c r="K332" s="37"/>
      <c r="L332" s="40"/>
      <c r="M332" s="195"/>
      <c r="N332" s="196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154</v>
      </c>
      <c r="AU332" s="18" t="s">
        <v>81</v>
      </c>
    </row>
    <row r="333" spans="1:65" s="2" customFormat="1" ht="24.2" customHeight="1">
      <c r="A333" s="35"/>
      <c r="B333" s="36"/>
      <c r="C333" s="179" t="s">
        <v>893</v>
      </c>
      <c r="D333" s="179" t="s">
        <v>147</v>
      </c>
      <c r="E333" s="180" t="s">
        <v>904</v>
      </c>
      <c r="F333" s="181" t="s">
        <v>905</v>
      </c>
      <c r="G333" s="182" t="s">
        <v>216</v>
      </c>
      <c r="H333" s="183">
        <v>13.394</v>
      </c>
      <c r="I333" s="184"/>
      <c r="J333" s="185">
        <f>ROUND(I333*H333,2)</f>
        <v>0</v>
      </c>
      <c r="K333" s="181" t="s">
        <v>525</v>
      </c>
      <c r="L333" s="40"/>
      <c r="M333" s="186" t="s">
        <v>19</v>
      </c>
      <c r="N333" s="187" t="s">
        <v>44</v>
      </c>
      <c r="O333" s="65"/>
      <c r="P333" s="188">
        <f>O333*H333</f>
        <v>0</v>
      </c>
      <c r="Q333" s="188">
        <v>0</v>
      </c>
      <c r="R333" s="188">
        <f>Q333*H333</f>
        <v>0</v>
      </c>
      <c r="S333" s="188">
        <v>0</v>
      </c>
      <c r="T333" s="189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0" t="s">
        <v>152</v>
      </c>
      <c r="AT333" s="190" t="s">
        <v>147</v>
      </c>
      <c r="AU333" s="190" t="s">
        <v>81</v>
      </c>
      <c r="AY333" s="18" t="s">
        <v>145</v>
      </c>
      <c r="BE333" s="191">
        <f>IF(N333="základní",J333,0)</f>
        <v>0</v>
      </c>
      <c r="BF333" s="191">
        <f>IF(N333="snížená",J333,0)</f>
        <v>0</v>
      </c>
      <c r="BG333" s="191">
        <f>IF(N333="zákl. přenesená",J333,0)</f>
        <v>0</v>
      </c>
      <c r="BH333" s="191">
        <f>IF(N333="sníž. přenesená",J333,0)</f>
        <v>0</v>
      </c>
      <c r="BI333" s="191">
        <f>IF(N333="nulová",J333,0)</f>
        <v>0</v>
      </c>
      <c r="BJ333" s="18" t="s">
        <v>79</v>
      </c>
      <c r="BK333" s="191">
        <f>ROUND(I333*H333,2)</f>
        <v>0</v>
      </c>
      <c r="BL333" s="18" t="s">
        <v>152</v>
      </c>
      <c r="BM333" s="190" t="s">
        <v>1835</v>
      </c>
    </row>
    <row r="334" spans="1:65" s="2" customFormat="1" ht="11.25">
      <c r="A334" s="35"/>
      <c r="B334" s="36"/>
      <c r="C334" s="37"/>
      <c r="D334" s="192" t="s">
        <v>154</v>
      </c>
      <c r="E334" s="37"/>
      <c r="F334" s="193" t="s">
        <v>907</v>
      </c>
      <c r="G334" s="37"/>
      <c r="H334" s="37"/>
      <c r="I334" s="194"/>
      <c r="J334" s="37"/>
      <c r="K334" s="37"/>
      <c r="L334" s="40"/>
      <c r="M334" s="195"/>
      <c r="N334" s="196"/>
      <c r="O334" s="65"/>
      <c r="P334" s="65"/>
      <c r="Q334" s="65"/>
      <c r="R334" s="65"/>
      <c r="S334" s="65"/>
      <c r="T334" s="66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154</v>
      </c>
      <c r="AU334" s="18" t="s">
        <v>81</v>
      </c>
    </row>
    <row r="335" spans="1:65" s="2" customFormat="1" ht="24.2" customHeight="1">
      <c r="A335" s="35"/>
      <c r="B335" s="36"/>
      <c r="C335" s="179" t="s">
        <v>898</v>
      </c>
      <c r="D335" s="179" t="s">
        <v>147</v>
      </c>
      <c r="E335" s="180" t="s">
        <v>909</v>
      </c>
      <c r="F335" s="181" t="s">
        <v>432</v>
      </c>
      <c r="G335" s="182" t="s">
        <v>216</v>
      </c>
      <c r="H335" s="183">
        <v>2231.1999999999998</v>
      </c>
      <c r="I335" s="184"/>
      <c r="J335" s="185">
        <f>ROUND(I335*H335,2)</f>
        <v>0</v>
      </c>
      <c r="K335" s="181" t="s">
        <v>525</v>
      </c>
      <c r="L335" s="40"/>
      <c r="M335" s="186" t="s">
        <v>19</v>
      </c>
      <c r="N335" s="187" t="s">
        <v>44</v>
      </c>
      <c r="O335" s="65"/>
      <c r="P335" s="188">
        <f>O335*H335</f>
        <v>0</v>
      </c>
      <c r="Q335" s="188">
        <v>0</v>
      </c>
      <c r="R335" s="188">
        <f>Q335*H335</f>
        <v>0</v>
      </c>
      <c r="S335" s="188">
        <v>0</v>
      </c>
      <c r="T335" s="189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0" t="s">
        <v>152</v>
      </c>
      <c r="AT335" s="190" t="s">
        <v>147</v>
      </c>
      <c r="AU335" s="190" t="s">
        <v>81</v>
      </c>
      <c r="AY335" s="18" t="s">
        <v>145</v>
      </c>
      <c r="BE335" s="191">
        <f>IF(N335="základní",J335,0)</f>
        <v>0</v>
      </c>
      <c r="BF335" s="191">
        <f>IF(N335="snížená",J335,0)</f>
        <v>0</v>
      </c>
      <c r="BG335" s="191">
        <f>IF(N335="zákl. přenesená",J335,0)</f>
        <v>0</v>
      </c>
      <c r="BH335" s="191">
        <f>IF(N335="sníž. přenesená",J335,0)</f>
        <v>0</v>
      </c>
      <c r="BI335" s="191">
        <f>IF(N335="nulová",J335,0)</f>
        <v>0</v>
      </c>
      <c r="BJ335" s="18" t="s">
        <v>79</v>
      </c>
      <c r="BK335" s="191">
        <f>ROUND(I335*H335,2)</f>
        <v>0</v>
      </c>
      <c r="BL335" s="18" t="s">
        <v>152</v>
      </c>
      <c r="BM335" s="190" t="s">
        <v>1836</v>
      </c>
    </row>
    <row r="336" spans="1:65" s="2" customFormat="1" ht="11.25">
      <c r="A336" s="35"/>
      <c r="B336" s="36"/>
      <c r="C336" s="37"/>
      <c r="D336" s="192" t="s">
        <v>154</v>
      </c>
      <c r="E336" s="37"/>
      <c r="F336" s="193" t="s">
        <v>911</v>
      </c>
      <c r="G336" s="37"/>
      <c r="H336" s="37"/>
      <c r="I336" s="194"/>
      <c r="J336" s="37"/>
      <c r="K336" s="37"/>
      <c r="L336" s="40"/>
      <c r="M336" s="195"/>
      <c r="N336" s="196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154</v>
      </c>
      <c r="AU336" s="18" t="s">
        <v>81</v>
      </c>
    </row>
    <row r="337" spans="1:65" s="13" customFormat="1" ht="11.25">
      <c r="B337" s="197"/>
      <c r="C337" s="198"/>
      <c r="D337" s="199" t="s">
        <v>160</v>
      </c>
      <c r="E337" s="200" t="s">
        <v>19</v>
      </c>
      <c r="F337" s="201" t="s">
        <v>1837</v>
      </c>
      <c r="G337" s="198"/>
      <c r="H337" s="202">
        <v>2231.1999999999998</v>
      </c>
      <c r="I337" s="203"/>
      <c r="J337" s="198"/>
      <c r="K337" s="198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160</v>
      </c>
      <c r="AU337" s="208" t="s">
        <v>81</v>
      </c>
      <c r="AV337" s="13" t="s">
        <v>81</v>
      </c>
      <c r="AW337" s="13" t="s">
        <v>35</v>
      </c>
      <c r="AX337" s="13" t="s">
        <v>79</v>
      </c>
      <c r="AY337" s="208" t="s">
        <v>145</v>
      </c>
    </row>
    <row r="338" spans="1:65" s="2" customFormat="1" ht="16.5" customHeight="1">
      <c r="A338" s="35"/>
      <c r="B338" s="36"/>
      <c r="C338" s="179" t="s">
        <v>903</v>
      </c>
      <c r="D338" s="179" t="s">
        <v>147</v>
      </c>
      <c r="E338" s="180" t="s">
        <v>914</v>
      </c>
      <c r="F338" s="181" t="s">
        <v>915</v>
      </c>
      <c r="G338" s="182" t="s">
        <v>216</v>
      </c>
      <c r="H338" s="183">
        <v>13.394</v>
      </c>
      <c r="I338" s="184"/>
      <c r="J338" s="185">
        <f>ROUND(I338*H338,2)</f>
        <v>0</v>
      </c>
      <c r="K338" s="181" t="s">
        <v>525</v>
      </c>
      <c r="L338" s="40"/>
      <c r="M338" s="186" t="s">
        <v>19</v>
      </c>
      <c r="N338" s="187" t="s">
        <v>44</v>
      </c>
      <c r="O338" s="65"/>
      <c r="P338" s="188">
        <f>O338*H338</f>
        <v>0</v>
      </c>
      <c r="Q338" s="188">
        <v>0</v>
      </c>
      <c r="R338" s="188">
        <f>Q338*H338</f>
        <v>0</v>
      </c>
      <c r="S338" s="188">
        <v>0</v>
      </c>
      <c r="T338" s="189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0" t="s">
        <v>152</v>
      </c>
      <c r="AT338" s="190" t="s">
        <v>147</v>
      </c>
      <c r="AU338" s="190" t="s">
        <v>81</v>
      </c>
      <c r="AY338" s="18" t="s">
        <v>145</v>
      </c>
      <c r="BE338" s="191">
        <f>IF(N338="základní",J338,0)</f>
        <v>0</v>
      </c>
      <c r="BF338" s="191">
        <f>IF(N338="snížená",J338,0)</f>
        <v>0</v>
      </c>
      <c r="BG338" s="191">
        <f>IF(N338="zákl. přenesená",J338,0)</f>
        <v>0</v>
      </c>
      <c r="BH338" s="191">
        <f>IF(N338="sníž. přenesená",J338,0)</f>
        <v>0</v>
      </c>
      <c r="BI338" s="191">
        <f>IF(N338="nulová",J338,0)</f>
        <v>0</v>
      </c>
      <c r="BJ338" s="18" t="s">
        <v>79</v>
      </c>
      <c r="BK338" s="191">
        <f>ROUND(I338*H338,2)</f>
        <v>0</v>
      </c>
      <c r="BL338" s="18" t="s">
        <v>152</v>
      </c>
      <c r="BM338" s="190" t="s">
        <v>1838</v>
      </c>
    </row>
    <row r="339" spans="1:65" s="2" customFormat="1" ht="11.25">
      <c r="A339" s="35"/>
      <c r="B339" s="36"/>
      <c r="C339" s="37"/>
      <c r="D339" s="192" t="s">
        <v>154</v>
      </c>
      <c r="E339" s="37"/>
      <c r="F339" s="193" t="s">
        <v>917</v>
      </c>
      <c r="G339" s="37"/>
      <c r="H339" s="37"/>
      <c r="I339" s="194"/>
      <c r="J339" s="37"/>
      <c r="K339" s="37"/>
      <c r="L339" s="40"/>
      <c r="M339" s="195"/>
      <c r="N339" s="196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154</v>
      </c>
      <c r="AU339" s="18" t="s">
        <v>81</v>
      </c>
    </row>
    <row r="340" spans="1:65" s="2" customFormat="1" ht="24.2" customHeight="1">
      <c r="A340" s="35"/>
      <c r="B340" s="36"/>
      <c r="C340" s="179" t="s">
        <v>908</v>
      </c>
      <c r="D340" s="179" t="s">
        <v>147</v>
      </c>
      <c r="E340" s="180" t="s">
        <v>1839</v>
      </c>
      <c r="F340" s="181" t="s">
        <v>215</v>
      </c>
      <c r="G340" s="182" t="s">
        <v>216</v>
      </c>
      <c r="H340" s="183">
        <v>128.47</v>
      </c>
      <c r="I340" s="184"/>
      <c r="J340" s="185">
        <f>ROUND(I340*H340,2)</f>
        <v>0</v>
      </c>
      <c r="K340" s="181" t="s">
        <v>525</v>
      </c>
      <c r="L340" s="40"/>
      <c r="M340" s="186" t="s">
        <v>19</v>
      </c>
      <c r="N340" s="187" t="s">
        <v>44</v>
      </c>
      <c r="O340" s="65"/>
      <c r="P340" s="188">
        <f>O340*H340</f>
        <v>0</v>
      </c>
      <c r="Q340" s="188">
        <v>0</v>
      </c>
      <c r="R340" s="188">
        <f>Q340*H340</f>
        <v>0</v>
      </c>
      <c r="S340" s="188">
        <v>0</v>
      </c>
      <c r="T340" s="189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0" t="s">
        <v>152</v>
      </c>
      <c r="AT340" s="190" t="s">
        <v>147</v>
      </c>
      <c r="AU340" s="190" t="s">
        <v>81</v>
      </c>
      <c r="AY340" s="18" t="s">
        <v>145</v>
      </c>
      <c r="BE340" s="191">
        <f>IF(N340="základní",J340,0)</f>
        <v>0</v>
      </c>
      <c r="BF340" s="191">
        <f>IF(N340="snížená",J340,0)</f>
        <v>0</v>
      </c>
      <c r="BG340" s="191">
        <f>IF(N340="zákl. přenesená",J340,0)</f>
        <v>0</v>
      </c>
      <c r="BH340" s="191">
        <f>IF(N340="sníž. přenesená",J340,0)</f>
        <v>0</v>
      </c>
      <c r="BI340" s="191">
        <f>IF(N340="nulová",J340,0)</f>
        <v>0</v>
      </c>
      <c r="BJ340" s="18" t="s">
        <v>79</v>
      </c>
      <c r="BK340" s="191">
        <f>ROUND(I340*H340,2)</f>
        <v>0</v>
      </c>
      <c r="BL340" s="18" t="s">
        <v>152</v>
      </c>
      <c r="BM340" s="190" t="s">
        <v>1840</v>
      </c>
    </row>
    <row r="341" spans="1:65" s="2" customFormat="1" ht="11.25">
      <c r="A341" s="35"/>
      <c r="B341" s="36"/>
      <c r="C341" s="37"/>
      <c r="D341" s="192" t="s">
        <v>154</v>
      </c>
      <c r="E341" s="37"/>
      <c r="F341" s="193" t="s">
        <v>1841</v>
      </c>
      <c r="G341" s="37"/>
      <c r="H341" s="37"/>
      <c r="I341" s="194"/>
      <c r="J341" s="37"/>
      <c r="K341" s="37"/>
      <c r="L341" s="40"/>
      <c r="M341" s="195"/>
      <c r="N341" s="196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154</v>
      </c>
      <c r="AU341" s="18" t="s">
        <v>81</v>
      </c>
    </row>
    <row r="342" spans="1:65" s="2" customFormat="1" ht="24.2" customHeight="1">
      <c r="A342" s="35"/>
      <c r="B342" s="36"/>
      <c r="C342" s="179" t="s">
        <v>913</v>
      </c>
      <c r="D342" s="179" t="s">
        <v>147</v>
      </c>
      <c r="E342" s="180" t="s">
        <v>442</v>
      </c>
      <c r="F342" s="181" t="s">
        <v>443</v>
      </c>
      <c r="G342" s="182" t="s">
        <v>216</v>
      </c>
      <c r="H342" s="183">
        <v>137.035</v>
      </c>
      <c r="I342" s="184"/>
      <c r="J342" s="185">
        <f>ROUND(I342*H342,2)</f>
        <v>0</v>
      </c>
      <c r="K342" s="181" t="s">
        <v>525</v>
      </c>
      <c r="L342" s="40"/>
      <c r="M342" s="186" t="s">
        <v>19</v>
      </c>
      <c r="N342" s="187" t="s">
        <v>44</v>
      </c>
      <c r="O342" s="65"/>
      <c r="P342" s="188">
        <f>O342*H342</f>
        <v>0</v>
      </c>
      <c r="Q342" s="188">
        <v>0</v>
      </c>
      <c r="R342" s="188">
        <f>Q342*H342</f>
        <v>0</v>
      </c>
      <c r="S342" s="188">
        <v>0</v>
      </c>
      <c r="T342" s="189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90" t="s">
        <v>152</v>
      </c>
      <c r="AT342" s="190" t="s">
        <v>147</v>
      </c>
      <c r="AU342" s="190" t="s">
        <v>81</v>
      </c>
      <c r="AY342" s="18" t="s">
        <v>145</v>
      </c>
      <c r="BE342" s="191">
        <f>IF(N342="základní",J342,0)</f>
        <v>0</v>
      </c>
      <c r="BF342" s="191">
        <f>IF(N342="snížená",J342,0)</f>
        <v>0</v>
      </c>
      <c r="BG342" s="191">
        <f>IF(N342="zákl. přenesená",J342,0)</f>
        <v>0</v>
      </c>
      <c r="BH342" s="191">
        <f>IF(N342="sníž. přenesená",J342,0)</f>
        <v>0</v>
      </c>
      <c r="BI342" s="191">
        <f>IF(N342="nulová",J342,0)</f>
        <v>0</v>
      </c>
      <c r="BJ342" s="18" t="s">
        <v>79</v>
      </c>
      <c r="BK342" s="191">
        <f>ROUND(I342*H342,2)</f>
        <v>0</v>
      </c>
      <c r="BL342" s="18" t="s">
        <v>152</v>
      </c>
      <c r="BM342" s="190" t="s">
        <v>1842</v>
      </c>
    </row>
    <row r="343" spans="1:65" s="2" customFormat="1" ht="11.25">
      <c r="A343" s="35"/>
      <c r="B343" s="36"/>
      <c r="C343" s="37"/>
      <c r="D343" s="192" t="s">
        <v>154</v>
      </c>
      <c r="E343" s="37"/>
      <c r="F343" s="193" t="s">
        <v>1843</v>
      </c>
      <c r="G343" s="37"/>
      <c r="H343" s="37"/>
      <c r="I343" s="194"/>
      <c r="J343" s="37"/>
      <c r="K343" s="37"/>
      <c r="L343" s="40"/>
      <c r="M343" s="195"/>
      <c r="N343" s="196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154</v>
      </c>
      <c r="AU343" s="18" t="s">
        <v>81</v>
      </c>
    </row>
    <row r="344" spans="1:65" s="13" customFormat="1" ht="11.25">
      <c r="B344" s="197"/>
      <c r="C344" s="198"/>
      <c r="D344" s="199" t="s">
        <v>160</v>
      </c>
      <c r="E344" s="200" t="s">
        <v>19</v>
      </c>
      <c r="F344" s="201" t="s">
        <v>1844</v>
      </c>
      <c r="G344" s="198"/>
      <c r="H344" s="202">
        <v>137.035</v>
      </c>
      <c r="I344" s="203"/>
      <c r="J344" s="198"/>
      <c r="K344" s="198"/>
      <c r="L344" s="204"/>
      <c r="M344" s="205"/>
      <c r="N344" s="206"/>
      <c r="O344" s="206"/>
      <c r="P344" s="206"/>
      <c r="Q344" s="206"/>
      <c r="R344" s="206"/>
      <c r="S344" s="206"/>
      <c r="T344" s="207"/>
      <c r="AT344" s="208" t="s">
        <v>160</v>
      </c>
      <c r="AU344" s="208" t="s">
        <v>81</v>
      </c>
      <c r="AV344" s="13" t="s">
        <v>81</v>
      </c>
      <c r="AW344" s="13" t="s">
        <v>35</v>
      </c>
      <c r="AX344" s="13" t="s">
        <v>79</v>
      </c>
      <c r="AY344" s="208" t="s">
        <v>145</v>
      </c>
    </row>
    <row r="345" spans="1:65" s="12" customFormat="1" ht="22.9" customHeight="1">
      <c r="B345" s="163"/>
      <c r="C345" s="164"/>
      <c r="D345" s="165" t="s">
        <v>72</v>
      </c>
      <c r="E345" s="177" t="s">
        <v>446</v>
      </c>
      <c r="F345" s="177" t="s">
        <v>447</v>
      </c>
      <c r="G345" s="164"/>
      <c r="H345" s="164"/>
      <c r="I345" s="167"/>
      <c r="J345" s="178">
        <f>BK345</f>
        <v>0</v>
      </c>
      <c r="K345" s="164"/>
      <c r="L345" s="169"/>
      <c r="M345" s="170"/>
      <c r="N345" s="171"/>
      <c r="O345" s="171"/>
      <c r="P345" s="172">
        <f>SUM(P346:P349)</f>
        <v>0</v>
      </c>
      <c r="Q345" s="171"/>
      <c r="R345" s="172">
        <f>SUM(R346:R349)</f>
        <v>0</v>
      </c>
      <c r="S345" s="171"/>
      <c r="T345" s="173">
        <f>SUM(T346:T349)</f>
        <v>0</v>
      </c>
      <c r="AR345" s="174" t="s">
        <v>79</v>
      </c>
      <c r="AT345" s="175" t="s">
        <v>72</v>
      </c>
      <c r="AU345" s="175" t="s">
        <v>79</v>
      </c>
      <c r="AY345" s="174" t="s">
        <v>145</v>
      </c>
      <c r="BK345" s="176">
        <f>SUM(BK346:BK349)</f>
        <v>0</v>
      </c>
    </row>
    <row r="346" spans="1:65" s="2" customFormat="1" ht="24.2" customHeight="1">
      <c r="A346" s="35"/>
      <c r="B346" s="36"/>
      <c r="C346" s="179" t="s">
        <v>918</v>
      </c>
      <c r="D346" s="179" t="s">
        <v>147</v>
      </c>
      <c r="E346" s="180" t="s">
        <v>449</v>
      </c>
      <c r="F346" s="181" t="s">
        <v>450</v>
      </c>
      <c r="G346" s="182" t="s">
        <v>216</v>
      </c>
      <c r="H346" s="183">
        <v>369.01299999999998</v>
      </c>
      <c r="I346" s="184"/>
      <c r="J346" s="185">
        <f>ROUND(I346*H346,2)</f>
        <v>0</v>
      </c>
      <c r="K346" s="181" t="s">
        <v>525</v>
      </c>
      <c r="L346" s="40"/>
      <c r="M346" s="186" t="s">
        <v>19</v>
      </c>
      <c r="N346" s="187" t="s">
        <v>44</v>
      </c>
      <c r="O346" s="65"/>
      <c r="P346" s="188">
        <f>O346*H346</f>
        <v>0</v>
      </c>
      <c r="Q346" s="188">
        <v>0</v>
      </c>
      <c r="R346" s="188">
        <f>Q346*H346</f>
        <v>0</v>
      </c>
      <c r="S346" s="188">
        <v>0</v>
      </c>
      <c r="T346" s="18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0" t="s">
        <v>152</v>
      </c>
      <c r="AT346" s="190" t="s">
        <v>147</v>
      </c>
      <c r="AU346" s="190" t="s">
        <v>81</v>
      </c>
      <c r="AY346" s="18" t="s">
        <v>145</v>
      </c>
      <c r="BE346" s="191">
        <f>IF(N346="základní",J346,0)</f>
        <v>0</v>
      </c>
      <c r="BF346" s="191">
        <f>IF(N346="snížená",J346,0)</f>
        <v>0</v>
      </c>
      <c r="BG346" s="191">
        <f>IF(N346="zákl. přenesená",J346,0)</f>
        <v>0</v>
      </c>
      <c r="BH346" s="191">
        <f>IF(N346="sníž. přenesená",J346,0)</f>
        <v>0</v>
      </c>
      <c r="BI346" s="191">
        <f>IF(N346="nulová",J346,0)</f>
        <v>0</v>
      </c>
      <c r="BJ346" s="18" t="s">
        <v>79</v>
      </c>
      <c r="BK346" s="191">
        <f>ROUND(I346*H346,2)</f>
        <v>0</v>
      </c>
      <c r="BL346" s="18" t="s">
        <v>152</v>
      </c>
      <c r="BM346" s="190" t="s">
        <v>1845</v>
      </c>
    </row>
    <row r="347" spans="1:65" s="2" customFormat="1" ht="11.25">
      <c r="A347" s="35"/>
      <c r="B347" s="36"/>
      <c r="C347" s="37"/>
      <c r="D347" s="192" t="s">
        <v>154</v>
      </c>
      <c r="E347" s="37"/>
      <c r="F347" s="193" t="s">
        <v>1846</v>
      </c>
      <c r="G347" s="37"/>
      <c r="H347" s="37"/>
      <c r="I347" s="194"/>
      <c r="J347" s="37"/>
      <c r="K347" s="37"/>
      <c r="L347" s="40"/>
      <c r="M347" s="195"/>
      <c r="N347" s="196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154</v>
      </c>
      <c r="AU347" s="18" t="s">
        <v>81</v>
      </c>
    </row>
    <row r="348" spans="1:65" s="2" customFormat="1" ht="24.2" customHeight="1">
      <c r="A348" s="35"/>
      <c r="B348" s="36"/>
      <c r="C348" s="179" t="s">
        <v>923</v>
      </c>
      <c r="D348" s="179" t="s">
        <v>147</v>
      </c>
      <c r="E348" s="180" t="s">
        <v>919</v>
      </c>
      <c r="F348" s="181" t="s">
        <v>920</v>
      </c>
      <c r="G348" s="182" t="s">
        <v>216</v>
      </c>
      <c r="H348" s="183">
        <v>272.35399999999998</v>
      </c>
      <c r="I348" s="184"/>
      <c r="J348" s="185">
        <f>ROUND(I348*H348,2)</f>
        <v>0</v>
      </c>
      <c r="K348" s="181" t="s">
        <v>525</v>
      </c>
      <c r="L348" s="40"/>
      <c r="M348" s="186" t="s">
        <v>19</v>
      </c>
      <c r="N348" s="187" t="s">
        <v>44</v>
      </c>
      <c r="O348" s="65"/>
      <c r="P348" s="188">
        <f>O348*H348</f>
        <v>0</v>
      </c>
      <c r="Q348" s="188">
        <v>0</v>
      </c>
      <c r="R348" s="188">
        <f>Q348*H348</f>
        <v>0</v>
      </c>
      <c r="S348" s="188">
        <v>0</v>
      </c>
      <c r="T348" s="18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0" t="s">
        <v>152</v>
      </c>
      <c r="AT348" s="190" t="s">
        <v>147</v>
      </c>
      <c r="AU348" s="190" t="s">
        <v>81</v>
      </c>
      <c r="AY348" s="18" t="s">
        <v>145</v>
      </c>
      <c r="BE348" s="191">
        <f>IF(N348="základní",J348,0)</f>
        <v>0</v>
      </c>
      <c r="BF348" s="191">
        <f>IF(N348="snížená",J348,0)</f>
        <v>0</v>
      </c>
      <c r="BG348" s="191">
        <f>IF(N348="zákl. přenesená",J348,0)</f>
        <v>0</v>
      </c>
      <c r="BH348" s="191">
        <f>IF(N348="sníž. přenesená",J348,0)</f>
        <v>0</v>
      </c>
      <c r="BI348" s="191">
        <f>IF(N348="nulová",J348,0)</f>
        <v>0</v>
      </c>
      <c r="BJ348" s="18" t="s">
        <v>79</v>
      </c>
      <c r="BK348" s="191">
        <f>ROUND(I348*H348,2)</f>
        <v>0</v>
      </c>
      <c r="BL348" s="18" t="s">
        <v>152</v>
      </c>
      <c r="BM348" s="190" t="s">
        <v>1847</v>
      </c>
    </row>
    <row r="349" spans="1:65" s="2" customFormat="1" ht="11.25">
      <c r="A349" s="35"/>
      <c r="B349" s="36"/>
      <c r="C349" s="37"/>
      <c r="D349" s="192" t="s">
        <v>154</v>
      </c>
      <c r="E349" s="37"/>
      <c r="F349" s="193" t="s">
        <v>922</v>
      </c>
      <c r="G349" s="37"/>
      <c r="H349" s="37"/>
      <c r="I349" s="194"/>
      <c r="J349" s="37"/>
      <c r="K349" s="37"/>
      <c r="L349" s="40"/>
      <c r="M349" s="195"/>
      <c r="N349" s="196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154</v>
      </c>
      <c r="AU349" s="18" t="s">
        <v>81</v>
      </c>
    </row>
    <row r="350" spans="1:65" s="12" customFormat="1" ht="25.9" customHeight="1">
      <c r="B350" s="163"/>
      <c r="C350" s="164"/>
      <c r="D350" s="165" t="s">
        <v>72</v>
      </c>
      <c r="E350" s="166" t="s">
        <v>453</v>
      </c>
      <c r="F350" s="166" t="s">
        <v>454</v>
      </c>
      <c r="G350" s="164"/>
      <c r="H350" s="164"/>
      <c r="I350" s="167"/>
      <c r="J350" s="168">
        <f>BK350</f>
        <v>0</v>
      </c>
      <c r="K350" s="164"/>
      <c r="L350" s="169"/>
      <c r="M350" s="170"/>
      <c r="N350" s="171"/>
      <c r="O350" s="171"/>
      <c r="P350" s="172">
        <f>P351+P355+P357+P360</f>
        <v>0</v>
      </c>
      <c r="Q350" s="171"/>
      <c r="R350" s="172">
        <f>R351+R355+R357+R360</f>
        <v>0</v>
      </c>
      <c r="S350" s="171"/>
      <c r="T350" s="173">
        <f>T351+T355+T357+T360</f>
        <v>0</v>
      </c>
      <c r="AR350" s="174" t="s">
        <v>175</v>
      </c>
      <c r="AT350" s="175" t="s">
        <v>72</v>
      </c>
      <c r="AU350" s="175" t="s">
        <v>73</v>
      </c>
      <c r="AY350" s="174" t="s">
        <v>145</v>
      </c>
      <c r="BK350" s="176">
        <f>BK351+BK355+BK357+BK360</f>
        <v>0</v>
      </c>
    </row>
    <row r="351" spans="1:65" s="12" customFormat="1" ht="22.9" customHeight="1">
      <c r="B351" s="163"/>
      <c r="C351" s="164"/>
      <c r="D351" s="165" t="s">
        <v>72</v>
      </c>
      <c r="E351" s="177" t="s">
        <v>455</v>
      </c>
      <c r="F351" s="177" t="s">
        <v>456</v>
      </c>
      <c r="G351" s="164"/>
      <c r="H351" s="164"/>
      <c r="I351" s="167"/>
      <c r="J351" s="178">
        <f>BK351</f>
        <v>0</v>
      </c>
      <c r="K351" s="164"/>
      <c r="L351" s="169"/>
      <c r="M351" s="170"/>
      <c r="N351" s="171"/>
      <c r="O351" s="171"/>
      <c r="P351" s="172">
        <f>SUM(P352:P354)</f>
        <v>0</v>
      </c>
      <c r="Q351" s="171"/>
      <c r="R351" s="172">
        <f>SUM(R352:R354)</f>
        <v>0</v>
      </c>
      <c r="S351" s="171"/>
      <c r="T351" s="173">
        <f>SUM(T352:T354)</f>
        <v>0</v>
      </c>
      <c r="AR351" s="174" t="s">
        <v>175</v>
      </c>
      <c r="AT351" s="175" t="s">
        <v>72</v>
      </c>
      <c r="AU351" s="175" t="s">
        <v>79</v>
      </c>
      <c r="AY351" s="174" t="s">
        <v>145</v>
      </c>
      <c r="BK351" s="176">
        <f>SUM(BK352:BK354)</f>
        <v>0</v>
      </c>
    </row>
    <row r="352" spans="1:65" s="2" customFormat="1" ht="16.5" customHeight="1">
      <c r="A352" s="35"/>
      <c r="B352" s="36"/>
      <c r="C352" s="179" t="s">
        <v>926</v>
      </c>
      <c r="D352" s="179" t="s">
        <v>147</v>
      </c>
      <c r="E352" s="180" t="s">
        <v>924</v>
      </c>
      <c r="F352" s="181" t="s">
        <v>459</v>
      </c>
      <c r="G352" s="182" t="s">
        <v>460</v>
      </c>
      <c r="H352" s="183">
        <v>1</v>
      </c>
      <c r="I352" s="184"/>
      <c r="J352" s="185">
        <f>ROUND(I352*H352,2)</f>
        <v>0</v>
      </c>
      <c r="K352" s="181" t="s">
        <v>19</v>
      </c>
      <c r="L352" s="40"/>
      <c r="M352" s="186" t="s">
        <v>19</v>
      </c>
      <c r="N352" s="187" t="s">
        <v>44</v>
      </c>
      <c r="O352" s="65"/>
      <c r="P352" s="188">
        <f>O352*H352</f>
        <v>0</v>
      </c>
      <c r="Q352" s="188">
        <v>0</v>
      </c>
      <c r="R352" s="188">
        <f>Q352*H352</f>
        <v>0</v>
      </c>
      <c r="S352" s="188">
        <v>0</v>
      </c>
      <c r="T352" s="189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0" t="s">
        <v>152</v>
      </c>
      <c r="AT352" s="190" t="s">
        <v>147</v>
      </c>
      <c r="AU352" s="190" t="s">
        <v>81</v>
      </c>
      <c r="AY352" s="18" t="s">
        <v>145</v>
      </c>
      <c r="BE352" s="191">
        <f>IF(N352="základní",J352,0)</f>
        <v>0</v>
      </c>
      <c r="BF352" s="191">
        <f>IF(N352="snížená",J352,0)</f>
        <v>0</v>
      </c>
      <c r="BG352" s="191">
        <f>IF(N352="zákl. přenesená",J352,0)</f>
        <v>0</v>
      </c>
      <c r="BH352" s="191">
        <f>IF(N352="sníž. přenesená",J352,0)</f>
        <v>0</v>
      </c>
      <c r="BI352" s="191">
        <f>IF(N352="nulová",J352,0)</f>
        <v>0</v>
      </c>
      <c r="BJ352" s="18" t="s">
        <v>79</v>
      </c>
      <c r="BK352" s="191">
        <f>ROUND(I352*H352,2)</f>
        <v>0</v>
      </c>
      <c r="BL352" s="18" t="s">
        <v>152</v>
      </c>
      <c r="BM352" s="190" t="s">
        <v>1848</v>
      </c>
    </row>
    <row r="353" spans="1:65" s="2" customFormat="1" ht="21.75" customHeight="1">
      <c r="A353" s="35"/>
      <c r="B353" s="36"/>
      <c r="C353" s="179" t="s">
        <v>930</v>
      </c>
      <c r="D353" s="179" t="s">
        <v>147</v>
      </c>
      <c r="E353" s="180" t="s">
        <v>927</v>
      </c>
      <c r="F353" s="181" t="s">
        <v>928</v>
      </c>
      <c r="G353" s="182" t="s">
        <v>460</v>
      </c>
      <c r="H353" s="183">
        <v>1</v>
      </c>
      <c r="I353" s="184"/>
      <c r="J353" s="185">
        <f>ROUND(I353*H353,2)</f>
        <v>0</v>
      </c>
      <c r="K353" s="181" t="s">
        <v>19</v>
      </c>
      <c r="L353" s="40"/>
      <c r="M353" s="186" t="s">
        <v>19</v>
      </c>
      <c r="N353" s="187" t="s">
        <v>44</v>
      </c>
      <c r="O353" s="65"/>
      <c r="P353" s="188">
        <f>O353*H353</f>
        <v>0</v>
      </c>
      <c r="Q353" s="188">
        <v>0</v>
      </c>
      <c r="R353" s="188">
        <f>Q353*H353</f>
        <v>0</v>
      </c>
      <c r="S353" s="188">
        <v>0</v>
      </c>
      <c r="T353" s="189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0" t="s">
        <v>152</v>
      </c>
      <c r="AT353" s="190" t="s">
        <v>147</v>
      </c>
      <c r="AU353" s="190" t="s">
        <v>81</v>
      </c>
      <c r="AY353" s="18" t="s">
        <v>145</v>
      </c>
      <c r="BE353" s="191">
        <f>IF(N353="základní",J353,0)</f>
        <v>0</v>
      </c>
      <c r="BF353" s="191">
        <f>IF(N353="snížená",J353,0)</f>
        <v>0</v>
      </c>
      <c r="BG353" s="191">
        <f>IF(N353="zákl. přenesená",J353,0)</f>
        <v>0</v>
      </c>
      <c r="BH353" s="191">
        <f>IF(N353="sníž. přenesená",J353,0)</f>
        <v>0</v>
      </c>
      <c r="BI353" s="191">
        <f>IF(N353="nulová",J353,0)</f>
        <v>0</v>
      </c>
      <c r="BJ353" s="18" t="s">
        <v>79</v>
      </c>
      <c r="BK353" s="191">
        <f>ROUND(I353*H353,2)</f>
        <v>0</v>
      </c>
      <c r="BL353" s="18" t="s">
        <v>152</v>
      </c>
      <c r="BM353" s="190" t="s">
        <v>1849</v>
      </c>
    </row>
    <row r="354" spans="1:65" s="2" customFormat="1" ht="24.2" customHeight="1">
      <c r="A354" s="35"/>
      <c r="B354" s="36"/>
      <c r="C354" s="179" t="s">
        <v>934</v>
      </c>
      <c r="D354" s="179" t="s">
        <v>147</v>
      </c>
      <c r="E354" s="180" t="s">
        <v>931</v>
      </c>
      <c r="F354" s="181" t="s">
        <v>932</v>
      </c>
      <c r="G354" s="182" t="s">
        <v>460</v>
      </c>
      <c r="H354" s="183">
        <v>1</v>
      </c>
      <c r="I354" s="184"/>
      <c r="J354" s="185">
        <f>ROUND(I354*H354,2)</f>
        <v>0</v>
      </c>
      <c r="K354" s="181" t="s">
        <v>19</v>
      </c>
      <c r="L354" s="40"/>
      <c r="M354" s="186" t="s">
        <v>19</v>
      </c>
      <c r="N354" s="187" t="s">
        <v>44</v>
      </c>
      <c r="O354" s="65"/>
      <c r="P354" s="188">
        <f>O354*H354</f>
        <v>0</v>
      </c>
      <c r="Q354" s="188">
        <v>0</v>
      </c>
      <c r="R354" s="188">
        <f>Q354*H354</f>
        <v>0</v>
      </c>
      <c r="S354" s="188">
        <v>0</v>
      </c>
      <c r="T354" s="189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0" t="s">
        <v>152</v>
      </c>
      <c r="AT354" s="190" t="s">
        <v>147</v>
      </c>
      <c r="AU354" s="190" t="s">
        <v>81</v>
      </c>
      <c r="AY354" s="18" t="s">
        <v>145</v>
      </c>
      <c r="BE354" s="191">
        <f>IF(N354="základní",J354,0)</f>
        <v>0</v>
      </c>
      <c r="BF354" s="191">
        <f>IF(N354="snížená",J354,0)</f>
        <v>0</v>
      </c>
      <c r="BG354" s="191">
        <f>IF(N354="zákl. přenesená",J354,0)</f>
        <v>0</v>
      </c>
      <c r="BH354" s="191">
        <f>IF(N354="sníž. přenesená",J354,0)</f>
        <v>0</v>
      </c>
      <c r="BI354" s="191">
        <f>IF(N354="nulová",J354,0)</f>
        <v>0</v>
      </c>
      <c r="BJ354" s="18" t="s">
        <v>79</v>
      </c>
      <c r="BK354" s="191">
        <f>ROUND(I354*H354,2)</f>
        <v>0</v>
      </c>
      <c r="BL354" s="18" t="s">
        <v>152</v>
      </c>
      <c r="BM354" s="190" t="s">
        <v>1850</v>
      </c>
    </row>
    <row r="355" spans="1:65" s="12" customFormat="1" ht="22.9" customHeight="1">
      <c r="B355" s="163"/>
      <c r="C355" s="164"/>
      <c r="D355" s="165" t="s">
        <v>72</v>
      </c>
      <c r="E355" s="177" t="s">
        <v>478</v>
      </c>
      <c r="F355" s="177" t="s">
        <v>479</v>
      </c>
      <c r="G355" s="164"/>
      <c r="H355" s="164"/>
      <c r="I355" s="167"/>
      <c r="J355" s="178">
        <f>BK355</f>
        <v>0</v>
      </c>
      <c r="K355" s="164"/>
      <c r="L355" s="169"/>
      <c r="M355" s="170"/>
      <c r="N355" s="171"/>
      <c r="O355" s="171"/>
      <c r="P355" s="172">
        <f>P356</f>
        <v>0</v>
      </c>
      <c r="Q355" s="171"/>
      <c r="R355" s="172">
        <f>R356</f>
        <v>0</v>
      </c>
      <c r="S355" s="171"/>
      <c r="T355" s="173">
        <f>T356</f>
        <v>0</v>
      </c>
      <c r="AR355" s="174" t="s">
        <v>175</v>
      </c>
      <c r="AT355" s="175" t="s">
        <v>72</v>
      </c>
      <c r="AU355" s="175" t="s">
        <v>79</v>
      </c>
      <c r="AY355" s="174" t="s">
        <v>145</v>
      </c>
      <c r="BK355" s="176">
        <f>BK356</f>
        <v>0</v>
      </c>
    </row>
    <row r="356" spans="1:65" s="2" customFormat="1" ht="21.75" customHeight="1">
      <c r="A356" s="35"/>
      <c r="B356" s="36"/>
      <c r="C356" s="179" t="s">
        <v>938</v>
      </c>
      <c r="D356" s="179" t="s">
        <v>147</v>
      </c>
      <c r="E356" s="180" t="s">
        <v>935</v>
      </c>
      <c r="F356" s="181" t="s">
        <v>936</v>
      </c>
      <c r="G356" s="182" t="s">
        <v>460</v>
      </c>
      <c r="H356" s="183">
        <v>1</v>
      </c>
      <c r="I356" s="184"/>
      <c r="J356" s="185">
        <f>ROUND(I356*H356,2)</f>
        <v>0</v>
      </c>
      <c r="K356" s="181" t="s">
        <v>19</v>
      </c>
      <c r="L356" s="40"/>
      <c r="M356" s="186" t="s">
        <v>19</v>
      </c>
      <c r="N356" s="187" t="s">
        <v>44</v>
      </c>
      <c r="O356" s="65"/>
      <c r="P356" s="188">
        <f>O356*H356</f>
        <v>0</v>
      </c>
      <c r="Q356" s="188">
        <v>0</v>
      </c>
      <c r="R356" s="188">
        <f>Q356*H356</f>
        <v>0</v>
      </c>
      <c r="S356" s="188">
        <v>0</v>
      </c>
      <c r="T356" s="189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0" t="s">
        <v>152</v>
      </c>
      <c r="AT356" s="190" t="s">
        <v>147</v>
      </c>
      <c r="AU356" s="190" t="s">
        <v>81</v>
      </c>
      <c r="AY356" s="18" t="s">
        <v>145</v>
      </c>
      <c r="BE356" s="191">
        <f>IF(N356="základní",J356,0)</f>
        <v>0</v>
      </c>
      <c r="BF356" s="191">
        <f>IF(N356="snížená",J356,0)</f>
        <v>0</v>
      </c>
      <c r="BG356" s="191">
        <f>IF(N356="zákl. přenesená",J356,0)</f>
        <v>0</v>
      </c>
      <c r="BH356" s="191">
        <f>IF(N356="sníž. přenesená",J356,0)</f>
        <v>0</v>
      </c>
      <c r="BI356" s="191">
        <f>IF(N356="nulová",J356,0)</f>
        <v>0</v>
      </c>
      <c r="BJ356" s="18" t="s">
        <v>79</v>
      </c>
      <c r="BK356" s="191">
        <f>ROUND(I356*H356,2)</f>
        <v>0</v>
      </c>
      <c r="BL356" s="18" t="s">
        <v>152</v>
      </c>
      <c r="BM356" s="190" t="s">
        <v>1851</v>
      </c>
    </row>
    <row r="357" spans="1:65" s="12" customFormat="1" ht="22.9" customHeight="1">
      <c r="B357" s="163"/>
      <c r="C357" s="164"/>
      <c r="D357" s="165" t="s">
        <v>72</v>
      </c>
      <c r="E357" s="177" t="s">
        <v>487</v>
      </c>
      <c r="F357" s="177" t="s">
        <v>488</v>
      </c>
      <c r="G357" s="164"/>
      <c r="H357" s="164"/>
      <c r="I357" s="167"/>
      <c r="J357" s="178">
        <f>BK357</f>
        <v>0</v>
      </c>
      <c r="K357" s="164"/>
      <c r="L357" s="169"/>
      <c r="M357" s="170"/>
      <c r="N357" s="171"/>
      <c r="O357" s="171"/>
      <c r="P357" s="172">
        <f>SUM(P358:P359)</f>
        <v>0</v>
      </c>
      <c r="Q357" s="171"/>
      <c r="R357" s="172">
        <f>SUM(R358:R359)</f>
        <v>0</v>
      </c>
      <c r="S357" s="171"/>
      <c r="T357" s="173">
        <f>SUM(T358:T359)</f>
        <v>0</v>
      </c>
      <c r="AR357" s="174" t="s">
        <v>175</v>
      </c>
      <c r="AT357" s="175" t="s">
        <v>72</v>
      </c>
      <c r="AU357" s="175" t="s">
        <v>79</v>
      </c>
      <c r="AY357" s="174" t="s">
        <v>145</v>
      </c>
      <c r="BK357" s="176">
        <f>SUM(BK358:BK359)</f>
        <v>0</v>
      </c>
    </row>
    <row r="358" spans="1:65" s="2" customFormat="1" ht="16.5" customHeight="1">
      <c r="A358" s="35"/>
      <c r="B358" s="36"/>
      <c r="C358" s="179" t="s">
        <v>942</v>
      </c>
      <c r="D358" s="179" t="s">
        <v>147</v>
      </c>
      <c r="E358" s="180" t="s">
        <v>939</v>
      </c>
      <c r="F358" s="181" t="s">
        <v>940</v>
      </c>
      <c r="G358" s="182" t="s">
        <v>460</v>
      </c>
      <c r="H358" s="183">
        <v>1</v>
      </c>
      <c r="I358" s="184"/>
      <c r="J358" s="185">
        <f>ROUND(I358*H358,2)</f>
        <v>0</v>
      </c>
      <c r="K358" s="181" t="s">
        <v>19</v>
      </c>
      <c r="L358" s="40"/>
      <c r="M358" s="186" t="s">
        <v>19</v>
      </c>
      <c r="N358" s="187" t="s">
        <v>44</v>
      </c>
      <c r="O358" s="65"/>
      <c r="P358" s="188">
        <f>O358*H358</f>
        <v>0</v>
      </c>
      <c r="Q358" s="188">
        <v>0</v>
      </c>
      <c r="R358" s="188">
        <f>Q358*H358</f>
        <v>0</v>
      </c>
      <c r="S358" s="188">
        <v>0</v>
      </c>
      <c r="T358" s="189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0" t="s">
        <v>152</v>
      </c>
      <c r="AT358" s="190" t="s">
        <v>147</v>
      </c>
      <c r="AU358" s="190" t="s">
        <v>81</v>
      </c>
      <c r="AY358" s="18" t="s">
        <v>145</v>
      </c>
      <c r="BE358" s="191">
        <f>IF(N358="základní",J358,0)</f>
        <v>0</v>
      </c>
      <c r="BF358" s="191">
        <f>IF(N358="snížená",J358,0)</f>
        <v>0</v>
      </c>
      <c r="BG358" s="191">
        <f>IF(N358="zákl. přenesená",J358,0)</f>
        <v>0</v>
      </c>
      <c r="BH358" s="191">
        <f>IF(N358="sníž. přenesená",J358,0)</f>
        <v>0</v>
      </c>
      <c r="BI358" s="191">
        <f>IF(N358="nulová",J358,0)</f>
        <v>0</v>
      </c>
      <c r="BJ358" s="18" t="s">
        <v>79</v>
      </c>
      <c r="BK358" s="191">
        <f>ROUND(I358*H358,2)</f>
        <v>0</v>
      </c>
      <c r="BL358" s="18" t="s">
        <v>152</v>
      </c>
      <c r="BM358" s="190" t="s">
        <v>1852</v>
      </c>
    </row>
    <row r="359" spans="1:65" s="2" customFormat="1" ht="16.5" customHeight="1">
      <c r="A359" s="35"/>
      <c r="B359" s="36"/>
      <c r="C359" s="179" t="s">
        <v>945</v>
      </c>
      <c r="D359" s="179" t="s">
        <v>147</v>
      </c>
      <c r="E359" s="180" t="s">
        <v>943</v>
      </c>
      <c r="F359" s="181" t="s">
        <v>495</v>
      </c>
      <c r="G359" s="182" t="s">
        <v>460</v>
      </c>
      <c r="H359" s="183">
        <v>1</v>
      </c>
      <c r="I359" s="184"/>
      <c r="J359" s="185">
        <f>ROUND(I359*H359,2)</f>
        <v>0</v>
      </c>
      <c r="K359" s="181" t="s">
        <v>19</v>
      </c>
      <c r="L359" s="40"/>
      <c r="M359" s="186" t="s">
        <v>19</v>
      </c>
      <c r="N359" s="187" t="s">
        <v>44</v>
      </c>
      <c r="O359" s="65"/>
      <c r="P359" s="188">
        <f>O359*H359</f>
        <v>0</v>
      </c>
      <c r="Q359" s="188">
        <v>0</v>
      </c>
      <c r="R359" s="188">
        <f>Q359*H359</f>
        <v>0</v>
      </c>
      <c r="S359" s="188">
        <v>0</v>
      </c>
      <c r="T359" s="189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0" t="s">
        <v>152</v>
      </c>
      <c r="AT359" s="190" t="s">
        <v>147</v>
      </c>
      <c r="AU359" s="190" t="s">
        <v>81</v>
      </c>
      <c r="AY359" s="18" t="s">
        <v>145</v>
      </c>
      <c r="BE359" s="191">
        <f>IF(N359="základní",J359,0)</f>
        <v>0</v>
      </c>
      <c r="BF359" s="191">
        <f>IF(N359="snížená",J359,0)</f>
        <v>0</v>
      </c>
      <c r="BG359" s="191">
        <f>IF(N359="zákl. přenesená",J359,0)</f>
        <v>0</v>
      </c>
      <c r="BH359" s="191">
        <f>IF(N359="sníž. přenesená",J359,0)</f>
        <v>0</v>
      </c>
      <c r="BI359" s="191">
        <f>IF(N359="nulová",J359,0)</f>
        <v>0</v>
      </c>
      <c r="BJ359" s="18" t="s">
        <v>79</v>
      </c>
      <c r="BK359" s="191">
        <f>ROUND(I359*H359,2)</f>
        <v>0</v>
      </c>
      <c r="BL359" s="18" t="s">
        <v>152</v>
      </c>
      <c r="BM359" s="190" t="s">
        <v>1853</v>
      </c>
    </row>
    <row r="360" spans="1:65" s="12" customFormat="1" ht="22.9" customHeight="1">
      <c r="B360" s="163"/>
      <c r="C360" s="164"/>
      <c r="D360" s="165" t="s">
        <v>72</v>
      </c>
      <c r="E360" s="177" t="s">
        <v>502</v>
      </c>
      <c r="F360" s="177" t="s">
        <v>503</v>
      </c>
      <c r="G360" s="164"/>
      <c r="H360" s="164"/>
      <c r="I360" s="167"/>
      <c r="J360" s="178">
        <f>BK360</f>
        <v>0</v>
      </c>
      <c r="K360" s="164"/>
      <c r="L360" s="169"/>
      <c r="M360" s="170"/>
      <c r="N360" s="171"/>
      <c r="O360" s="171"/>
      <c r="P360" s="172">
        <f>SUM(P361:P366)</f>
        <v>0</v>
      </c>
      <c r="Q360" s="171"/>
      <c r="R360" s="172">
        <f>SUM(R361:R366)</f>
        <v>0</v>
      </c>
      <c r="S360" s="171"/>
      <c r="T360" s="173">
        <f>SUM(T361:T366)</f>
        <v>0</v>
      </c>
      <c r="AR360" s="174" t="s">
        <v>175</v>
      </c>
      <c r="AT360" s="175" t="s">
        <v>72</v>
      </c>
      <c r="AU360" s="175" t="s">
        <v>79</v>
      </c>
      <c r="AY360" s="174" t="s">
        <v>145</v>
      </c>
      <c r="BK360" s="176">
        <f>SUM(BK361:BK366)</f>
        <v>0</v>
      </c>
    </row>
    <row r="361" spans="1:65" s="2" customFormat="1" ht="16.5" customHeight="1">
      <c r="A361" s="35"/>
      <c r="B361" s="36"/>
      <c r="C361" s="179" t="s">
        <v>948</v>
      </c>
      <c r="D361" s="179" t="s">
        <v>147</v>
      </c>
      <c r="E361" s="180" t="s">
        <v>946</v>
      </c>
      <c r="F361" s="181" t="s">
        <v>503</v>
      </c>
      <c r="G361" s="182" t="s">
        <v>460</v>
      </c>
      <c r="H361" s="183">
        <v>1</v>
      </c>
      <c r="I361" s="184"/>
      <c r="J361" s="185">
        <f t="shared" ref="J361:J366" si="10">ROUND(I361*H361,2)</f>
        <v>0</v>
      </c>
      <c r="K361" s="181" t="s">
        <v>19</v>
      </c>
      <c r="L361" s="40"/>
      <c r="M361" s="186" t="s">
        <v>19</v>
      </c>
      <c r="N361" s="187" t="s">
        <v>44</v>
      </c>
      <c r="O361" s="65"/>
      <c r="P361" s="188">
        <f t="shared" ref="P361:P366" si="11">O361*H361</f>
        <v>0</v>
      </c>
      <c r="Q361" s="188">
        <v>0</v>
      </c>
      <c r="R361" s="188">
        <f t="shared" ref="R361:R366" si="12">Q361*H361</f>
        <v>0</v>
      </c>
      <c r="S361" s="188">
        <v>0</v>
      </c>
      <c r="T361" s="189">
        <f t="shared" ref="T361:T366" si="13"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0" t="s">
        <v>152</v>
      </c>
      <c r="AT361" s="190" t="s">
        <v>147</v>
      </c>
      <c r="AU361" s="190" t="s">
        <v>81</v>
      </c>
      <c r="AY361" s="18" t="s">
        <v>145</v>
      </c>
      <c r="BE361" s="191">
        <f t="shared" ref="BE361:BE366" si="14">IF(N361="základní",J361,0)</f>
        <v>0</v>
      </c>
      <c r="BF361" s="191">
        <f t="shared" ref="BF361:BF366" si="15">IF(N361="snížená",J361,0)</f>
        <v>0</v>
      </c>
      <c r="BG361" s="191">
        <f t="shared" ref="BG361:BG366" si="16">IF(N361="zákl. přenesená",J361,0)</f>
        <v>0</v>
      </c>
      <c r="BH361" s="191">
        <f t="shared" ref="BH361:BH366" si="17">IF(N361="sníž. přenesená",J361,0)</f>
        <v>0</v>
      </c>
      <c r="BI361" s="191">
        <f t="shared" ref="BI361:BI366" si="18">IF(N361="nulová",J361,0)</f>
        <v>0</v>
      </c>
      <c r="BJ361" s="18" t="s">
        <v>79</v>
      </c>
      <c r="BK361" s="191">
        <f t="shared" ref="BK361:BK366" si="19">ROUND(I361*H361,2)</f>
        <v>0</v>
      </c>
      <c r="BL361" s="18" t="s">
        <v>152</v>
      </c>
      <c r="BM361" s="190" t="s">
        <v>1854</v>
      </c>
    </row>
    <row r="362" spans="1:65" s="2" customFormat="1" ht="24.2" customHeight="1">
      <c r="A362" s="35"/>
      <c r="B362" s="36"/>
      <c r="C362" s="179" t="s">
        <v>952</v>
      </c>
      <c r="D362" s="179" t="s">
        <v>147</v>
      </c>
      <c r="E362" s="180" t="s">
        <v>949</v>
      </c>
      <c r="F362" s="181" t="s">
        <v>950</v>
      </c>
      <c r="G362" s="182" t="s">
        <v>460</v>
      </c>
      <c r="H362" s="183">
        <v>1</v>
      </c>
      <c r="I362" s="184"/>
      <c r="J362" s="185">
        <f t="shared" si="10"/>
        <v>0</v>
      </c>
      <c r="K362" s="181" t="s">
        <v>19</v>
      </c>
      <c r="L362" s="40"/>
      <c r="M362" s="186" t="s">
        <v>19</v>
      </c>
      <c r="N362" s="187" t="s">
        <v>44</v>
      </c>
      <c r="O362" s="65"/>
      <c r="P362" s="188">
        <f t="shared" si="11"/>
        <v>0</v>
      </c>
      <c r="Q362" s="188">
        <v>0</v>
      </c>
      <c r="R362" s="188">
        <f t="shared" si="12"/>
        <v>0</v>
      </c>
      <c r="S362" s="188">
        <v>0</v>
      </c>
      <c r="T362" s="189">
        <f t="shared" si="1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0" t="s">
        <v>152</v>
      </c>
      <c r="AT362" s="190" t="s">
        <v>147</v>
      </c>
      <c r="AU362" s="190" t="s">
        <v>81</v>
      </c>
      <c r="AY362" s="18" t="s">
        <v>145</v>
      </c>
      <c r="BE362" s="191">
        <f t="shared" si="14"/>
        <v>0</v>
      </c>
      <c r="BF362" s="191">
        <f t="shared" si="15"/>
        <v>0</v>
      </c>
      <c r="BG362" s="191">
        <f t="shared" si="16"/>
        <v>0</v>
      </c>
      <c r="BH362" s="191">
        <f t="shared" si="17"/>
        <v>0</v>
      </c>
      <c r="BI362" s="191">
        <f t="shared" si="18"/>
        <v>0</v>
      </c>
      <c r="BJ362" s="18" t="s">
        <v>79</v>
      </c>
      <c r="BK362" s="191">
        <f t="shared" si="19"/>
        <v>0</v>
      </c>
      <c r="BL362" s="18" t="s">
        <v>152</v>
      </c>
      <c r="BM362" s="190" t="s">
        <v>1855</v>
      </c>
    </row>
    <row r="363" spans="1:65" s="2" customFormat="1" ht="16.5" customHeight="1">
      <c r="A363" s="35"/>
      <c r="B363" s="36"/>
      <c r="C363" s="179" t="s">
        <v>955</v>
      </c>
      <c r="D363" s="179" t="s">
        <v>147</v>
      </c>
      <c r="E363" s="180" t="s">
        <v>953</v>
      </c>
      <c r="F363" s="181" t="s">
        <v>515</v>
      </c>
      <c r="G363" s="182" t="s">
        <v>460</v>
      </c>
      <c r="H363" s="183">
        <v>1</v>
      </c>
      <c r="I363" s="184"/>
      <c r="J363" s="185">
        <f t="shared" si="10"/>
        <v>0</v>
      </c>
      <c r="K363" s="181" t="s">
        <v>19</v>
      </c>
      <c r="L363" s="40"/>
      <c r="M363" s="186" t="s">
        <v>19</v>
      </c>
      <c r="N363" s="187" t="s">
        <v>44</v>
      </c>
      <c r="O363" s="65"/>
      <c r="P363" s="188">
        <f t="shared" si="11"/>
        <v>0</v>
      </c>
      <c r="Q363" s="188">
        <v>0</v>
      </c>
      <c r="R363" s="188">
        <f t="shared" si="12"/>
        <v>0</v>
      </c>
      <c r="S363" s="188">
        <v>0</v>
      </c>
      <c r="T363" s="189">
        <f t="shared" si="1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0" t="s">
        <v>152</v>
      </c>
      <c r="AT363" s="190" t="s">
        <v>147</v>
      </c>
      <c r="AU363" s="190" t="s">
        <v>81</v>
      </c>
      <c r="AY363" s="18" t="s">
        <v>145</v>
      </c>
      <c r="BE363" s="191">
        <f t="shared" si="14"/>
        <v>0</v>
      </c>
      <c r="BF363" s="191">
        <f t="shared" si="15"/>
        <v>0</v>
      </c>
      <c r="BG363" s="191">
        <f t="shared" si="16"/>
        <v>0</v>
      </c>
      <c r="BH363" s="191">
        <f t="shared" si="17"/>
        <v>0</v>
      </c>
      <c r="BI363" s="191">
        <f t="shared" si="18"/>
        <v>0</v>
      </c>
      <c r="BJ363" s="18" t="s">
        <v>79</v>
      </c>
      <c r="BK363" s="191">
        <f t="shared" si="19"/>
        <v>0</v>
      </c>
      <c r="BL363" s="18" t="s">
        <v>152</v>
      </c>
      <c r="BM363" s="190" t="s">
        <v>1856</v>
      </c>
    </row>
    <row r="364" spans="1:65" s="2" customFormat="1" ht="16.5" customHeight="1">
      <c r="A364" s="35"/>
      <c r="B364" s="36"/>
      <c r="C364" s="179" t="s">
        <v>959</v>
      </c>
      <c r="D364" s="179" t="s">
        <v>147</v>
      </c>
      <c r="E364" s="180" t="s">
        <v>956</v>
      </c>
      <c r="F364" s="181" t="s">
        <v>957</v>
      </c>
      <c r="G364" s="182" t="s">
        <v>460</v>
      </c>
      <c r="H364" s="183">
        <v>1</v>
      </c>
      <c r="I364" s="184"/>
      <c r="J364" s="185">
        <f t="shared" si="10"/>
        <v>0</v>
      </c>
      <c r="K364" s="181" t="s">
        <v>19</v>
      </c>
      <c r="L364" s="40"/>
      <c r="M364" s="186" t="s">
        <v>19</v>
      </c>
      <c r="N364" s="187" t="s">
        <v>44</v>
      </c>
      <c r="O364" s="65"/>
      <c r="P364" s="188">
        <f t="shared" si="11"/>
        <v>0</v>
      </c>
      <c r="Q364" s="188">
        <v>0</v>
      </c>
      <c r="R364" s="188">
        <f t="shared" si="12"/>
        <v>0</v>
      </c>
      <c r="S364" s="188">
        <v>0</v>
      </c>
      <c r="T364" s="189">
        <f t="shared" si="1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90" t="s">
        <v>152</v>
      </c>
      <c r="AT364" s="190" t="s">
        <v>147</v>
      </c>
      <c r="AU364" s="190" t="s">
        <v>81</v>
      </c>
      <c r="AY364" s="18" t="s">
        <v>145</v>
      </c>
      <c r="BE364" s="191">
        <f t="shared" si="14"/>
        <v>0</v>
      </c>
      <c r="BF364" s="191">
        <f t="shared" si="15"/>
        <v>0</v>
      </c>
      <c r="BG364" s="191">
        <f t="shared" si="16"/>
        <v>0</v>
      </c>
      <c r="BH364" s="191">
        <f t="shared" si="17"/>
        <v>0</v>
      </c>
      <c r="BI364" s="191">
        <f t="shared" si="18"/>
        <v>0</v>
      </c>
      <c r="BJ364" s="18" t="s">
        <v>79</v>
      </c>
      <c r="BK364" s="191">
        <f t="shared" si="19"/>
        <v>0</v>
      </c>
      <c r="BL364" s="18" t="s">
        <v>152</v>
      </c>
      <c r="BM364" s="190" t="s">
        <v>1857</v>
      </c>
    </row>
    <row r="365" spans="1:65" s="2" customFormat="1" ht="16.5" customHeight="1">
      <c r="A365" s="35"/>
      <c r="B365" s="36"/>
      <c r="C365" s="179" t="s">
        <v>963</v>
      </c>
      <c r="D365" s="179" t="s">
        <v>147</v>
      </c>
      <c r="E365" s="180" t="s">
        <v>960</v>
      </c>
      <c r="F365" s="181" t="s">
        <v>961</v>
      </c>
      <c r="G365" s="182" t="s">
        <v>460</v>
      </c>
      <c r="H365" s="183">
        <v>1</v>
      </c>
      <c r="I365" s="184"/>
      <c r="J365" s="185">
        <f t="shared" si="10"/>
        <v>0</v>
      </c>
      <c r="K365" s="181" t="s">
        <v>19</v>
      </c>
      <c r="L365" s="40"/>
      <c r="M365" s="186" t="s">
        <v>19</v>
      </c>
      <c r="N365" s="187" t="s">
        <v>44</v>
      </c>
      <c r="O365" s="65"/>
      <c r="P365" s="188">
        <f t="shared" si="11"/>
        <v>0</v>
      </c>
      <c r="Q365" s="188">
        <v>0</v>
      </c>
      <c r="R365" s="188">
        <f t="shared" si="12"/>
        <v>0</v>
      </c>
      <c r="S365" s="188">
        <v>0</v>
      </c>
      <c r="T365" s="189">
        <f t="shared" si="1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0" t="s">
        <v>152</v>
      </c>
      <c r="AT365" s="190" t="s">
        <v>147</v>
      </c>
      <c r="AU365" s="190" t="s">
        <v>81</v>
      </c>
      <c r="AY365" s="18" t="s">
        <v>145</v>
      </c>
      <c r="BE365" s="191">
        <f t="shared" si="14"/>
        <v>0</v>
      </c>
      <c r="BF365" s="191">
        <f t="shared" si="15"/>
        <v>0</v>
      </c>
      <c r="BG365" s="191">
        <f t="shared" si="16"/>
        <v>0</v>
      </c>
      <c r="BH365" s="191">
        <f t="shared" si="17"/>
        <v>0</v>
      </c>
      <c r="BI365" s="191">
        <f t="shared" si="18"/>
        <v>0</v>
      </c>
      <c r="BJ365" s="18" t="s">
        <v>79</v>
      </c>
      <c r="BK365" s="191">
        <f t="shared" si="19"/>
        <v>0</v>
      </c>
      <c r="BL365" s="18" t="s">
        <v>152</v>
      </c>
      <c r="BM365" s="190" t="s">
        <v>1858</v>
      </c>
    </row>
    <row r="366" spans="1:65" s="2" customFormat="1" ht="16.5" customHeight="1">
      <c r="A366" s="35"/>
      <c r="B366" s="36"/>
      <c r="C366" s="179" t="s">
        <v>1430</v>
      </c>
      <c r="D366" s="179" t="s">
        <v>147</v>
      </c>
      <c r="E366" s="180" t="s">
        <v>964</v>
      </c>
      <c r="F366" s="181" t="s">
        <v>965</v>
      </c>
      <c r="G366" s="182" t="s">
        <v>460</v>
      </c>
      <c r="H366" s="183">
        <v>1</v>
      </c>
      <c r="I366" s="184"/>
      <c r="J366" s="185">
        <f t="shared" si="10"/>
        <v>0</v>
      </c>
      <c r="K366" s="181" t="s">
        <v>19</v>
      </c>
      <c r="L366" s="40"/>
      <c r="M366" s="243" t="s">
        <v>19</v>
      </c>
      <c r="N366" s="244" t="s">
        <v>44</v>
      </c>
      <c r="O366" s="245"/>
      <c r="P366" s="246">
        <f t="shared" si="11"/>
        <v>0</v>
      </c>
      <c r="Q366" s="246">
        <v>0</v>
      </c>
      <c r="R366" s="246">
        <f t="shared" si="12"/>
        <v>0</v>
      </c>
      <c r="S366" s="246">
        <v>0</v>
      </c>
      <c r="T366" s="247">
        <f t="shared" si="1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0" t="s">
        <v>152</v>
      </c>
      <c r="AT366" s="190" t="s">
        <v>147</v>
      </c>
      <c r="AU366" s="190" t="s">
        <v>81</v>
      </c>
      <c r="AY366" s="18" t="s">
        <v>145</v>
      </c>
      <c r="BE366" s="191">
        <f t="shared" si="14"/>
        <v>0</v>
      </c>
      <c r="BF366" s="191">
        <f t="shared" si="15"/>
        <v>0</v>
      </c>
      <c r="BG366" s="191">
        <f t="shared" si="16"/>
        <v>0</v>
      </c>
      <c r="BH366" s="191">
        <f t="shared" si="17"/>
        <v>0</v>
      </c>
      <c r="BI366" s="191">
        <f t="shared" si="18"/>
        <v>0</v>
      </c>
      <c r="BJ366" s="18" t="s">
        <v>79</v>
      </c>
      <c r="BK366" s="191">
        <f t="shared" si="19"/>
        <v>0</v>
      </c>
      <c r="BL366" s="18" t="s">
        <v>152</v>
      </c>
      <c r="BM366" s="190" t="s">
        <v>1859</v>
      </c>
    </row>
    <row r="367" spans="1:65" s="2" customFormat="1" ht="6.95" customHeight="1">
      <c r="A367" s="35"/>
      <c r="B367" s="48"/>
      <c r="C367" s="49"/>
      <c r="D367" s="49"/>
      <c r="E367" s="49"/>
      <c r="F367" s="49"/>
      <c r="G367" s="49"/>
      <c r="H367" s="49"/>
      <c r="I367" s="49"/>
      <c r="J367" s="49"/>
      <c r="K367" s="49"/>
      <c r="L367" s="40"/>
      <c r="M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</row>
  </sheetData>
  <sheetProtection algorithmName="SHA-512" hashValue="SHwtDFpSzaxIdwmwTsROPnc8qjLPQS8S2o9nAfkFbjZRA09DHRI+3L40ShR+WzQJ2WundBOjDGGjEv/rFk/pGg==" saltValue="i/npHV+vpnygDo7zaZ+6eHYfFZga2blloVwQoG2bKnywa8fad97mfCZRjTkwteBD/I9c937CWUZMdq5dYw2WvA==" spinCount="100000" sheet="1" objects="1" scenarios="1" formatColumns="0" formatRows="0" autoFilter="0"/>
  <autoFilter ref="C96:K366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4" r:id="rId2"/>
    <hyperlink ref="F106" r:id="rId3"/>
    <hyperlink ref="F110" r:id="rId4"/>
    <hyperlink ref="F114" r:id="rId5"/>
    <hyperlink ref="F122" r:id="rId6"/>
    <hyperlink ref="F132" r:id="rId7"/>
    <hyperlink ref="F142" r:id="rId8"/>
    <hyperlink ref="F152" r:id="rId9"/>
    <hyperlink ref="F159" r:id="rId10"/>
    <hyperlink ref="F169" r:id="rId11"/>
    <hyperlink ref="F171" r:id="rId12"/>
    <hyperlink ref="F174" r:id="rId13"/>
    <hyperlink ref="F177" r:id="rId14"/>
    <hyperlink ref="F179" r:id="rId15"/>
    <hyperlink ref="F181" r:id="rId16"/>
    <hyperlink ref="F184" r:id="rId17"/>
    <hyperlink ref="F187" r:id="rId18"/>
    <hyperlink ref="F194" r:id="rId19"/>
    <hyperlink ref="F206" r:id="rId20"/>
    <hyperlink ref="F211" r:id="rId21"/>
    <hyperlink ref="F220" r:id="rId22"/>
    <hyperlink ref="F228" r:id="rId23"/>
    <hyperlink ref="F231" r:id="rId24"/>
    <hyperlink ref="F243" r:id="rId25"/>
    <hyperlink ref="F250" r:id="rId26"/>
    <hyperlink ref="F259" r:id="rId27"/>
    <hyperlink ref="F265" r:id="rId28"/>
    <hyperlink ref="F271" r:id="rId29"/>
    <hyperlink ref="F277" r:id="rId30"/>
    <hyperlink ref="F279" r:id="rId31"/>
    <hyperlink ref="F284" r:id="rId32"/>
    <hyperlink ref="F289" r:id="rId33"/>
    <hyperlink ref="F292" r:id="rId34"/>
    <hyperlink ref="F297" r:id="rId35"/>
    <hyperlink ref="F302" r:id="rId36"/>
    <hyperlink ref="F305" r:id="rId37"/>
    <hyperlink ref="F308" r:id="rId38"/>
    <hyperlink ref="F311" r:id="rId39"/>
    <hyperlink ref="F317" r:id="rId40"/>
    <hyperlink ref="F320" r:id="rId41"/>
    <hyperlink ref="F323" r:id="rId42"/>
    <hyperlink ref="F326" r:id="rId43"/>
    <hyperlink ref="F329" r:id="rId44"/>
    <hyperlink ref="F332" r:id="rId45"/>
    <hyperlink ref="F334" r:id="rId46"/>
    <hyperlink ref="F336" r:id="rId47"/>
    <hyperlink ref="F339" r:id="rId48"/>
    <hyperlink ref="F341" r:id="rId49"/>
    <hyperlink ref="F343" r:id="rId50"/>
    <hyperlink ref="F347" r:id="rId51"/>
    <hyperlink ref="F349" r:id="rId5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104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108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Oprava povrchu komunikací, rekonstrukce vodovodu a kanalizace v Klatovech 2024, 1. část</v>
      </c>
      <c r="F7" s="374"/>
      <c r="G7" s="374"/>
      <c r="H7" s="374"/>
      <c r="L7" s="21"/>
    </row>
    <row r="8" spans="1:46" s="1" customFormat="1" ht="12" customHeight="1">
      <c r="B8" s="21"/>
      <c r="D8" s="113" t="s">
        <v>109</v>
      </c>
      <c r="L8" s="21"/>
    </row>
    <row r="9" spans="1:46" s="2" customFormat="1" ht="16.5" customHeight="1">
      <c r="A9" s="35"/>
      <c r="B9" s="40"/>
      <c r="C9" s="35"/>
      <c r="D9" s="35"/>
      <c r="E9" s="373" t="s">
        <v>1546</v>
      </c>
      <c r="F9" s="375"/>
      <c r="G9" s="375"/>
      <c r="H9" s="375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6" t="s">
        <v>1860</v>
      </c>
      <c r="F11" s="375"/>
      <c r="G11" s="375"/>
      <c r="H11" s="375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34</v>
      </c>
      <c r="G14" s="35"/>
      <c r="H14" s="35"/>
      <c r="I14" s="113" t="s">
        <v>23</v>
      </c>
      <c r="J14" s="115" t="str">
        <f>'Rekapitulace stavby'!AN8</f>
        <v>16. 8. 2023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tr">
        <f>IF('Rekapitulace stavby'!AN10="","",'Rekapitulace stavby'!AN10)</f>
        <v>00255661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 xml:space="preserve">Město Klatovy </v>
      </c>
      <c r="F17" s="35"/>
      <c r="G17" s="35"/>
      <c r="H17" s="35"/>
      <c r="I17" s="113" t="s">
        <v>29</v>
      </c>
      <c r="J17" s="104" t="str">
        <f>IF('Rekapitulace stavby'!AN11="","",'Rekapitulace stavby'!AN11)</f>
        <v>CZ00255661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29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36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3" t="s">
        <v>29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37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39</v>
      </c>
      <c r="E32" s="35"/>
      <c r="F32" s="35"/>
      <c r="G32" s="35"/>
      <c r="H32" s="35"/>
      <c r="I32" s="35"/>
      <c r="J32" s="121">
        <f>ROUND(J99,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41</v>
      </c>
      <c r="G34" s="35"/>
      <c r="H34" s="35"/>
      <c r="I34" s="122" t="s">
        <v>40</v>
      </c>
      <c r="J34" s="122" t="s">
        <v>42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43</v>
      </c>
      <c r="E35" s="113" t="s">
        <v>44</v>
      </c>
      <c r="F35" s="124">
        <f>ROUND((SUM(BE99:BE461)),  2)</f>
        <v>0</v>
      </c>
      <c r="G35" s="35"/>
      <c r="H35" s="35"/>
      <c r="I35" s="125">
        <v>0.21</v>
      </c>
      <c r="J35" s="124">
        <f>ROUND(((SUM(BE99:BE461))*I35),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45</v>
      </c>
      <c r="F36" s="124">
        <f>ROUND((SUM(BF99:BF461)),  2)</f>
        <v>0</v>
      </c>
      <c r="G36" s="35"/>
      <c r="H36" s="35"/>
      <c r="I36" s="125">
        <v>0.15</v>
      </c>
      <c r="J36" s="124">
        <f>ROUND(((SUM(BF99:BF461))*I36),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46</v>
      </c>
      <c r="F37" s="124">
        <f>ROUND((SUM(BG99:BG461)),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47</v>
      </c>
      <c r="F38" s="124">
        <f>ROUND((SUM(BH99:BH461)),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48</v>
      </c>
      <c r="F39" s="124">
        <f>ROUND((SUM(BI99:BI461)),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49</v>
      </c>
      <c r="E41" s="128"/>
      <c r="F41" s="128"/>
      <c r="G41" s="129" t="s">
        <v>50</v>
      </c>
      <c r="H41" s="130" t="s">
        <v>51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113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Oprava povrchu komunikací, rekonstrukce vodovodu a kanalizace v Klatovech 2024, 1. část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1546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SO 302-2 - OPRAVA KANALIZACE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30" t="s">
        <v>23</v>
      </c>
      <c r="J56" s="60" t="str">
        <f>IF(J14="","",J14)</f>
        <v>16. 8. 2023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 xml:space="preserve">Město Klatovy </v>
      </c>
      <c r="G58" s="37"/>
      <c r="H58" s="37"/>
      <c r="I58" s="30" t="s">
        <v>33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36</v>
      </c>
      <c r="J59" s="33" t="str">
        <f>E26</f>
        <v xml:space="preserve">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114</v>
      </c>
      <c r="D61" s="138"/>
      <c r="E61" s="138"/>
      <c r="F61" s="138"/>
      <c r="G61" s="138"/>
      <c r="H61" s="138"/>
      <c r="I61" s="138"/>
      <c r="J61" s="139" t="s">
        <v>115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71</v>
      </c>
      <c r="D63" s="37"/>
      <c r="E63" s="37"/>
      <c r="F63" s="37"/>
      <c r="G63" s="37"/>
      <c r="H63" s="37"/>
      <c r="I63" s="37"/>
      <c r="J63" s="78">
        <f>J99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116</v>
      </c>
    </row>
    <row r="64" spans="1:47" s="9" customFormat="1" ht="24.95" customHeight="1">
      <c r="B64" s="141"/>
      <c r="C64" s="142"/>
      <c r="D64" s="143" t="s">
        <v>117</v>
      </c>
      <c r="E64" s="144"/>
      <c r="F64" s="144"/>
      <c r="G64" s="144"/>
      <c r="H64" s="144"/>
      <c r="I64" s="144"/>
      <c r="J64" s="145">
        <f>J100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118</v>
      </c>
      <c r="E65" s="149"/>
      <c r="F65" s="149"/>
      <c r="G65" s="149"/>
      <c r="H65" s="149"/>
      <c r="I65" s="149"/>
      <c r="J65" s="150">
        <f>J101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520</v>
      </c>
      <c r="E66" s="149"/>
      <c r="F66" s="149"/>
      <c r="G66" s="149"/>
      <c r="H66" s="149"/>
      <c r="I66" s="149"/>
      <c r="J66" s="150">
        <f>J224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119</v>
      </c>
      <c r="E67" s="149"/>
      <c r="F67" s="149"/>
      <c r="G67" s="149"/>
      <c r="H67" s="149"/>
      <c r="I67" s="149"/>
      <c r="J67" s="150">
        <f>J229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521</v>
      </c>
      <c r="E68" s="149"/>
      <c r="F68" s="149"/>
      <c r="G68" s="149"/>
      <c r="H68" s="149"/>
      <c r="I68" s="149"/>
      <c r="J68" s="150">
        <f>J237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121</v>
      </c>
      <c r="E69" s="149"/>
      <c r="F69" s="149"/>
      <c r="G69" s="149"/>
      <c r="H69" s="149"/>
      <c r="I69" s="149"/>
      <c r="J69" s="150">
        <f>J259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122</v>
      </c>
      <c r="E70" s="149"/>
      <c r="F70" s="149"/>
      <c r="G70" s="149"/>
      <c r="H70" s="149"/>
      <c r="I70" s="149"/>
      <c r="J70" s="150">
        <f>J405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123</v>
      </c>
      <c r="E71" s="149"/>
      <c r="F71" s="149"/>
      <c r="G71" s="149"/>
      <c r="H71" s="149"/>
      <c r="I71" s="149"/>
      <c r="J71" s="150">
        <f>J422</f>
        <v>0</v>
      </c>
      <c r="K71" s="98"/>
      <c r="L71" s="151"/>
    </row>
    <row r="72" spans="1:31" s="10" customFormat="1" ht="19.899999999999999" customHeight="1">
      <c r="B72" s="147"/>
      <c r="C72" s="98"/>
      <c r="D72" s="148" t="s">
        <v>124</v>
      </c>
      <c r="E72" s="149"/>
      <c r="F72" s="149"/>
      <c r="G72" s="149"/>
      <c r="H72" s="149"/>
      <c r="I72" s="149"/>
      <c r="J72" s="150">
        <f>J442</f>
        <v>0</v>
      </c>
      <c r="K72" s="98"/>
      <c r="L72" s="151"/>
    </row>
    <row r="73" spans="1:31" s="9" customFormat="1" ht="24.95" customHeight="1">
      <c r="B73" s="141"/>
      <c r="C73" s="142"/>
      <c r="D73" s="143" t="s">
        <v>125</v>
      </c>
      <c r="E73" s="144"/>
      <c r="F73" s="144"/>
      <c r="G73" s="144"/>
      <c r="H73" s="144"/>
      <c r="I73" s="144"/>
      <c r="J73" s="145">
        <f>J447</f>
        <v>0</v>
      </c>
      <c r="K73" s="142"/>
      <c r="L73" s="146"/>
    </row>
    <row r="74" spans="1:31" s="10" customFormat="1" ht="19.899999999999999" customHeight="1">
      <c r="B74" s="147"/>
      <c r="C74" s="98"/>
      <c r="D74" s="148" t="s">
        <v>126</v>
      </c>
      <c r="E74" s="149"/>
      <c r="F74" s="149"/>
      <c r="G74" s="149"/>
      <c r="H74" s="149"/>
      <c r="I74" s="149"/>
      <c r="J74" s="150">
        <f>J448</f>
        <v>0</v>
      </c>
      <c r="K74" s="98"/>
      <c r="L74" s="151"/>
    </row>
    <row r="75" spans="1:31" s="10" customFormat="1" ht="19.899999999999999" customHeight="1">
      <c r="B75" s="147"/>
      <c r="C75" s="98"/>
      <c r="D75" s="148" t="s">
        <v>127</v>
      </c>
      <c r="E75" s="149"/>
      <c r="F75" s="149"/>
      <c r="G75" s="149"/>
      <c r="H75" s="149"/>
      <c r="I75" s="149"/>
      <c r="J75" s="150">
        <f>J452</f>
        <v>0</v>
      </c>
      <c r="K75" s="98"/>
      <c r="L75" s="151"/>
    </row>
    <row r="76" spans="1:31" s="10" customFormat="1" ht="19.899999999999999" customHeight="1">
      <c r="B76" s="147"/>
      <c r="C76" s="98"/>
      <c r="D76" s="148" t="s">
        <v>128</v>
      </c>
      <c r="E76" s="149"/>
      <c r="F76" s="149"/>
      <c r="G76" s="149"/>
      <c r="H76" s="149"/>
      <c r="I76" s="149"/>
      <c r="J76" s="150">
        <f>J454</f>
        <v>0</v>
      </c>
      <c r="K76" s="98"/>
      <c r="L76" s="151"/>
    </row>
    <row r="77" spans="1:31" s="10" customFormat="1" ht="19.899999999999999" customHeight="1">
      <c r="B77" s="147"/>
      <c r="C77" s="98"/>
      <c r="D77" s="148" t="s">
        <v>129</v>
      </c>
      <c r="E77" s="149"/>
      <c r="F77" s="149"/>
      <c r="G77" s="149"/>
      <c r="H77" s="149"/>
      <c r="I77" s="149"/>
      <c r="J77" s="150">
        <f>J457</f>
        <v>0</v>
      </c>
      <c r="K77" s="98"/>
      <c r="L77" s="151"/>
    </row>
    <row r="78" spans="1:31" s="2" customFormat="1" ht="21.7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3" spans="1:31" s="2" customFormat="1" ht="6.95" customHeight="1">
      <c r="A83" s="35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24.95" customHeight="1">
      <c r="A84" s="35"/>
      <c r="B84" s="36"/>
      <c r="C84" s="24" t="s">
        <v>130</v>
      </c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2" customHeight="1">
      <c r="A86" s="35"/>
      <c r="B86" s="36"/>
      <c r="C86" s="30" t="s">
        <v>16</v>
      </c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6.5" customHeight="1">
      <c r="A87" s="35"/>
      <c r="B87" s="36"/>
      <c r="C87" s="37"/>
      <c r="D87" s="37"/>
      <c r="E87" s="380" t="str">
        <f>E7</f>
        <v>Oprava povrchu komunikací, rekonstrukce vodovodu a kanalizace v Klatovech 2024, 1. část</v>
      </c>
      <c r="F87" s="381"/>
      <c r="G87" s="381"/>
      <c r="H87" s="381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1" customFormat="1" ht="12" customHeight="1">
      <c r="B88" s="22"/>
      <c r="C88" s="30" t="s">
        <v>109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80" t="s">
        <v>1546</v>
      </c>
      <c r="F89" s="382"/>
      <c r="G89" s="382"/>
      <c r="H89" s="382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111</v>
      </c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34" t="str">
        <f>E11</f>
        <v>SO 302-2 - OPRAVA KANALIZACE</v>
      </c>
      <c r="F91" s="382"/>
      <c r="G91" s="382"/>
      <c r="H91" s="382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21</v>
      </c>
      <c r="D93" s="37"/>
      <c r="E93" s="37"/>
      <c r="F93" s="28" t="str">
        <f>F14</f>
        <v xml:space="preserve"> </v>
      </c>
      <c r="G93" s="37"/>
      <c r="H93" s="37"/>
      <c r="I93" s="30" t="s">
        <v>23</v>
      </c>
      <c r="J93" s="60" t="str">
        <f>IF(J14="","",J14)</f>
        <v>16. 8. 2023</v>
      </c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25</v>
      </c>
      <c r="D95" s="37"/>
      <c r="E95" s="37"/>
      <c r="F95" s="28" t="str">
        <f>E17</f>
        <v xml:space="preserve">Město Klatovy </v>
      </c>
      <c r="G95" s="37"/>
      <c r="H95" s="37"/>
      <c r="I95" s="30" t="s">
        <v>33</v>
      </c>
      <c r="J95" s="33" t="str">
        <f>E23</f>
        <v xml:space="preserve"> </v>
      </c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31</v>
      </c>
      <c r="D96" s="37"/>
      <c r="E96" s="37"/>
      <c r="F96" s="28" t="str">
        <f>IF(E20="","",E20)</f>
        <v>Vyplň údaj</v>
      </c>
      <c r="G96" s="37"/>
      <c r="H96" s="37"/>
      <c r="I96" s="30" t="s">
        <v>36</v>
      </c>
      <c r="J96" s="33" t="str">
        <f>E26</f>
        <v xml:space="preserve"> </v>
      </c>
      <c r="K96" s="37"/>
      <c r="L96" s="114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14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11" customFormat="1" ht="29.25" customHeight="1">
      <c r="A98" s="152"/>
      <c r="B98" s="153"/>
      <c r="C98" s="154" t="s">
        <v>131</v>
      </c>
      <c r="D98" s="155" t="s">
        <v>58</v>
      </c>
      <c r="E98" s="155" t="s">
        <v>54</v>
      </c>
      <c r="F98" s="155" t="s">
        <v>55</v>
      </c>
      <c r="G98" s="155" t="s">
        <v>132</v>
      </c>
      <c r="H98" s="155" t="s">
        <v>133</v>
      </c>
      <c r="I98" s="155" t="s">
        <v>134</v>
      </c>
      <c r="J98" s="155" t="s">
        <v>115</v>
      </c>
      <c r="K98" s="156" t="s">
        <v>135</v>
      </c>
      <c r="L98" s="157"/>
      <c r="M98" s="69" t="s">
        <v>19</v>
      </c>
      <c r="N98" s="70" t="s">
        <v>43</v>
      </c>
      <c r="O98" s="70" t="s">
        <v>136</v>
      </c>
      <c r="P98" s="70" t="s">
        <v>137</v>
      </c>
      <c r="Q98" s="70" t="s">
        <v>138</v>
      </c>
      <c r="R98" s="70" t="s">
        <v>139</v>
      </c>
      <c r="S98" s="70" t="s">
        <v>140</v>
      </c>
      <c r="T98" s="71" t="s">
        <v>141</v>
      </c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</row>
    <row r="99" spans="1:65" s="2" customFormat="1" ht="22.9" customHeight="1">
      <c r="A99" s="35"/>
      <c r="B99" s="36"/>
      <c r="C99" s="76" t="s">
        <v>142</v>
      </c>
      <c r="D99" s="37"/>
      <c r="E99" s="37"/>
      <c r="F99" s="37"/>
      <c r="G99" s="37"/>
      <c r="H99" s="37"/>
      <c r="I99" s="37"/>
      <c r="J99" s="158">
        <f>BK99</f>
        <v>0</v>
      </c>
      <c r="K99" s="37"/>
      <c r="L99" s="40"/>
      <c r="M99" s="72"/>
      <c r="N99" s="159"/>
      <c r="O99" s="73"/>
      <c r="P99" s="160">
        <f>P100+P447</f>
        <v>0</v>
      </c>
      <c r="Q99" s="73"/>
      <c r="R99" s="160">
        <f>R100+R447</f>
        <v>495.37750263000004</v>
      </c>
      <c r="S99" s="73"/>
      <c r="T99" s="161">
        <f>T100+T447</f>
        <v>4.5984499999999997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72</v>
      </c>
      <c r="AU99" s="18" t="s">
        <v>116</v>
      </c>
      <c r="BK99" s="162">
        <f>BK100+BK447</f>
        <v>0</v>
      </c>
    </row>
    <row r="100" spans="1:65" s="12" customFormat="1" ht="25.9" customHeight="1">
      <c r="B100" s="163"/>
      <c r="C100" s="164"/>
      <c r="D100" s="165" t="s">
        <v>72</v>
      </c>
      <c r="E100" s="166" t="s">
        <v>143</v>
      </c>
      <c r="F100" s="166" t="s">
        <v>144</v>
      </c>
      <c r="G100" s="164"/>
      <c r="H100" s="164"/>
      <c r="I100" s="167"/>
      <c r="J100" s="168">
        <f>BK100</f>
        <v>0</v>
      </c>
      <c r="K100" s="164"/>
      <c r="L100" s="169"/>
      <c r="M100" s="170"/>
      <c r="N100" s="171"/>
      <c r="O100" s="171"/>
      <c r="P100" s="172">
        <f>P101+P224+P229+P237+P259+P405+P422+P442</f>
        <v>0</v>
      </c>
      <c r="Q100" s="171"/>
      <c r="R100" s="172">
        <f>R101+R224+R229+R237+R259+R405+R422+R442</f>
        <v>495.37750263000004</v>
      </c>
      <c r="S100" s="171"/>
      <c r="T100" s="173">
        <f>T101+T224+T229+T237+T259+T405+T422+T442</f>
        <v>4.5984499999999997</v>
      </c>
      <c r="AR100" s="174" t="s">
        <v>79</v>
      </c>
      <c r="AT100" s="175" t="s">
        <v>72</v>
      </c>
      <c r="AU100" s="175" t="s">
        <v>73</v>
      </c>
      <c r="AY100" s="174" t="s">
        <v>145</v>
      </c>
      <c r="BK100" s="176">
        <f>BK101+BK224+BK229+BK237+BK259+BK405+BK422+BK442</f>
        <v>0</v>
      </c>
    </row>
    <row r="101" spans="1:65" s="12" customFormat="1" ht="22.9" customHeight="1">
      <c r="B101" s="163"/>
      <c r="C101" s="164"/>
      <c r="D101" s="165" t="s">
        <v>72</v>
      </c>
      <c r="E101" s="177" t="s">
        <v>79</v>
      </c>
      <c r="F101" s="177" t="s">
        <v>146</v>
      </c>
      <c r="G101" s="164"/>
      <c r="H101" s="164"/>
      <c r="I101" s="167"/>
      <c r="J101" s="178">
        <f>BK101</f>
        <v>0</v>
      </c>
      <c r="K101" s="164"/>
      <c r="L101" s="169"/>
      <c r="M101" s="170"/>
      <c r="N101" s="171"/>
      <c r="O101" s="171"/>
      <c r="P101" s="172">
        <f>SUM(P102:P223)</f>
        <v>0</v>
      </c>
      <c r="Q101" s="171"/>
      <c r="R101" s="172">
        <f>SUM(R102:R223)</f>
        <v>462.58127556000005</v>
      </c>
      <c r="S101" s="171"/>
      <c r="T101" s="173">
        <f>SUM(T102:T223)</f>
        <v>0</v>
      </c>
      <c r="AR101" s="174" t="s">
        <v>79</v>
      </c>
      <c r="AT101" s="175" t="s">
        <v>72</v>
      </c>
      <c r="AU101" s="175" t="s">
        <v>79</v>
      </c>
      <c r="AY101" s="174" t="s">
        <v>145</v>
      </c>
      <c r="BK101" s="176">
        <f>SUM(BK102:BK223)</f>
        <v>0</v>
      </c>
    </row>
    <row r="102" spans="1:65" s="2" customFormat="1" ht="16.5" customHeight="1">
      <c r="A102" s="35"/>
      <c r="B102" s="36"/>
      <c r="C102" s="179" t="s">
        <v>79</v>
      </c>
      <c r="D102" s="179" t="s">
        <v>147</v>
      </c>
      <c r="E102" s="180" t="s">
        <v>522</v>
      </c>
      <c r="F102" s="181" t="s">
        <v>523</v>
      </c>
      <c r="G102" s="182" t="s">
        <v>524</v>
      </c>
      <c r="H102" s="183">
        <v>80</v>
      </c>
      <c r="I102" s="184"/>
      <c r="J102" s="185">
        <f>ROUND(I102*H102,2)</f>
        <v>0</v>
      </c>
      <c r="K102" s="181" t="s">
        <v>525</v>
      </c>
      <c r="L102" s="40"/>
      <c r="M102" s="186" t="s">
        <v>19</v>
      </c>
      <c r="N102" s="187" t="s">
        <v>44</v>
      </c>
      <c r="O102" s="65"/>
      <c r="P102" s="188">
        <f>O102*H102</f>
        <v>0</v>
      </c>
      <c r="Q102" s="188">
        <v>3.0000000000000001E-5</v>
      </c>
      <c r="R102" s="188">
        <f>Q102*H102</f>
        <v>2.4000000000000002E-3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152</v>
      </c>
      <c r="AT102" s="190" t="s">
        <v>147</v>
      </c>
      <c r="AU102" s="190" t="s">
        <v>81</v>
      </c>
      <c r="AY102" s="18" t="s">
        <v>145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79</v>
      </c>
      <c r="BK102" s="191">
        <f>ROUND(I102*H102,2)</f>
        <v>0</v>
      </c>
      <c r="BL102" s="18" t="s">
        <v>152</v>
      </c>
      <c r="BM102" s="190" t="s">
        <v>1861</v>
      </c>
    </row>
    <row r="103" spans="1:65" s="2" customFormat="1" ht="11.25">
      <c r="A103" s="35"/>
      <c r="B103" s="36"/>
      <c r="C103" s="37"/>
      <c r="D103" s="192" t="s">
        <v>154</v>
      </c>
      <c r="E103" s="37"/>
      <c r="F103" s="193" t="s">
        <v>527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154</v>
      </c>
      <c r="AU103" s="18" t="s">
        <v>81</v>
      </c>
    </row>
    <row r="104" spans="1:65" s="2" customFormat="1" ht="24.2" customHeight="1">
      <c r="A104" s="35"/>
      <c r="B104" s="36"/>
      <c r="C104" s="179" t="s">
        <v>81</v>
      </c>
      <c r="D104" s="179" t="s">
        <v>147</v>
      </c>
      <c r="E104" s="180" t="s">
        <v>528</v>
      </c>
      <c r="F104" s="181" t="s">
        <v>529</v>
      </c>
      <c r="G104" s="182" t="s">
        <v>530</v>
      </c>
      <c r="H104" s="183">
        <v>10</v>
      </c>
      <c r="I104" s="184"/>
      <c r="J104" s="185">
        <f>ROUND(I104*H104,2)</f>
        <v>0</v>
      </c>
      <c r="K104" s="181" t="s">
        <v>525</v>
      </c>
      <c r="L104" s="40"/>
      <c r="M104" s="186" t="s">
        <v>19</v>
      </c>
      <c r="N104" s="187" t="s">
        <v>44</v>
      </c>
      <c r="O104" s="65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152</v>
      </c>
      <c r="AT104" s="190" t="s">
        <v>147</v>
      </c>
      <c r="AU104" s="190" t="s">
        <v>81</v>
      </c>
      <c r="AY104" s="18" t="s">
        <v>145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79</v>
      </c>
      <c r="BK104" s="191">
        <f>ROUND(I104*H104,2)</f>
        <v>0</v>
      </c>
      <c r="BL104" s="18" t="s">
        <v>152</v>
      </c>
      <c r="BM104" s="190" t="s">
        <v>1862</v>
      </c>
    </row>
    <row r="105" spans="1:65" s="2" customFormat="1" ht="11.25">
      <c r="A105" s="35"/>
      <c r="B105" s="36"/>
      <c r="C105" s="37"/>
      <c r="D105" s="192" t="s">
        <v>154</v>
      </c>
      <c r="E105" s="37"/>
      <c r="F105" s="193" t="s">
        <v>532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154</v>
      </c>
      <c r="AU105" s="18" t="s">
        <v>81</v>
      </c>
    </row>
    <row r="106" spans="1:65" s="2" customFormat="1" ht="49.15" customHeight="1">
      <c r="A106" s="35"/>
      <c r="B106" s="36"/>
      <c r="C106" s="179" t="s">
        <v>162</v>
      </c>
      <c r="D106" s="179" t="s">
        <v>147</v>
      </c>
      <c r="E106" s="180" t="s">
        <v>533</v>
      </c>
      <c r="F106" s="181" t="s">
        <v>534</v>
      </c>
      <c r="G106" s="182" t="s">
        <v>172</v>
      </c>
      <c r="H106" s="183">
        <v>4.8</v>
      </c>
      <c r="I106" s="184"/>
      <c r="J106" s="185">
        <f>ROUND(I106*H106,2)</f>
        <v>0</v>
      </c>
      <c r="K106" s="181" t="s">
        <v>525</v>
      </c>
      <c r="L106" s="40"/>
      <c r="M106" s="186" t="s">
        <v>19</v>
      </c>
      <c r="N106" s="187" t="s">
        <v>44</v>
      </c>
      <c r="O106" s="65"/>
      <c r="P106" s="188">
        <f>O106*H106</f>
        <v>0</v>
      </c>
      <c r="Q106" s="188">
        <v>8.6800000000000002E-3</v>
      </c>
      <c r="R106" s="188">
        <f>Q106*H106</f>
        <v>4.1664E-2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152</v>
      </c>
      <c r="AT106" s="190" t="s">
        <v>147</v>
      </c>
      <c r="AU106" s="190" t="s">
        <v>81</v>
      </c>
      <c r="AY106" s="18" t="s">
        <v>145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79</v>
      </c>
      <c r="BK106" s="191">
        <f>ROUND(I106*H106,2)</f>
        <v>0</v>
      </c>
      <c r="BL106" s="18" t="s">
        <v>152</v>
      </c>
      <c r="BM106" s="190" t="s">
        <v>1863</v>
      </c>
    </row>
    <row r="107" spans="1:65" s="2" customFormat="1" ht="11.25">
      <c r="A107" s="35"/>
      <c r="B107" s="36"/>
      <c r="C107" s="37"/>
      <c r="D107" s="192" t="s">
        <v>154</v>
      </c>
      <c r="E107" s="37"/>
      <c r="F107" s="193" t="s">
        <v>536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154</v>
      </c>
      <c r="AU107" s="18" t="s">
        <v>81</v>
      </c>
    </row>
    <row r="108" spans="1:65" s="15" customFormat="1" ht="11.25">
      <c r="B108" s="230"/>
      <c r="C108" s="231"/>
      <c r="D108" s="199" t="s">
        <v>160</v>
      </c>
      <c r="E108" s="232" t="s">
        <v>19</v>
      </c>
      <c r="F108" s="233" t="s">
        <v>537</v>
      </c>
      <c r="G108" s="231"/>
      <c r="H108" s="232" t="s">
        <v>19</v>
      </c>
      <c r="I108" s="234"/>
      <c r="J108" s="231"/>
      <c r="K108" s="231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160</v>
      </c>
      <c r="AU108" s="239" t="s">
        <v>81</v>
      </c>
      <c r="AV108" s="15" t="s">
        <v>79</v>
      </c>
      <c r="AW108" s="15" t="s">
        <v>35</v>
      </c>
      <c r="AX108" s="15" t="s">
        <v>73</v>
      </c>
      <c r="AY108" s="239" t="s">
        <v>145</v>
      </c>
    </row>
    <row r="109" spans="1:65" s="13" customFormat="1" ht="11.25">
      <c r="B109" s="197"/>
      <c r="C109" s="198"/>
      <c r="D109" s="199" t="s">
        <v>160</v>
      </c>
      <c r="E109" s="200" t="s">
        <v>19</v>
      </c>
      <c r="F109" s="201" t="s">
        <v>1864</v>
      </c>
      <c r="G109" s="198"/>
      <c r="H109" s="202">
        <v>4.8</v>
      </c>
      <c r="I109" s="203"/>
      <c r="J109" s="198"/>
      <c r="K109" s="198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160</v>
      </c>
      <c r="AU109" s="208" t="s">
        <v>81</v>
      </c>
      <c r="AV109" s="13" t="s">
        <v>81</v>
      </c>
      <c r="AW109" s="13" t="s">
        <v>35</v>
      </c>
      <c r="AX109" s="13" t="s">
        <v>79</v>
      </c>
      <c r="AY109" s="208" t="s">
        <v>145</v>
      </c>
    </row>
    <row r="110" spans="1:65" s="2" customFormat="1" ht="49.15" customHeight="1">
      <c r="A110" s="35"/>
      <c r="B110" s="36"/>
      <c r="C110" s="179" t="s">
        <v>152</v>
      </c>
      <c r="D110" s="179" t="s">
        <v>147</v>
      </c>
      <c r="E110" s="180" t="s">
        <v>545</v>
      </c>
      <c r="F110" s="181" t="s">
        <v>546</v>
      </c>
      <c r="G110" s="182" t="s">
        <v>172</v>
      </c>
      <c r="H110" s="183">
        <v>7.2</v>
      </c>
      <c r="I110" s="184"/>
      <c r="J110" s="185">
        <f>ROUND(I110*H110,2)</f>
        <v>0</v>
      </c>
      <c r="K110" s="181" t="s">
        <v>525</v>
      </c>
      <c r="L110" s="40"/>
      <c r="M110" s="186" t="s">
        <v>19</v>
      </c>
      <c r="N110" s="187" t="s">
        <v>44</v>
      </c>
      <c r="O110" s="65"/>
      <c r="P110" s="188">
        <f>O110*H110</f>
        <v>0</v>
      </c>
      <c r="Q110" s="188">
        <v>3.6900000000000002E-2</v>
      </c>
      <c r="R110" s="188">
        <f>Q110*H110</f>
        <v>0.26568000000000003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152</v>
      </c>
      <c r="AT110" s="190" t="s">
        <v>147</v>
      </c>
      <c r="AU110" s="190" t="s">
        <v>81</v>
      </c>
      <c r="AY110" s="18" t="s">
        <v>145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79</v>
      </c>
      <c r="BK110" s="191">
        <f>ROUND(I110*H110,2)</f>
        <v>0</v>
      </c>
      <c r="BL110" s="18" t="s">
        <v>152</v>
      </c>
      <c r="BM110" s="190" t="s">
        <v>1865</v>
      </c>
    </row>
    <row r="111" spans="1:65" s="2" customFormat="1" ht="11.25">
      <c r="A111" s="35"/>
      <c r="B111" s="36"/>
      <c r="C111" s="37"/>
      <c r="D111" s="192" t="s">
        <v>154</v>
      </c>
      <c r="E111" s="37"/>
      <c r="F111" s="193" t="s">
        <v>548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154</v>
      </c>
      <c r="AU111" s="18" t="s">
        <v>81</v>
      </c>
    </row>
    <row r="112" spans="1:65" s="15" customFormat="1" ht="11.25">
      <c r="B112" s="230"/>
      <c r="C112" s="231"/>
      <c r="D112" s="199" t="s">
        <v>160</v>
      </c>
      <c r="E112" s="232" t="s">
        <v>19</v>
      </c>
      <c r="F112" s="233" t="s">
        <v>1694</v>
      </c>
      <c r="G112" s="231"/>
      <c r="H112" s="232" t="s">
        <v>19</v>
      </c>
      <c r="I112" s="234"/>
      <c r="J112" s="231"/>
      <c r="K112" s="231"/>
      <c r="L112" s="235"/>
      <c r="M112" s="236"/>
      <c r="N112" s="237"/>
      <c r="O112" s="237"/>
      <c r="P112" s="237"/>
      <c r="Q112" s="237"/>
      <c r="R112" s="237"/>
      <c r="S112" s="237"/>
      <c r="T112" s="238"/>
      <c r="AT112" s="239" t="s">
        <v>160</v>
      </c>
      <c r="AU112" s="239" t="s">
        <v>81</v>
      </c>
      <c r="AV112" s="15" t="s">
        <v>79</v>
      </c>
      <c r="AW112" s="15" t="s">
        <v>35</v>
      </c>
      <c r="AX112" s="15" t="s">
        <v>73</v>
      </c>
      <c r="AY112" s="239" t="s">
        <v>145</v>
      </c>
    </row>
    <row r="113" spans="1:65" s="13" customFormat="1" ht="11.25">
      <c r="B113" s="197"/>
      <c r="C113" s="198"/>
      <c r="D113" s="199" t="s">
        <v>160</v>
      </c>
      <c r="E113" s="200" t="s">
        <v>19</v>
      </c>
      <c r="F113" s="201" t="s">
        <v>1695</v>
      </c>
      <c r="G113" s="198"/>
      <c r="H113" s="202">
        <v>7.2</v>
      </c>
      <c r="I113" s="203"/>
      <c r="J113" s="198"/>
      <c r="K113" s="198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160</v>
      </c>
      <c r="AU113" s="208" t="s">
        <v>81</v>
      </c>
      <c r="AV113" s="13" t="s">
        <v>81</v>
      </c>
      <c r="AW113" s="13" t="s">
        <v>35</v>
      </c>
      <c r="AX113" s="13" t="s">
        <v>79</v>
      </c>
      <c r="AY113" s="208" t="s">
        <v>145</v>
      </c>
    </row>
    <row r="114" spans="1:65" s="2" customFormat="1" ht="49.15" customHeight="1">
      <c r="A114" s="35"/>
      <c r="B114" s="36"/>
      <c r="C114" s="179" t="s">
        <v>175</v>
      </c>
      <c r="D114" s="179" t="s">
        <v>147</v>
      </c>
      <c r="E114" s="180" t="s">
        <v>979</v>
      </c>
      <c r="F114" s="181" t="s">
        <v>980</v>
      </c>
      <c r="G114" s="182" t="s">
        <v>172</v>
      </c>
      <c r="H114" s="183">
        <v>1.2</v>
      </c>
      <c r="I114" s="184"/>
      <c r="J114" s="185">
        <f>ROUND(I114*H114,2)</f>
        <v>0</v>
      </c>
      <c r="K114" s="181" t="s">
        <v>525</v>
      </c>
      <c r="L114" s="40"/>
      <c r="M114" s="186" t="s">
        <v>19</v>
      </c>
      <c r="N114" s="187" t="s">
        <v>44</v>
      </c>
      <c r="O114" s="65"/>
      <c r="P114" s="188">
        <f>O114*H114</f>
        <v>0</v>
      </c>
      <c r="Q114" s="188">
        <v>1.269E-2</v>
      </c>
      <c r="R114" s="188">
        <f>Q114*H114</f>
        <v>1.5227999999999998E-2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152</v>
      </c>
      <c r="AT114" s="190" t="s">
        <v>147</v>
      </c>
      <c r="AU114" s="190" t="s">
        <v>81</v>
      </c>
      <c r="AY114" s="18" t="s">
        <v>145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79</v>
      </c>
      <c r="BK114" s="191">
        <f>ROUND(I114*H114,2)</f>
        <v>0</v>
      </c>
      <c r="BL114" s="18" t="s">
        <v>152</v>
      </c>
      <c r="BM114" s="190" t="s">
        <v>1866</v>
      </c>
    </row>
    <row r="115" spans="1:65" s="2" customFormat="1" ht="11.25">
      <c r="A115" s="35"/>
      <c r="B115" s="36"/>
      <c r="C115" s="37"/>
      <c r="D115" s="192" t="s">
        <v>154</v>
      </c>
      <c r="E115" s="37"/>
      <c r="F115" s="193" t="s">
        <v>982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154</v>
      </c>
      <c r="AU115" s="18" t="s">
        <v>81</v>
      </c>
    </row>
    <row r="116" spans="1:65" s="15" customFormat="1" ht="11.25">
      <c r="B116" s="230"/>
      <c r="C116" s="231"/>
      <c r="D116" s="199" t="s">
        <v>160</v>
      </c>
      <c r="E116" s="232" t="s">
        <v>19</v>
      </c>
      <c r="F116" s="233" t="s">
        <v>983</v>
      </c>
      <c r="G116" s="231"/>
      <c r="H116" s="232" t="s">
        <v>19</v>
      </c>
      <c r="I116" s="234"/>
      <c r="J116" s="231"/>
      <c r="K116" s="231"/>
      <c r="L116" s="235"/>
      <c r="M116" s="236"/>
      <c r="N116" s="237"/>
      <c r="O116" s="237"/>
      <c r="P116" s="237"/>
      <c r="Q116" s="237"/>
      <c r="R116" s="237"/>
      <c r="S116" s="237"/>
      <c r="T116" s="238"/>
      <c r="AT116" s="239" t="s">
        <v>160</v>
      </c>
      <c r="AU116" s="239" t="s">
        <v>81</v>
      </c>
      <c r="AV116" s="15" t="s">
        <v>79</v>
      </c>
      <c r="AW116" s="15" t="s">
        <v>35</v>
      </c>
      <c r="AX116" s="15" t="s">
        <v>73</v>
      </c>
      <c r="AY116" s="239" t="s">
        <v>145</v>
      </c>
    </row>
    <row r="117" spans="1:65" s="13" customFormat="1" ht="11.25">
      <c r="B117" s="197"/>
      <c r="C117" s="198"/>
      <c r="D117" s="199" t="s">
        <v>160</v>
      </c>
      <c r="E117" s="200" t="s">
        <v>19</v>
      </c>
      <c r="F117" s="201" t="s">
        <v>1867</v>
      </c>
      <c r="G117" s="198"/>
      <c r="H117" s="202">
        <v>1.2</v>
      </c>
      <c r="I117" s="203"/>
      <c r="J117" s="198"/>
      <c r="K117" s="198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160</v>
      </c>
      <c r="AU117" s="208" t="s">
        <v>81</v>
      </c>
      <c r="AV117" s="13" t="s">
        <v>81</v>
      </c>
      <c r="AW117" s="13" t="s">
        <v>35</v>
      </c>
      <c r="AX117" s="13" t="s">
        <v>79</v>
      </c>
      <c r="AY117" s="208" t="s">
        <v>145</v>
      </c>
    </row>
    <row r="118" spans="1:65" s="2" customFormat="1" ht="49.15" customHeight="1">
      <c r="A118" s="35"/>
      <c r="B118" s="36"/>
      <c r="C118" s="179" t="s">
        <v>184</v>
      </c>
      <c r="D118" s="179" t="s">
        <v>147</v>
      </c>
      <c r="E118" s="180" t="s">
        <v>551</v>
      </c>
      <c r="F118" s="181" t="s">
        <v>552</v>
      </c>
      <c r="G118" s="182" t="s">
        <v>172</v>
      </c>
      <c r="H118" s="183">
        <v>7.2</v>
      </c>
      <c r="I118" s="184"/>
      <c r="J118" s="185">
        <f>ROUND(I118*H118,2)</f>
        <v>0</v>
      </c>
      <c r="K118" s="181" t="s">
        <v>525</v>
      </c>
      <c r="L118" s="40"/>
      <c r="M118" s="186" t="s">
        <v>19</v>
      </c>
      <c r="N118" s="187" t="s">
        <v>44</v>
      </c>
      <c r="O118" s="65"/>
      <c r="P118" s="188">
        <f>O118*H118</f>
        <v>0</v>
      </c>
      <c r="Q118" s="188">
        <v>3.6900000000000002E-2</v>
      </c>
      <c r="R118" s="188">
        <f>Q118*H118</f>
        <v>0.26568000000000003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152</v>
      </c>
      <c r="AT118" s="190" t="s">
        <v>147</v>
      </c>
      <c r="AU118" s="190" t="s">
        <v>81</v>
      </c>
      <c r="AY118" s="18" t="s">
        <v>145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79</v>
      </c>
      <c r="BK118" s="191">
        <f>ROUND(I118*H118,2)</f>
        <v>0</v>
      </c>
      <c r="BL118" s="18" t="s">
        <v>152</v>
      </c>
      <c r="BM118" s="190" t="s">
        <v>1868</v>
      </c>
    </row>
    <row r="119" spans="1:65" s="2" customFormat="1" ht="11.25">
      <c r="A119" s="35"/>
      <c r="B119" s="36"/>
      <c r="C119" s="37"/>
      <c r="D119" s="192" t="s">
        <v>154</v>
      </c>
      <c r="E119" s="37"/>
      <c r="F119" s="193" t="s">
        <v>554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154</v>
      </c>
      <c r="AU119" s="18" t="s">
        <v>81</v>
      </c>
    </row>
    <row r="120" spans="1:65" s="15" customFormat="1" ht="11.25">
      <c r="B120" s="230"/>
      <c r="C120" s="231"/>
      <c r="D120" s="199" t="s">
        <v>160</v>
      </c>
      <c r="E120" s="232" t="s">
        <v>19</v>
      </c>
      <c r="F120" s="233" t="s">
        <v>1694</v>
      </c>
      <c r="G120" s="231"/>
      <c r="H120" s="232" t="s">
        <v>19</v>
      </c>
      <c r="I120" s="234"/>
      <c r="J120" s="231"/>
      <c r="K120" s="231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160</v>
      </c>
      <c r="AU120" s="239" t="s">
        <v>81</v>
      </c>
      <c r="AV120" s="15" t="s">
        <v>79</v>
      </c>
      <c r="AW120" s="15" t="s">
        <v>35</v>
      </c>
      <c r="AX120" s="15" t="s">
        <v>73</v>
      </c>
      <c r="AY120" s="239" t="s">
        <v>145</v>
      </c>
    </row>
    <row r="121" spans="1:65" s="13" customFormat="1" ht="11.25">
      <c r="B121" s="197"/>
      <c r="C121" s="198"/>
      <c r="D121" s="199" t="s">
        <v>160</v>
      </c>
      <c r="E121" s="200" t="s">
        <v>19</v>
      </c>
      <c r="F121" s="201" t="s">
        <v>1695</v>
      </c>
      <c r="G121" s="198"/>
      <c r="H121" s="202">
        <v>7.2</v>
      </c>
      <c r="I121" s="203"/>
      <c r="J121" s="198"/>
      <c r="K121" s="198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160</v>
      </c>
      <c r="AU121" s="208" t="s">
        <v>81</v>
      </c>
      <c r="AV121" s="13" t="s">
        <v>81</v>
      </c>
      <c r="AW121" s="13" t="s">
        <v>35</v>
      </c>
      <c r="AX121" s="13" t="s">
        <v>79</v>
      </c>
      <c r="AY121" s="208" t="s">
        <v>145</v>
      </c>
    </row>
    <row r="122" spans="1:65" s="2" customFormat="1" ht="24.2" customHeight="1">
      <c r="A122" s="35"/>
      <c r="B122" s="36"/>
      <c r="C122" s="179" t="s">
        <v>190</v>
      </c>
      <c r="D122" s="179" t="s">
        <v>147</v>
      </c>
      <c r="E122" s="180" t="s">
        <v>556</v>
      </c>
      <c r="F122" s="181" t="s">
        <v>557</v>
      </c>
      <c r="G122" s="182" t="s">
        <v>178</v>
      </c>
      <c r="H122" s="183">
        <v>130.125</v>
      </c>
      <c r="I122" s="184"/>
      <c r="J122" s="185">
        <f>ROUND(I122*H122,2)</f>
        <v>0</v>
      </c>
      <c r="K122" s="181" t="s">
        <v>525</v>
      </c>
      <c r="L122" s="40"/>
      <c r="M122" s="186" t="s">
        <v>19</v>
      </c>
      <c r="N122" s="187" t="s">
        <v>44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152</v>
      </c>
      <c r="AT122" s="190" t="s">
        <v>147</v>
      </c>
      <c r="AU122" s="190" t="s">
        <v>81</v>
      </c>
      <c r="AY122" s="18" t="s">
        <v>145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79</v>
      </c>
      <c r="BK122" s="191">
        <f>ROUND(I122*H122,2)</f>
        <v>0</v>
      </c>
      <c r="BL122" s="18" t="s">
        <v>152</v>
      </c>
      <c r="BM122" s="190" t="s">
        <v>1869</v>
      </c>
    </row>
    <row r="123" spans="1:65" s="2" customFormat="1" ht="11.25">
      <c r="A123" s="35"/>
      <c r="B123" s="36"/>
      <c r="C123" s="37"/>
      <c r="D123" s="192" t="s">
        <v>154</v>
      </c>
      <c r="E123" s="37"/>
      <c r="F123" s="193" t="s">
        <v>559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154</v>
      </c>
      <c r="AU123" s="18" t="s">
        <v>81</v>
      </c>
    </row>
    <row r="124" spans="1:65" s="15" customFormat="1" ht="11.25">
      <c r="B124" s="230"/>
      <c r="C124" s="231"/>
      <c r="D124" s="199" t="s">
        <v>160</v>
      </c>
      <c r="E124" s="232" t="s">
        <v>19</v>
      </c>
      <c r="F124" s="233" t="s">
        <v>989</v>
      </c>
      <c r="G124" s="231"/>
      <c r="H124" s="232" t="s">
        <v>19</v>
      </c>
      <c r="I124" s="234"/>
      <c r="J124" s="231"/>
      <c r="K124" s="231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160</v>
      </c>
      <c r="AU124" s="239" t="s">
        <v>81</v>
      </c>
      <c r="AV124" s="15" t="s">
        <v>79</v>
      </c>
      <c r="AW124" s="15" t="s">
        <v>35</v>
      </c>
      <c r="AX124" s="15" t="s">
        <v>73</v>
      </c>
      <c r="AY124" s="239" t="s">
        <v>145</v>
      </c>
    </row>
    <row r="125" spans="1:65" s="15" customFormat="1" ht="11.25">
      <c r="B125" s="230"/>
      <c r="C125" s="231"/>
      <c r="D125" s="199" t="s">
        <v>160</v>
      </c>
      <c r="E125" s="232" t="s">
        <v>19</v>
      </c>
      <c r="F125" s="233" t="s">
        <v>1870</v>
      </c>
      <c r="G125" s="231"/>
      <c r="H125" s="232" t="s">
        <v>19</v>
      </c>
      <c r="I125" s="234"/>
      <c r="J125" s="231"/>
      <c r="K125" s="231"/>
      <c r="L125" s="235"/>
      <c r="M125" s="236"/>
      <c r="N125" s="237"/>
      <c r="O125" s="237"/>
      <c r="P125" s="237"/>
      <c r="Q125" s="237"/>
      <c r="R125" s="237"/>
      <c r="S125" s="237"/>
      <c r="T125" s="238"/>
      <c r="AT125" s="239" t="s">
        <v>160</v>
      </c>
      <c r="AU125" s="239" t="s">
        <v>81</v>
      </c>
      <c r="AV125" s="15" t="s">
        <v>79</v>
      </c>
      <c r="AW125" s="15" t="s">
        <v>35</v>
      </c>
      <c r="AX125" s="15" t="s">
        <v>73</v>
      </c>
      <c r="AY125" s="239" t="s">
        <v>145</v>
      </c>
    </row>
    <row r="126" spans="1:65" s="15" customFormat="1" ht="11.25">
      <c r="B126" s="230"/>
      <c r="C126" s="231"/>
      <c r="D126" s="199" t="s">
        <v>160</v>
      </c>
      <c r="E126" s="232" t="s">
        <v>19</v>
      </c>
      <c r="F126" s="233" t="s">
        <v>1871</v>
      </c>
      <c r="G126" s="231"/>
      <c r="H126" s="232" t="s">
        <v>19</v>
      </c>
      <c r="I126" s="234"/>
      <c r="J126" s="231"/>
      <c r="K126" s="231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160</v>
      </c>
      <c r="AU126" s="239" t="s">
        <v>81</v>
      </c>
      <c r="AV126" s="15" t="s">
        <v>79</v>
      </c>
      <c r="AW126" s="15" t="s">
        <v>35</v>
      </c>
      <c r="AX126" s="15" t="s">
        <v>73</v>
      </c>
      <c r="AY126" s="239" t="s">
        <v>145</v>
      </c>
    </row>
    <row r="127" spans="1:65" s="13" customFormat="1" ht="11.25">
      <c r="B127" s="197"/>
      <c r="C127" s="198"/>
      <c r="D127" s="199" t="s">
        <v>160</v>
      </c>
      <c r="E127" s="200" t="s">
        <v>19</v>
      </c>
      <c r="F127" s="201" t="s">
        <v>1872</v>
      </c>
      <c r="G127" s="198"/>
      <c r="H127" s="202">
        <v>98.885999999999996</v>
      </c>
      <c r="I127" s="203"/>
      <c r="J127" s="198"/>
      <c r="K127" s="198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160</v>
      </c>
      <c r="AU127" s="208" t="s">
        <v>81</v>
      </c>
      <c r="AV127" s="13" t="s">
        <v>81</v>
      </c>
      <c r="AW127" s="13" t="s">
        <v>35</v>
      </c>
      <c r="AX127" s="13" t="s">
        <v>73</v>
      </c>
      <c r="AY127" s="208" t="s">
        <v>145</v>
      </c>
    </row>
    <row r="128" spans="1:65" s="15" customFormat="1" ht="11.25">
      <c r="B128" s="230"/>
      <c r="C128" s="231"/>
      <c r="D128" s="199" t="s">
        <v>160</v>
      </c>
      <c r="E128" s="232" t="s">
        <v>19</v>
      </c>
      <c r="F128" s="233" t="s">
        <v>1873</v>
      </c>
      <c r="G128" s="231"/>
      <c r="H128" s="232" t="s">
        <v>19</v>
      </c>
      <c r="I128" s="234"/>
      <c r="J128" s="231"/>
      <c r="K128" s="231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160</v>
      </c>
      <c r="AU128" s="239" t="s">
        <v>81</v>
      </c>
      <c r="AV128" s="15" t="s">
        <v>79</v>
      </c>
      <c r="AW128" s="15" t="s">
        <v>35</v>
      </c>
      <c r="AX128" s="15" t="s">
        <v>73</v>
      </c>
      <c r="AY128" s="239" t="s">
        <v>145</v>
      </c>
    </row>
    <row r="129" spans="1:65" s="15" customFormat="1" ht="11.25">
      <c r="B129" s="230"/>
      <c r="C129" s="231"/>
      <c r="D129" s="199" t="s">
        <v>160</v>
      </c>
      <c r="E129" s="232" t="s">
        <v>19</v>
      </c>
      <c r="F129" s="233" t="s">
        <v>1874</v>
      </c>
      <c r="G129" s="231"/>
      <c r="H129" s="232" t="s">
        <v>19</v>
      </c>
      <c r="I129" s="234"/>
      <c r="J129" s="231"/>
      <c r="K129" s="231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160</v>
      </c>
      <c r="AU129" s="239" t="s">
        <v>81</v>
      </c>
      <c r="AV129" s="15" t="s">
        <v>79</v>
      </c>
      <c r="AW129" s="15" t="s">
        <v>35</v>
      </c>
      <c r="AX129" s="15" t="s">
        <v>73</v>
      </c>
      <c r="AY129" s="239" t="s">
        <v>145</v>
      </c>
    </row>
    <row r="130" spans="1:65" s="13" customFormat="1" ht="11.25">
      <c r="B130" s="197"/>
      <c r="C130" s="198"/>
      <c r="D130" s="199" t="s">
        <v>160</v>
      </c>
      <c r="E130" s="200" t="s">
        <v>19</v>
      </c>
      <c r="F130" s="201" t="s">
        <v>1875</v>
      </c>
      <c r="G130" s="198"/>
      <c r="H130" s="202">
        <v>3.726</v>
      </c>
      <c r="I130" s="203"/>
      <c r="J130" s="198"/>
      <c r="K130" s="198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160</v>
      </c>
      <c r="AU130" s="208" t="s">
        <v>81</v>
      </c>
      <c r="AV130" s="13" t="s">
        <v>81</v>
      </c>
      <c r="AW130" s="13" t="s">
        <v>35</v>
      </c>
      <c r="AX130" s="13" t="s">
        <v>73</v>
      </c>
      <c r="AY130" s="208" t="s">
        <v>145</v>
      </c>
    </row>
    <row r="131" spans="1:65" s="15" customFormat="1" ht="11.25">
      <c r="B131" s="230"/>
      <c r="C131" s="231"/>
      <c r="D131" s="199" t="s">
        <v>160</v>
      </c>
      <c r="E131" s="232" t="s">
        <v>19</v>
      </c>
      <c r="F131" s="233" t="s">
        <v>1876</v>
      </c>
      <c r="G131" s="231"/>
      <c r="H131" s="232" t="s">
        <v>19</v>
      </c>
      <c r="I131" s="234"/>
      <c r="J131" s="231"/>
      <c r="K131" s="231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160</v>
      </c>
      <c r="AU131" s="239" t="s">
        <v>81</v>
      </c>
      <c r="AV131" s="15" t="s">
        <v>79</v>
      </c>
      <c r="AW131" s="15" t="s">
        <v>35</v>
      </c>
      <c r="AX131" s="15" t="s">
        <v>73</v>
      </c>
      <c r="AY131" s="239" t="s">
        <v>145</v>
      </c>
    </row>
    <row r="132" spans="1:65" s="15" customFormat="1" ht="11.25">
      <c r="B132" s="230"/>
      <c r="C132" s="231"/>
      <c r="D132" s="199" t="s">
        <v>160</v>
      </c>
      <c r="E132" s="232" t="s">
        <v>19</v>
      </c>
      <c r="F132" s="233" t="s">
        <v>1877</v>
      </c>
      <c r="G132" s="231"/>
      <c r="H132" s="232" t="s">
        <v>19</v>
      </c>
      <c r="I132" s="234"/>
      <c r="J132" s="231"/>
      <c r="K132" s="231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160</v>
      </c>
      <c r="AU132" s="239" t="s">
        <v>81</v>
      </c>
      <c r="AV132" s="15" t="s">
        <v>79</v>
      </c>
      <c r="AW132" s="15" t="s">
        <v>35</v>
      </c>
      <c r="AX132" s="15" t="s">
        <v>73</v>
      </c>
      <c r="AY132" s="239" t="s">
        <v>145</v>
      </c>
    </row>
    <row r="133" spans="1:65" s="13" customFormat="1" ht="11.25">
      <c r="B133" s="197"/>
      <c r="C133" s="198"/>
      <c r="D133" s="199" t="s">
        <v>160</v>
      </c>
      <c r="E133" s="200" t="s">
        <v>19</v>
      </c>
      <c r="F133" s="201" t="s">
        <v>1878</v>
      </c>
      <c r="G133" s="198"/>
      <c r="H133" s="202">
        <v>18.123999999999999</v>
      </c>
      <c r="I133" s="203"/>
      <c r="J133" s="198"/>
      <c r="K133" s="198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160</v>
      </c>
      <c r="AU133" s="208" t="s">
        <v>81</v>
      </c>
      <c r="AV133" s="13" t="s">
        <v>81</v>
      </c>
      <c r="AW133" s="13" t="s">
        <v>35</v>
      </c>
      <c r="AX133" s="13" t="s">
        <v>73</v>
      </c>
      <c r="AY133" s="208" t="s">
        <v>145</v>
      </c>
    </row>
    <row r="134" spans="1:65" s="15" customFormat="1" ht="11.25">
      <c r="B134" s="230"/>
      <c r="C134" s="231"/>
      <c r="D134" s="199" t="s">
        <v>160</v>
      </c>
      <c r="E134" s="232" t="s">
        <v>19</v>
      </c>
      <c r="F134" s="233" t="s">
        <v>1075</v>
      </c>
      <c r="G134" s="231"/>
      <c r="H134" s="232" t="s">
        <v>19</v>
      </c>
      <c r="I134" s="234"/>
      <c r="J134" s="231"/>
      <c r="K134" s="231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160</v>
      </c>
      <c r="AU134" s="239" t="s">
        <v>81</v>
      </c>
      <c r="AV134" s="15" t="s">
        <v>79</v>
      </c>
      <c r="AW134" s="15" t="s">
        <v>35</v>
      </c>
      <c r="AX134" s="15" t="s">
        <v>73</v>
      </c>
      <c r="AY134" s="239" t="s">
        <v>145</v>
      </c>
    </row>
    <row r="135" spans="1:65" s="13" customFormat="1" ht="11.25">
      <c r="B135" s="197"/>
      <c r="C135" s="198"/>
      <c r="D135" s="199" t="s">
        <v>160</v>
      </c>
      <c r="E135" s="200" t="s">
        <v>19</v>
      </c>
      <c r="F135" s="201" t="s">
        <v>1879</v>
      </c>
      <c r="G135" s="198"/>
      <c r="H135" s="202">
        <v>9.3889999999999993</v>
      </c>
      <c r="I135" s="203"/>
      <c r="J135" s="198"/>
      <c r="K135" s="198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160</v>
      </c>
      <c r="AU135" s="208" t="s">
        <v>81</v>
      </c>
      <c r="AV135" s="13" t="s">
        <v>81</v>
      </c>
      <c r="AW135" s="13" t="s">
        <v>35</v>
      </c>
      <c r="AX135" s="13" t="s">
        <v>73</v>
      </c>
      <c r="AY135" s="208" t="s">
        <v>145</v>
      </c>
    </row>
    <row r="136" spans="1:65" s="14" customFormat="1" ht="11.25">
      <c r="B136" s="209"/>
      <c r="C136" s="210"/>
      <c r="D136" s="199" t="s">
        <v>160</v>
      </c>
      <c r="E136" s="211" t="s">
        <v>19</v>
      </c>
      <c r="F136" s="212" t="s">
        <v>169</v>
      </c>
      <c r="G136" s="210"/>
      <c r="H136" s="213">
        <v>130.125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160</v>
      </c>
      <c r="AU136" s="219" t="s">
        <v>81</v>
      </c>
      <c r="AV136" s="14" t="s">
        <v>152</v>
      </c>
      <c r="AW136" s="14" t="s">
        <v>35</v>
      </c>
      <c r="AX136" s="14" t="s">
        <v>79</v>
      </c>
      <c r="AY136" s="219" t="s">
        <v>145</v>
      </c>
    </row>
    <row r="137" spans="1:65" s="2" customFormat="1" ht="24.2" customHeight="1">
      <c r="A137" s="35"/>
      <c r="B137" s="36"/>
      <c r="C137" s="179" t="s">
        <v>196</v>
      </c>
      <c r="D137" s="179" t="s">
        <v>147</v>
      </c>
      <c r="E137" s="180" t="s">
        <v>567</v>
      </c>
      <c r="F137" s="181" t="s">
        <v>568</v>
      </c>
      <c r="G137" s="182" t="s">
        <v>178</v>
      </c>
      <c r="H137" s="183">
        <v>93.143000000000001</v>
      </c>
      <c r="I137" s="184"/>
      <c r="J137" s="185">
        <f>ROUND(I137*H137,2)</f>
        <v>0</v>
      </c>
      <c r="K137" s="181" t="s">
        <v>525</v>
      </c>
      <c r="L137" s="40"/>
      <c r="M137" s="186" t="s">
        <v>19</v>
      </c>
      <c r="N137" s="187" t="s">
        <v>44</v>
      </c>
      <c r="O137" s="6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152</v>
      </c>
      <c r="AT137" s="190" t="s">
        <v>147</v>
      </c>
      <c r="AU137" s="190" t="s">
        <v>81</v>
      </c>
      <c r="AY137" s="18" t="s">
        <v>145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79</v>
      </c>
      <c r="BK137" s="191">
        <f>ROUND(I137*H137,2)</f>
        <v>0</v>
      </c>
      <c r="BL137" s="18" t="s">
        <v>152</v>
      </c>
      <c r="BM137" s="190" t="s">
        <v>1880</v>
      </c>
    </row>
    <row r="138" spans="1:65" s="2" customFormat="1" ht="11.25">
      <c r="A138" s="35"/>
      <c r="B138" s="36"/>
      <c r="C138" s="37"/>
      <c r="D138" s="192" t="s">
        <v>154</v>
      </c>
      <c r="E138" s="37"/>
      <c r="F138" s="193" t="s">
        <v>570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154</v>
      </c>
      <c r="AU138" s="18" t="s">
        <v>81</v>
      </c>
    </row>
    <row r="139" spans="1:65" s="15" customFormat="1" ht="11.25">
      <c r="B139" s="230"/>
      <c r="C139" s="231"/>
      <c r="D139" s="199" t="s">
        <v>160</v>
      </c>
      <c r="E139" s="232" t="s">
        <v>19</v>
      </c>
      <c r="F139" s="233" t="s">
        <v>999</v>
      </c>
      <c r="G139" s="231"/>
      <c r="H139" s="232" t="s">
        <v>19</v>
      </c>
      <c r="I139" s="234"/>
      <c r="J139" s="231"/>
      <c r="K139" s="231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160</v>
      </c>
      <c r="AU139" s="239" t="s">
        <v>81</v>
      </c>
      <c r="AV139" s="15" t="s">
        <v>79</v>
      </c>
      <c r="AW139" s="15" t="s">
        <v>35</v>
      </c>
      <c r="AX139" s="15" t="s">
        <v>73</v>
      </c>
      <c r="AY139" s="239" t="s">
        <v>145</v>
      </c>
    </row>
    <row r="140" spans="1:65" s="15" customFormat="1" ht="11.25">
      <c r="B140" s="230"/>
      <c r="C140" s="231"/>
      <c r="D140" s="199" t="s">
        <v>160</v>
      </c>
      <c r="E140" s="232" t="s">
        <v>19</v>
      </c>
      <c r="F140" s="233" t="s">
        <v>1870</v>
      </c>
      <c r="G140" s="231"/>
      <c r="H140" s="232" t="s">
        <v>19</v>
      </c>
      <c r="I140" s="234"/>
      <c r="J140" s="231"/>
      <c r="K140" s="231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160</v>
      </c>
      <c r="AU140" s="239" t="s">
        <v>81</v>
      </c>
      <c r="AV140" s="15" t="s">
        <v>79</v>
      </c>
      <c r="AW140" s="15" t="s">
        <v>35</v>
      </c>
      <c r="AX140" s="15" t="s">
        <v>73</v>
      </c>
      <c r="AY140" s="239" t="s">
        <v>145</v>
      </c>
    </row>
    <row r="141" spans="1:65" s="15" customFormat="1" ht="11.25">
      <c r="B141" s="230"/>
      <c r="C141" s="231"/>
      <c r="D141" s="199" t="s">
        <v>160</v>
      </c>
      <c r="E141" s="232" t="s">
        <v>19</v>
      </c>
      <c r="F141" s="233" t="s">
        <v>1871</v>
      </c>
      <c r="G141" s="231"/>
      <c r="H141" s="232" t="s">
        <v>19</v>
      </c>
      <c r="I141" s="234"/>
      <c r="J141" s="231"/>
      <c r="K141" s="231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160</v>
      </c>
      <c r="AU141" s="239" t="s">
        <v>81</v>
      </c>
      <c r="AV141" s="15" t="s">
        <v>79</v>
      </c>
      <c r="AW141" s="15" t="s">
        <v>35</v>
      </c>
      <c r="AX141" s="15" t="s">
        <v>73</v>
      </c>
      <c r="AY141" s="239" t="s">
        <v>145</v>
      </c>
    </row>
    <row r="142" spans="1:65" s="13" customFormat="1" ht="11.25">
      <c r="B142" s="197"/>
      <c r="C142" s="198"/>
      <c r="D142" s="199" t="s">
        <v>160</v>
      </c>
      <c r="E142" s="200" t="s">
        <v>19</v>
      </c>
      <c r="F142" s="201" t="s">
        <v>1881</v>
      </c>
      <c r="G142" s="198"/>
      <c r="H142" s="202">
        <v>69.22</v>
      </c>
      <c r="I142" s="203"/>
      <c r="J142" s="198"/>
      <c r="K142" s="198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160</v>
      </c>
      <c r="AU142" s="208" t="s">
        <v>81</v>
      </c>
      <c r="AV142" s="13" t="s">
        <v>81</v>
      </c>
      <c r="AW142" s="13" t="s">
        <v>35</v>
      </c>
      <c r="AX142" s="13" t="s">
        <v>73</v>
      </c>
      <c r="AY142" s="208" t="s">
        <v>145</v>
      </c>
    </row>
    <row r="143" spans="1:65" s="15" customFormat="1" ht="11.25">
      <c r="B143" s="230"/>
      <c r="C143" s="231"/>
      <c r="D143" s="199" t="s">
        <v>160</v>
      </c>
      <c r="E143" s="232" t="s">
        <v>19</v>
      </c>
      <c r="F143" s="233" t="s">
        <v>1873</v>
      </c>
      <c r="G143" s="231"/>
      <c r="H143" s="232" t="s">
        <v>19</v>
      </c>
      <c r="I143" s="234"/>
      <c r="J143" s="231"/>
      <c r="K143" s="231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160</v>
      </c>
      <c r="AU143" s="239" t="s">
        <v>81</v>
      </c>
      <c r="AV143" s="15" t="s">
        <v>79</v>
      </c>
      <c r="AW143" s="15" t="s">
        <v>35</v>
      </c>
      <c r="AX143" s="15" t="s">
        <v>73</v>
      </c>
      <c r="AY143" s="239" t="s">
        <v>145</v>
      </c>
    </row>
    <row r="144" spans="1:65" s="15" customFormat="1" ht="11.25">
      <c r="B144" s="230"/>
      <c r="C144" s="231"/>
      <c r="D144" s="199" t="s">
        <v>160</v>
      </c>
      <c r="E144" s="232" t="s">
        <v>19</v>
      </c>
      <c r="F144" s="233" t="s">
        <v>1874</v>
      </c>
      <c r="G144" s="231"/>
      <c r="H144" s="232" t="s">
        <v>19</v>
      </c>
      <c r="I144" s="234"/>
      <c r="J144" s="231"/>
      <c r="K144" s="231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160</v>
      </c>
      <c r="AU144" s="239" t="s">
        <v>81</v>
      </c>
      <c r="AV144" s="15" t="s">
        <v>79</v>
      </c>
      <c r="AW144" s="15" t="s">
        <v>35</v>
      </c>
      <c r="AX144" s="15" t="s">
        <v>73</v>
      </c>
      <c r="AY144" s="239" t="s">
        <v>145</v>
      </c>
    </row>
    <row r="145" spans="1:65" s="13" customFormat="1" ht="11.25">
      <c r="B145" s="197"/>
      <c r="C145" s="198"/>
      <c r="D145" s="199" t="s">
        <v>160</v>
      </c>
      <c r="E145" s="200" t="s">
        <v>19</v>
      </c>
      <c r="F145" s="201" t="s">
        <v>1882</v>
      </c>
      <c r="G145" s="198"/>
      <c r="H145" s="202">
        <v>2.6080000000000001</v>
      </c>
      <c r="I145" s="203"/>
      <c r="J145" s="198"/>
      <c r="K145" s="198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160</v>
      </c>
      <c r="AU145" s="208" t="s">
        <v>81</v>
      </c>
      <c r="AV145" s="13" t="s">
        <v>81</v>
      </c>
      <c r="AW145" s="13" t="s">
        <v>35</v>
      </c>
      <c r="AX145" s="13" t="s">
        <v>73</v>
      </c>
      <c r="AY145" s="208" t="s">
        <v>145</v>
      </c>
    </row>
    <row r="146" spans="1:65" s="15" customFormat="1" ht="11.25">
      <c r="B146" s="230"/>
      <c r="C146" s="231"/>
      <c r="D146" s="199" t="s">
        <v>160</v>
      </c>
      <c r="E146" s="232" t="s">
        <v>19</v>
      </c>
      <c r="F146" s="233" t="s">
        <v>1876</v>
      </c>
      <c r="G146" s="231"/>
      <c r="H146" s="232" t="s">
        <v>19</v>
      </c>
      <c r="I146" s="234"/>
      <c r="J146" s="231"/>
      <c r="K146" s="231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160</v>
      </c>
      <c r="AU146" s="239" t="s">
        <v>81</v>
      </c>
      <c r="AV146" s="15" t="s">
        <v>79</v>
      </c>
      <c r="AW146" s="15" t="s">
        <v>35</v>
      </c>
      <c r="AX146" s="15" t="s">
        <v>73</v>
      </c>
      <c r="AY146" s="239" t="s">
        <v>145</v>
      </c>
    </row>
    <row r="147" spans="1:65" s="15" customFormat="1" ht="11.25">
      <c r="B147" s="230"/>
      <c r="C147" s="231"/>
      <c r="D147" s="199" t="s">
        <v>160</v>
      </c>
      <c r="E147" s="232" t="s">
        <v>19</v>
      </c>
      <c r="F147" s="233" t="s">
        <v>1877</v>
      </c>
      <c r="G147" s="231"/>
      <c r="H147" s="232" t="s">
        <v>19</v>
      </c>
      <c r="I147" s="234"/>
      <c r="J147" s="231"/>
      <c r="K147" s="231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160</v>
      </c>
      <c r="AU147" s="239" t="s">
        <v>81</v>
      </c>
      <c r="AV147" s="15" t="s">
        <v>79</v>
      </c>
      <c r="AW147" s="15" t="s">
        <v>35</v>
      </c>
      <c r="AX147" s="15" t="s">
        <v>73</v>
      </c>
      <c r="AY147" s="239" t="s">
        <v>145</v>
      </c>
    </row>
    <row r="148" spans="1:65" s="13" customFormat="1" ht="11.25">
      <c r="B148" s="197"/>
      <c r="C148" s="198"/>
      <c r="D148" s="199" t="s">
        <v>160</v>
      </c>
      <c r="E148" s="200" t="s">
        <v>19</v>
      </c>
      <c r="F148" s="201" t="s">
        <v>1883</v>
      </c>
      <c r="G148" s="198"/>
      <c r="H148" s="202">
        <v>12.686999999999999</v>
      </c>
      <c r="I148" s="203"/>
      <c r="J148" s="198"/>
      <c r="K148" s="198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160</v>
      </c>
      <c r="AU148" s="208" t="s">
        <v>81</v>
      </c>
      <c r="AV148" s="13" t="s">
        <v>81</v>
      </c>
      <c r="AW148" s="13" t="s">
        <v>35</v>
      </c>
      <c r="AX148" s="13" t="s">
        <v>73</v>
      </c>
      <c r="AY148" s="208" t="s">
        <v>145</v>
      </c>
    </row>
    <row r="149" spans="1:65" s="15" customFormat="1" ht="11.25">
      <c r="B149" s="230"/>
      <c r="C149" s="231"/>
      <c r="D149" s="199" t="s">
        <v>160</v>
      </c>
      <c r="E149" s="232" t="s">
        <v>19</v>
      </c>
      <c r="F149" s="233" t="s">
        <v>1075</v>
      </c>
      <c r="G149" s="231"/>
      <c r="H149" s="232" t="s">
        <v>19</v>
      </c>
      <c r="I149" s="234"/>
      <c r="J149" s="231"/>
      <c r="K149" s="231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160</v>
      </c>
      <c r="AU149" s="239" t="s">
        <v>81</v>
      </c>
      <c r="AV149" s="15" t="s">
        <v>79</v>
      </c>
      <c r="AW149" s="15" t="s">
        <v>35</v>
      </c>
      <c r="AX149" s="15" t="s">
        <v>73</v>
      </c>
      <c r="AY149" s="239" t="s">
        <v>145</v>
      </c>
    </row>
    <row r="150" spans="1:65" s="13" customFormat="1" ht="11.25">
      <c r="B150" s="197"/>
      <c r="C150" s="198"/>
      <c r="D150" s="199" t="s">
        <v>160</v>
      </c>
      <c r="E150" s="200" t="s">
        <v>19</v>
      </c>
      <c r="F150" s="201" t="s">
        <v>1884</v>
      </c>
      <c r="G150" s="198"/>
      <c r="H150" s="202">
        <v>8.6280000000000001</v>
      </c>
      <c r="I150" s="203"/>
      <c r="J150" s="198"/>
      <c r="K150" s="198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160</v>
      </c>
      <c r="AU150" s="208" t="s">
        <v>81</v>
      </c>
      <c r="AV150" s="13" t="s">
        <v>81</v>
      </c>
      <c r="AW150" s="13" t="s">
        <v>35</v>
      </c>
      <c r="AX150" s="13" t="s">
        <v>73</v>
      </c>
      <c r="AY150" s="208" t="s">
        <v>145</v>
      </c>
    </row>
    <row r="151" spans="1:65" s="14" customFormat="1" ht="11.25">
      <c r="B151" s="209"/>
      <c r="C151" s="210"/>
      <c r="D151" s="199" t="s">
        <v>160</v>
      </c>
      <c r="E151" s="211" t="s">
        <v>19</v>
      </c>
      <c r="F151" s="212" t="s">
        <v>169</v>
      </c>
      <c r="G151" s="210"/>
      <c r="H151" s="213">
        <v>93.143000000000001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160</v>
      </c>
      <c r="AU151" s="219" t="s">
        <v>81</v>
      </c>
      <c r="AV151" s="14" t="s">
        <v>152</v>
      </c>
      <c r="AW151" s="14" t="s">
        <v>35</v>
      </c>
      <c r="AX151" s="14" t="s">
        <v>79</v>
      </c>
      <c r="AY151" s="219" t="s">
        <v>145</v>
      </c>
    </row>
    <row r="152" spans="1:65" s="2" customFormat="1" ht="24.2" customHeight="1">
      <c r="A152" s="35"/>
      <c r="B152" s="36"/>
      <c r="C152" s="179" t="s">
        <v>202</v>
      </c>
      <c r="D152" s="179" t="s">
        <v>147</v>
      </c>
      <c r="E152" s="180" t="s">
        <v>575</v>
      </c>
      <c r="F152" s="181" t="s">
        <v>576</v>
      </c>
      <c r="G152" s="182" t="s">
        <v>178</v>
      </c>
      <c r="H152" s="183">
        <v>39.918999999999997</v>
      </c>
      <c r="I152" s="184"/>
      <c r="J152" s="185">
        <f>ROUND(I152*H152,2)</f>
        <v>0</v>
      </c>
      <c r="K152" s="181" t="s">
        <v>525</v>
      </c>
      <c r="L152" s="40"/>
      <c r="M152" s="186" t="s">
        <v>19</v>
      </c>
      <c r="N152" s="187" t="s">
        <v>44</v>
      </c>
      <c r="O152" s="65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152</v>
      </c>
      <c r="AT152" s="190" t="s">
        <v>147</v>
      </c>
      <c r="AU152" s="190" t="s">
        <v>81</v>
      </c>
      <c r="AY152" s="18" t="s">
        <v>145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79</v>
      </c>
      <c r="BK152" s="191">
        <f>ROUND(I152*H152,2)</f>
        <v>0</v>
      </c>
      <c r="BL152" s="18" t="s">
        <v>152</v>
      </c>
      <c r="BM152" s="190" t="s">
        <v>1885</v>
      </c>
    </row>
    <row r="153" spans="1:65" s="2" customFormat="1" ht="11.25">
      <c r="A153" s="35"/>
      <c r="B153" s="36"/>
      <c r="C153" s="37"/>
      <c r="D153" s="192" t="s">
        <v>154</v>
      </c>
      <c r="E153" s="37"/>
      <c r="F153" s="193" t="s">
        <v>578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154</v>
      </c>
      <c r="AU153" s="18" t="s">
        <v>81</v>
      </c>
    </row>
    <row r="154" spans="1:65" s="15" customFormat="1" ht="11.25">
      <c r="B154" s="230"/>
      <c r="C154" s="231"/>
      <c r="D154" s="199" t="s">
        <v>160</v>
      </c>
      <c r="E154" s="232" t="s">
        <v>19</v>
      </c>
      <c r="F154" s="233" t="s">
        <v>1005</v>
      </c>
      <c r="G154" s="231"/>
      <c r="H154" s="232" t="s">
        <v>19</v>
      </c>
      <c r="I154" s="234"/>
      <c r="J154" s="231"/>
      <c r="K154" s="231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160</v>
      </c>
      <c r="AU154" s="239" t="s">
        <v>81</v>
      </c>
      <c r="AV154" s="15" t="s">
        <v>79</v>
      </c>
      <c r="AW154" s="15" t="s">
        <v>35</v>
      </c>
      <c r="AX154" s="15" t="s">
        <v>73</v>
      </c>
      <c r="AY154" s="239" t="s">
        <v>145</v>
      </c>
    </row>
    <row r="155" spans="1:65" s="15" customFormat="1" ht="11.25">
      <c r="B155" s="230"/>
      <c r="C155" s="231"/>
      <c r="D155" s="199" t="s">
        <v>160</v>
      </c>
      <c r="E155" s="232" t="s">
        <v>19</v>
      </c>
      <c r="F155" s="233" t="s">
        <v>1870</v>
      </c>
      <c r="G155" s="231"/>
      <c r="H155" s="232" t="s">
        <v>19</v>
      </c>
      <c r="I155" s="234"/>
      <c r="J155" s="231"/>
      <c r="K155" s="231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160</v>
      </c>
      <c r="AU155" s="239" t="s">
        <v>81</v>
      </c>
      <c r="AV155" s="15" t="s">
        <v>79</v>
      </c>
      <c r="AW155" s="15" t="s">
        <v>35</v>
      </c>
      <c r="AX155" s="15" t="s">
        <v>73</v>
      </c>
      <c r="AY155" s="239" t="s">
        <v>145</v>
      </c>
    </row>
    <row r="156" spans="1:65" s="15" customFormat="1" ht="11.25">
      <c r="B156" s="230"/>
      <c r="C156" s="231"/>
      <c r="D156" s="199" t="s">
        <v>160</v>
      </c>
      <c r="E156" s="232" t="s">
        <v>19</v>
      </c>
      <c r="F156" s="233" t="s">
        <v>1871</v>
      </c>
      <c r="G156" s="231"/>
      <c r="H156" s="232" t="s">
        <v>19</v>
      </c>
      <c r="I156" s="234"/>
      <c r="J156" s="231"/>
      <c r="K156" s="231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160</v>
      </c>
      <c r="AU156" s="239" t="s">
        <v>81</v>
      </c>
      <c r="AV156" s="15" t="s">
        <v>79</v>
      </c>
      <c r="AW156" s="15" t="s">
        <v>35</v>
      </c>
      <c r="AX156" s="15" t="s">
        <v>73</v>
      </c>
      <c r="AY156" s="239" t="s">
        <v>145</v>
      </c>
    </row>
    <row r="157" spans="1:65" s="13" customFormat="1" ht="11.25">
      <c r="B157" s="197"/>
      <c r="C157" s="198"/>
      <c r="D157" s="199" t="s">
        <v>160</v>
      </c>
      <c r="E157" s="200" t="s">
        <v>19</v>
      </c>
      <c r="F157" s="201" t="s">
        <v>1886</v>
      </c>
      <c r="G157" s="198"/>
      <c r="H157" s="202">
        <v>29.666</v>
      </c>
      <c r="I157" s="203"/>
      <c r="J157" s="198"/>
      <c r="K157" s="198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160</v>
      </c>
      <c r="AU157" s="208" t="s">
        <v>81</v>
      </c>
      <c r="AV157" s="13" t="s">
        <v>81</v>
      </c>
      <c r="AW157" s="13" t="s">
        <v>35</v>
      </c>
      <c r="AX157" s="13" t="s">
        <v>73</v>
      </c>
      <c r="AY157" s="208" t="s">
        <v>145</v>
      </c>
    </row>
    <row r="158" spans="1:65" s="15" customFormat="1" ht="11.25">
      <c r="B158" s="230"/>
      <c r="C158" s="231"/>
      <c r="D158" s="199" t="s">
        <v>160</v>
      </c>
      <c r="E158" s="232" t="s">
        <v>19</v>
      </c>
      <c r="F158" s="233" t="s">
        <v>1873</v>
      </c>
      <c r="G158" s="231"/>
      <c r="H158" s="232" t="s">
        <v>19</v>
      </c>
      <c r="I158" s="234"/>
      <c r="J158" s="231"/>
      <c r="K158" s="231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160</v>
      </c>
      <c r="AU158" s="239" t="s">
        <v>81</v>
      </c>
      <c r="AV158" s="15" t="s">
        <v>79</v>
      </c>
      <c r="AW158" s="15" t="s">
        <v>35</v>
      </c>
      <c r="AX158" s="15" t="s">
        <v>73</v>
      </c>
      <c r="AY158" s="239" t="s">
        <v>145</v>
      </c>
    </row>
    <row r="159" spans="1:65" s="15" customFormat="1" ht="11.25">
      <c r="B159" s="230"/>
      <c r="C159" s="231"/>
      <c r="D159" s="199" t="s">
        <v>160</v>
      </c>
      <c r="E159" s="232" t="s">
        <v>19</v>
      </c>
      <c r="F159" s="233" t="s">
        <v>1874</v>
      </c>
      <c r="G159" s="231"/>
      <c r="H159" s="232" t="s">
        <v>19</v>
      </c>
      <c r="I159" s="234"/>
      <c r="J159" s="231"/>
      <c r="K159" s="231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160</v>
      </c>
      <c r="AU159" s="239" t="s">
        <v>81</v>
      </c>
      <c r="AV159" s="15" t="s">
        <v>79</v>
      </c>
      <c r="AW159" s="15" t="s">
        <v>35</v>
      </c>
      <c r="AX159" s="15" t="s">
        <v>73</v>
      </c>
      <c r="AY159" s="239" t="s">
        <v>145</v>
      </c>
    </row>
    <row r="160" spans="1:65" s="13" customFormat="1" ht="11.25">
      <c r="B160" s="197"/>
      <c r="C160" s="198"/>
      <c r="D160" s="199" t="s">
        <v>160</v>
      </c>
      <c r="E160" s="200" t="s">
        <v>19</v>
      </c>
      <c r="F160" s="201" t="s">
        <v>1887</v>
      </c>
      <c r="G160" s="198"/>
      <c r="H160" s="202">
        <v>1.1180000000000001</v>
      </c>
      <c r="I160" s="203"/>
      <c r="J160" s="198"/>
      <c r="K160" s="198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160</v>
      </c>
      <c r="AU160" s="208" t="s">
        <v>81</v>
      </c>
      <c r="AV160" s="13" t="s">
        <v>81</v>
      </c>
      <c r="AW160" s="13" t="s">
        <v>35</v>
      </c>
      <c r="AX160" s="13" t="s">
        <v>73</v>
      </c>
      <c r="AY160" s="208" t="s">
        <v>145</v>
      </c>
    </row>
    <row r="161" spans="1:65" s="15" customFormat="1" ht="11.25">
      <c r="B161" s="230"/>
      <c r="C161" s="231"/>
      <c r="D161" s="199" t="s">
        <v>160</v>
      </c>
      <c r="E161" s="232" t="s">
        <v>19</v>
      </c>
      <c r="F161" s="233" t="s">
        <v>1876</v>
      </c>
      <c r="G161" s="231"/>
      <c r="H161" s="232" t="s">
        <v>19</v>
      </c>
      <c r="I161" s="234"/>
      <c r="J161" s="231"/>
      <c r="K161" s="231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160</v>
      </c>
      <c r="AU161" s="239" t="s">
        <v>81</v>
      </c>
      <c r="AV161" s="15" t="s">
        <v>79</v>
      </c>
      <c r="AW161" s="15" t="s">
        <v>35</v>
      </c>
      <c r="AX161" s="15" t="s">
        <v>73</v>
      </c>
      <c r="AY161" s="239" t="s">
        <v>145</v>
      </c>
    </row>
    <row r="162" spans="1:65" s="15" customFormat="1" ht="11.25">
      <c r="B162" s="230"/>
      <c r="C162" s="231"/>
      <c r="D162" s="199" t="s">
        <v>160</v>
      </c>
      <c r="E162" s="232" t="s">
        <v>19</v>
      </c>
      <c r="F162" s="233" t="s">
        <v>1877</v>
      </c>
      <c r="G162" s="231"/>
      <c r="H162" s="232" t="s">
        <v>19</v>
      </c>
      <c r="I162" s="234"/>
      <c r="J162" s="231"/>
      <c r="K162" s="231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160</v>
      </c>
      <c r="AU162" s="239" t="s">
        <v>81</v>
      </c>
      <c r="AV162" s="15" t="s">
        <v>79</v>
      </c>
      <c r="AW162" s="15" t="s">
        <v>35</v>
      </c>
      <c r="AX162" s="15" t="s">
        <v>73</v>
      </c>
      <c r="AY162" s="239" t="s">
        <v>145</v>
      </c>
    </row>
    <row r="163" spans="1:65" s="13" customFormat="1" ht="11.25">
      <c r="B163" s="197"/>
      <c r="C163" s="198"/>
      <c r="D163" s="199" t="s">
        <v>160</v>
      </c>
      <c r="E163" s="200" t="s">
        <v>19</v>
      </c>
      <c r="F163" s="201" t="s">
        <v>1888</v>
      </c>
      <c r="G163" s="198"/>
      <c r="H163" s="202">
        <v>5.4370000000000003</v>
      </c>
      <c r="I163" s="203"/>
      <c r="J163" s="198"/>
      <c r="K163" s="198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160</v>
      </c>
      <c r="AU163" s="208" t="s">
        <v>81</v>
      </c>
      <c r="AV163" s="13" t="s">
        <v>81</v>
      </c>
      <c r="AW163" s="13" t="s">
        <v>35</v>
      </c>
      <c r="AX163" s="13" t="s">
        <v>73</v>
      </c>
      <c r="AY163" s="208" t="s">
        <v>145</v>
      </c>
    </row>
    <row r="164" spans="1:65" s="15" customFormat="1" ht="11.25">
      <c r="B164" s="230"/>
      <c r="C164" s="231"/>
      <c r="D164" s="199" t="s">
        <v>160</v>
      </c>
      <c r="E164" s="232" t="s">
        <v>19</v>
      </c>
      <c r="F164" s="233" t="s">
        <v>1075</v>
      </c>
      <c r="G164" s="231"/>
      <c r="H164" s="232" t="s">
        <v>19</v>
      </c>
      <c r="I164" s="234"/>
      <c r="J164" s="231"/>
      <c r="K164" s="231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160</v>
      </c>
      <c r="AU164" s="239" t="s">
        <v>81</v>
      </c>
      <c r="AV164" s="15" t="s">
        <v>79</v>
      </c>
      <c r="AW164" s="15" t="s">
        <v>35</v>
      </c>
      <c r="AX164" s="15" t="s">
        <v>73</v>
      </c>
      <c r="AY164" s="239" t="s">
        <v>145</v>
      </c>
    </row>
    <row r="165" spans="1:65" s="13" customFormat="1" ht="11.25">
      <c r="B165" s="197"/>
      <c r="C165" s="198"/>
      <c r="D165" s="199" t="s">
        <v>160</v>
      </c>
      <c r="E165" s="200" t="s">
        <v>19</v>
      </c>
      <c r="F165" s="201" t="s">
        <v>1889</v>
      </c>
      <c r="G165" s="198"/>
      <c r="H165" s="202">
        <v>3.698</v>
      </c>
      <c r="I165" s="203"/>
      <c r="J165" s="198"/>
      <c r="K165" s="198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160</v>
      </c>
      <c r="AU165" s="208" t="s">
        <v>81</v>
      </c>
      <c r="AV165" s="13" t="s">
        <v>81</v>
      </c>
      <c r="AW165" s="13" t="s">
        <v>35</v>
      </c>
      <c r="AX165" s="13" t="s">
        <v>73</v>
      </c>
      <c r="AY165" s="208" t="s">
        <v>145</v>
      </c>
    </row>
    <row r="166" spans="1:65" s="14" customFormat="1" ht="11.25">
      <c r="B166" s="209"/>
      <c r="C166" s="210"/>
      <c r="D166" s="199" t="s">
        <v>160</v>
      </c>
      <c r="E166" s="211" t="s">
        <v>19</v>
      </c>
      <c r="F166" s="212" t="s">
        <v>169</v>
      </c>
      <c r="G166" s="210"/>
      <c r="H166" s="213">
        <v>39.918999999999997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160</v>
      </c>
      <c r="AU166" s="219" t="s">
        <v>81</v>
      </c>
      <c r="AV166" s="14" t="s">
        <v>152</v>
      </c>
      <c r="AW166" s="14" t="s">
        <v>35</v>
      </c>
      <c r="AX166" s="14" t="s">
        <v>79</v>
      </c>
      <c r="AY166" s="219" t="s">
        <v>145</v>
      </c>
    </row>
    <row r="167" spans="1:65" s="2" customFormat="1" ht="24.2" customHeight="1">
      <c r="A167" s="35"/>
      <c r="B167" s="36"/>
      <c r="C167" s="179" t="s">
        <v>207</v>
      </c>
      <c r="D167" s="179" t="s">
        <v>147</v>
      </c>
      <c r="E167" s="180" t="s">
        <v>583</v>
      </c>
      <c r="F167" s="181" t="s">
        <v>584</v>
      </c>
      <c r="G167" s="182" t="s">
        <v>178</v>
      </c>
      <c r="H167" s="183">
        <v>15.984</v>
      </c>
      <c r="I167" s="184"/>
      <c r="J167" s="185">
        <f>ROUND(I167*H167,2)</f>
        <v>0</v>
      </c>
      <c r="K167" s="181" t="s">
        <v>525</v>
      </c>
      <c r="L167" s="40"/>
      <c r="M167" s="186" t="s">
        <v>19</v>
      </c>
      <c r="N167" s="187" t="s">
        <v>44</v>
      </c>
      <c r="O167" s="65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152</v>
      </c>
      <c r="AT167" s="190" t="s">
        <v>147</v>
      </c>
      <c r="AU167" s="190" t="s">
        <v>81</v>
      </c>
      <c r="AY167" s="18" t="s">
        <v>145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79</v>
      </c>
      <c r="BK167" s="191">
        <f>ROUND(I167*H167,2)</f>
        <v>0</v>
      </c>
      <c r="BL167" s="18" t="s">
        <v>152</v>
      </c>
      <c r="BM167" s="190" t="s">
        <v>1890</v>
      </c>
    </row>
    <row r="168" spans="1:65" s="2" customFormat="1" ht="11.25">
      <c r="A168" s="35"/>
      <c r="B168" s="36"/>
      <c r="C168" s="37"/>
      <c r="D168" s="192" t="s">
        <v>154</v>
      </c>
      <c r="E168" s="37"/>
      <c r="F168" s="193" t="s">
        <v>586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154</v>
      </c>
      <c r="AU168" s="18" t="s">
        <v>81</v>
      </c>
    </row>
    <row r="169" spans="1:65" s="15" customFormat="1" ht="11.25">
      <c r="B169" s="230"/>
      <c r="C169" s="231"/>
      <c r="D169" s="199" t="s">
        <v>160</v>
      </c>
      <c r="E169" s="232" t="s">
        <v>19</v>
      </c>
      <c r="F169" s="233" t="s">
        <v>1694</v>
      </c>
      <c r="G169" s="231"/>
      <c r="H169" s="232" t="s">
        <v>19</v>
      </c>
      <c r="I169" s="234"/>
      <c r="J169" s="231"/>
      <c r="K169" s="231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160</v>
      </c>
      <c r="AU169" s="239" t="s">
        <v>81</v>
      </c>
      <c r="AV169" s="15" t="s">
        <v>79</v>
      </c>
      <c r="AW169" s="15" t="s">
        <v>35</v>
      </c>
      <c r="AX169" s="15" t="s">
        <v>73</v>
      </c>
      <c r="AY169" s="239" t="s">
        <v>145</v>
      </c>
    </row>
    <row r="170" spans="1:65" s="13" customFormat="1" ht="11.25">
      <c r="B170" s="197"/>
      <c r="C170" s="198"/>
      <c r="D170" s="199" t="s">
        <v>160</v>
      </c>
      <c r="E170" s="200" t="s">
        <v>19</v>
      </c>
      <c r="F170" s="201" t="s">
        <v>1891</v>
      </c>
      <c r="G170" s="198"/>
      <c r="H170" s="202">
        <v>15.984</v>
      </c>
      <c r="I170" s="203"/>
      <c r="J170" s="198"/>
      <c r="K170" s="198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160</v>
      </c>
      <c r="AU170" s="208" t="s">
        <v>81</v>
      </c>
      <c r="AV170" s="13" t="s">
        <v>81</v>
      </c>
      <c r="AW170" s="13" t="s">
        <v>35</v>
      </c>
      <c r="AX170" s="13" t="s">
        <v>79</v>
      </c>
      <c r="AY170" s="208" t="s">
        <v>145</v>
      </c>
    </row>
    <row r="171" spans="1:65" s="2" customFormat="1" ht="21.75" customHeight="1">
      <c r="A171" s="35"/>
      <c r="B171" s="36"/>
      <c r="C171" s="179" t="s">
        <v>213</v>
      </c>
      <c r="D171" s="179" t="s">
        <v>147</v>
      </c>
      <c r="E171" s="180" t="s">
        <v>591</v>
      </c>
      <c r="F171" s="181" t="s">
        <v>592</v>
      </c>
      <c r="G171" s="182" t="s">
        <v>150</v>
      </c>
      <c r="H171" s="183">
        <v>717.40899999999999</v>
      </c>
      <c r="I171" s="184"/>
      <c r="J171" s="185">
        <f>ROUND(I171*H171,2)</f>
        <v>0</v>
      </c>
      <c r="K171" s="181" t="s">
        <v>525</v>
      </c>
      <c r="L171" s="40"/>
      <c r="M171" s="186" t="s">
        <v>19</v>
      </c>
      <c r="N171" s="187" t="s">
        <v>44</v>
      </c>
      <c r="O171" s="65"/>
      <c r="P171" s="188">
        <f>O171*H171</f>
        <v>0</v>
      </c>
      <c r="Q171" s="188">
        <v>8.4000000000000003E-4</v>
      </c>
      <c r="R171" s="188">
        <f>Q171*H171</f>
        <v>0.60262356000000006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152</v>
      </c>
      <c r="AT171" s="190" t="s">
        <v>147</v>
      </c>
      <c r="AU171" s="190" t="s">
        <v>81</v>
      </c>
      <c r="AY171" s="18" t="s">
        <v>145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79</v>
      </c>
      <c r="BK171" s="191">
        <f>ROUND(I171*H171,2)</f>
        <v>0</v>
      </c>
      <c r="BL171" s="18" t="s">
        <v>152</v>
      </c>
      <c r="BM171" s="190" t="s">
        <v>1892</v>
      </c>
    </row>
    <row r="172" spans="1:65" s="2" customFormat="1" ht="11.25">
      <c r="A172" s="35"/>
      <c r="B172" s="36"/>
      <c r="C172" s="37"/>
      <c r="D172" s="192" t="s">
        <v>154</v>
      </c>
      <c r="E172" s="37"/>
      <c r="F172" s="193" t="s">
        <v>594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154</v>
      </c>
      <c r="AU172" s="18" t="s">
        <v>81</v>
      </c>
    </row>
    <row r="173" spans="1:65" s="15" customFormat="1" ht="11.25">
      <c r="B173" s="230"/>
      <c r="C173" s="231"/>
      <c r="D173" s="199" t="s">
        <v>160</v>
      </c>
      <c r="E173" s="232" t="s">
        <v>19</v>
      </c>
      <c r="F173" s="233" t="s">
        <v>1870</v>
      </c>
      <c r="G173" s="231"/>
      <c r="H173" s="232" t="s">
        <v>19</v>
      </c>
      <c r="I173" s="234"/>
      <c r="J173" s="231"/>
      <c r="K173" s="231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160</v>
      </c>
      <c r="AU173" s="239" t="s">
        <v>81</v>
      </c>
      <c r="AV173" s="15" t="s">
        <v>79</v>
      </c>
      <c r="AW173" s="15" t="s">
        <v>35</v>
      </c>
      <c r="AX173" s="15" t="s">
        <v>73</v>
      </c>
      <c r="AY173" s="239" t="s">
        <v>145</v>
      </c>
    </row>
    <row r="174" spans="1:65" s="13" customFormat="1" ht="11.25">
      <c r="B174" s="197"/>
      <c r="C174" s="198"/>
      <c r="D174" s="199" t="s">
        <v>160</v>
      </c>
      <c r="E174" s="200" t="s">
        <v>19</v>
      </c>
      <c r="F174" s="201" t="s">
        <v>1893</v>
      </c>
      <c r="G174" s="198"/>
      <c r="H174" s="202">
        <v>432.75099999999998</v>
      </c>
      <c r="I174" s="203"/>
      <c r="J174" s="198"/>
      <c r="K174" s="198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160</v>
      </c>
      <c r="AU174" s="208" t="s">
        <v>81</v>
      </c>
      <c r="AV174" s="13" t="s">
        <v>81</v>
      </c>
      <c r="AW174" s="13" t="s">
        <v>35</v>
      </c>
      <c r="AX174" s="13" t="s">
        <v>73</v>
      </c>
      <c r="AY174" s="208" t="s">
        <v>145</v>
      </c>
    </row>
    <row r="175" spans="1:65" s="15" customFormat="1" ht="11.25">
      <c r="B175" s="230"/>
      <c r="C175" s="231"/>
      <c r="D175" s="199" t="s">
        <v>160</v>
      </c>
      <c r="E175" s="232" t="s">
        <v>19</v>
      </c>
      <c r="F175" s="233" t="s">
        <v>1873</v>
      </c>
      <c r="G175" s="231"/>
      <c r="H175" s="232" t="s">
        <v>19</v>
      </c>
      <c r="I175" s="234"/>
      <c r="J175" s="231"/>
      <c r="K175" s="231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160</v>
      </c>
      <c r="AU175" s="239" t="s">
        <v>81</v>
      </c>
      <c r="AV175" s="15" t="s">
        <v>79</v>
      </c>
      <c r="AW175" s="15" t="s">
        <v>35</v>
      </c>
      <c r="AX175" s="15" t="s">
        <v>73</v>
      </c>
      <c r="AY175" s="239" t="s">
        <v>145</v>
      </c>
    </row>
    <row r="176" spans="1:65" s="13" customFormat="1" ht="11.25">
      <c r="B176" s="197"/>
      <c r="C176" s="198"/>
      <c r="D176" s="199" t="s">
        <v>160</v>
      </c>
      <c r="E176" s="200" t="s">
        <v>19</v>
      </c>
      <c r="F176" s="201" t="s">
        <v>1894</v>
      </c>
      <c r="G176" s="198"/>
      <c r="H176" s="202">
        <v>17.111999999999998</v>
      </c>
      <c r="I176" s="203"/>
      <c r="J176" s="198"/>
      <c r="K176" s="198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160</v>
      </c>
      <c r="AU176" s="208" t="s">
        <v>81</v>
      </c>
      <c r="AV176" s="13" t="s">
        <v>81</v>
      </c>
      <c r="AW176" s="13" t="s">
        <v>35</v>
      </c>
      <c r="AX176" s="13" t="s">
        <v>73</v>
      </c>
      <c r="AY176" s="208" t="s">
        <v>145</v>
      </c>
    </row>
    <row r="177" spans="1:65" s="15" customFormat="1" ht="11.25">
      <c r="B177" s="230"/>
      <c r="C177" s="231"/>
      <c r="D177" s="199" t="s">
        <v>160</v>
      </c>
      <c r="E177" s="232" t="s">
        <v>19</v>
      </c>
      <c r="F177" s="233" t="s">
        <v>1876</v>
      </c>
      <c r="G177" s="231"/>
      <c r="H177" s="232" t="s">
        <v>19</v>
      </c>
      <c r="I177" s="234"/>
      <c r="J177" s="231"/>
      <c r="K177" s="231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160</v>
      </c>
      <c r="AU177" s="239" t="s">
        <v>81</v>
      </c>
      <c r="AV177" s="15" t="s">
        <v>79</v>
      </c>
      <c r="AW177" s="15" t="s">
        <v>35</v>
      </c>
      <c r="AX177" s="15" t="s">
        <v>73</v>
      </c>
      <c r="AY177" s="239" t="s">
        <v>145</v>
      </c>
    </row>
    <row r="178" spans="1:65" s="13" customFormat="1" ht="11.25">
      <c r="B178" s="197"/>
      <c r="C178" s="198"/>
      <c r="D178" s="199" t="s">
        <v>160</v>
      </c>
      <c r="E178" s="200" t="s">
        <v>19</v>
      </c>
      <c r="F178" s="201" t="s">
        <v>1895</v>
      </c>
      <c r="G178" s="198"/>
      <c r="H178" s="202">
        <v>218.24</v>
      </c>
      <c r="I178" s="203"/>
      <c r="J178" s="198"/>
      <c r="K178" s="198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160</v>
      </c>
      <c r="AU178" s="208" t="s">
        <v>81</v>
      </c>
      <c r="AV178" s="13" t="s">
        <v>81</v>
      </c>
      <c r="AW178" s="13" t="s">
        <v>35</v>
      </c>
      <c r="AX178" s="13" t="s">
        <v>73</v>
      </c>
      <c r="AY178" s="208" t="s">
        <v>145</v>
      </c>
    </row>
    <row r="179" spans="1:65" s="15" customFormat="1" ht="11.25">
      <c r="B179" s="230"/>
      <c r="C179" s="231"/>
      <c r="D179" s="199" t="s">
        <v>160</v>
      </c>
      <c r="E179" s="232" t="s">
        <v>19</v>
      </c>
      <c r="F179" s="233" t="s">
        <v>1075</v>
      </c>
      <c r="G179" s="231"/>
      <c r="H179" s="232" t="s">
        <v>19</v>
      </c>
      <c r="I179" s="234"/>
      <c r="J179" s="231"/>
      <c r="K179" s="231"/>
      <c r="L179" s="235"/>
      <c r="M179" s="236"/>
      <c r="N179" s="237"/>
      <c r="O179" s="237"/>
      <c r="P179" s="237"/>
      <c r="Q179" s="237"/>
      <c r="R179" s="237"/>
      <c r="S179" s="237"/>
      <c r="T179" s="238"/>
      <c r="AT179" s="239" t="s">
        <v>160</v>
      </c>
      <c r="AU179" s="239" t="s">
        <v>81</v>
      </c>
      <c r="AV179" s="15" t="s">
        <v>79</v>
      </c>
      <c r="AW179" s="15" t="s">
        <v>35</v>
      </c>
      <c r="AX179" s="15" t="s">
        <v>73</v>
      </c>
      <c r="AY179" s="239" t="s">
        <v>145</v>
      </c>
    </row>
    <row r="180" spans="1:65" s="13" customFormat="1" ht="11.25">
      <c r="B180" s="197"/>
      <c r="C180" s="198"/>
      <c r="D180" s="199" t="s">
        <v>160</v>
      </c>
      <c r="E180" s="200" t="s">
        <v>19</v>
      </c>
      <c r="F180" s="201" t="s">
        <v>1896</v>
      </c>
      <c r="G180" s="198"/>
      <c r="H180" s="202">
        <v>49.305999999999997</v>
      </c>
      <c r="I180" s="203"/>
      <c r="J180" s="198"/>
      <c r="K180" s="198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160</v>
      </c>
      <c r="AU180" s="208" t="s">
        <v>81</v>
      </c>
      <c r="AV180" s="13" t="s">
        <v>81</v>
      </c>
      <c r="AW180" s="13" t="s">
        <v>35</v>
      </c>
      <c r="AX180" s="13" t="s">
        <v>73</v>
      </c>
      <c r="AY180" s="208" t="s">
        <v>145</v>
      </c>
    </row>
    <row r="181" spans="1:65" s="14" customFormat="1" ht="11.25">
      <c r="B181" s="209"/>
      <c r="C181" s="210"/>
      <c r="D181" s="199" t="s">
        <v>160</v>
      </c>
      <c r="E181" s="211" t="s">
        <v>19</v>
      </c>
      <c r="F181" s="212" t="s">
        <v>169</v>
      </c>
      <c r="G181" s="210"/>
      <c r="H181" s="213">
        <v>717.40900000000011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160</v>
      </c>
      <c r="AU181" s="219" t="s">
        <v>81</v>
      </c>
      <c r="AV181" s="14" t="s">
        <v>152</v>
      </c>
      <c r="AW181" s="14" t="s">
        <v>35</v>
      </c>
      <c r="AX181" s="14" t="s">
        <v>79</v>
      </c>
      <c r="AY181" s="219" t="s">
        <v>145</v>
      </c>
    </row>
    <row r="182" spans="1:65" s="2" customFormat="1" ht="24.2" customHeight="1">
      <c r="A182" s="35"/>
      <c r="B182" s="36"/>
      <c r="C182" s="179" t="s">
        <v>220</v>
      </c>
      <c r="D182" s="179" t="s">
        <v>147</v>
      </c>
      <c r="E182" s="180" t="s">
        <v>601</v>
      </c>
      <c r="F182" s="181" t="s">
        <v>602</v>
      </c>
      <c r="G182" s="182" t="s">
        <v>150</v>
      </c>
      <c r="H182" s="183">
        <v>717.40899999999999</v>
      </c>
      <c r="I182" s="184"/>
      <c r="J182" s="185">
        <f>ROUND(I182*H182,2)</f>
        <v>0</v>
      </c>
      <c r="K182" s="181" t="s">
        <v>525</v>
      </c>
      <c r="L182" s="40"/>
      <c r="M182" s="186" t="s">
        <v>19</v>
      </c>
      <c r="N182" s="187" t="s">
        <v>44</v>
      </c>
      <c r="O182" s="65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152</v>
      </c>
      <c r="AT182" s="190" t="s">
        <v>147</v>
      </c>
      <c r="AU182" s="190" t="s">
        <v>81</v>
      </c>
      <c r="AY182" s="18" t="s">
        <v>145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79</v>
      </c>
      <c r="BK182" s="191">
        <f>ROUND(I182*H182,2)</f>
        <v>0</v>
      </c>
      <c r="BL182" s="18" t="s">
        <v>152</v>
      </c>
      <c r="BM182" s="190" t="s">
        <v>1897</v>
      </c>
    </row>
    <row r="183" spans="1:65" s="2" customFormat="1" ht="11.25">
      <c r="A183" s="35"/>
      <c r="B183" s="36"/>
      <c r="C183" s="37"/>
      <c r="D183" s="192" t="s">
        <v>154</v>
      </c>
      <c r="E183" s="37"/>
      <c r="F183" s="193" t="s">
        <v>604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154</v>
      </c>
      <c r="AU183" s="18" t="s">
        <v>81</v>
      </c>
    </row>
    <row r="184" spans="1:65" s="2" customFormat="1" ht="37.9" customHeight="1">
      <c r="A184" s="35"/>
      <c r="B184" s="36"/>
      <c r="C184" s="179" t="s">
        <v>227</v>
      </c>
      <c r="D184" s="179" t="s">
        <v>147</v>
      </c>
      <c r="E184" s="180" t="s">
        <v>605</v>
      </c>
      <c r="F184" s="181" t="s">
        <v>606</v>
      </c>
      <c r="G184" s="182" t="s">
        <v>178</v>
      </c>
      <c r="H184" s="183">
        <v>140.75800000000001</v>
      </c>
      <c r="I184" s="184"/>
      <c r="J184" s="185">
        <f>ROUND(I184*H184,2)</f>
        <v>0</v>
      </c>
      <c r="K184" s="181" t="s">
        <v>525</v>
      </c>
      <c r="L184" s="40"/>
      <c r="M184" s="186" t="s">
        <v>19</v>
      </c>
      <c r="N184" s="187" t="s">
        <v>44</v>
      </c>
      <c r="O184" s="65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152</v>
      </c>
      <c r="AT184" s="190" t="s">
        <v>147</v>
      </c>
      <c r="AU184" s="190" t="s">
        <v>81</v>
      </c>
      <c r="AY184" s="18" t="s">
        <v>145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79</v>
      </c>
      <c r="BK184" s="191">
        <f>ROUND(I184*H184,2)</f>
        <v>0</v>
      </c>
      <c r="BL184" s="18" t="s">
        <v>152</v>
      </c>
      <c r="BM184" s="190" t="s">
        <v>1898</v>
      </c>
    </row>
    <row r="185" spans="1:65" s="2" customFormat="1" ht="11.25">
      <c r="A185" s="35"/>
      <c r="B185" s="36"/>
      <c r="C185" s="37"/>
      <c r="D185" s="192" t="s">
        <v>154</v>
      </c>
      <c r="E185" s="37"/>
      <c r="F185" s="193" t="s">
        <v>608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154</v>
      </c>
      <c r="AU185" s="18" t="s">
        <v>81</v>
      </c>
    </row>
    <row r="186" spans="1:65" s="13" customFormat="1" ht="11.25">
      <c r="B186" s="197"/>
      <c r="C186" s="198"/>
      <c r="D186" s="199" t="s">
        <v>160</v>
      </c>
      <c r="E186" s="200" t="s">
        <v>19</v>
      </c>
      <c r="F186" s="201" t="s">
        <v>1899</v>
      </c>
      <c r="G186" s="198"/>
      <c r="H186" s="202">
        <v>140.75800000000001</v>
      </c>
      <c r="I186" s="203"/>
      <c r="J186" s="198"/>
      <c r="K186" s="198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160</v>
      </c>
      <c r="AU186" s="208" t="s">
        <v>81</v>
      </c>
      <c r="AV186" s="13" t="s">
        <v>81</v>
      </c>
      <c r="AW186" s="13" t="s">
        <v>35</v>
      </c>
      <c r="AX186" s="13" t="s">
        <v>79</v>
      </c>
      <c r="AY186" s="208" t="s">
        <v>145</v>
      </c>
    </row>
    <row r="187" spans="1:65" s="2" customFormat="1" ht="37.9" customHeight="1">
      <c r="A187" s="35"/>
      <c r="B187" s="36"/>
      <c r="C187" s="179" t="s">
        <v>233</v>
      </c>
      <c r="D187" s="179" t="s">
        <v>147</v>
      </c>
      <c r="E187" s="180" t="s">
        <v>610</v>
      </c>
      <c r="F187" s="181" t="s">
        <v>611</v>
      </c>
      <c r="G187" s="182" t="s">
        <v>178</v>
      </c>
      <c r="H187" s="183">
        <v>140.75800000000001</v>
      </c>
      <c r="I187" s="184"/>
      <c r="J187" s="185">
        <f>ROUND(I187*H187,2)</f>
        <v>0</v>
      </c>
      <c r="K187" s="181" t="s">
        <v>525</v>
      </c>
      <c r="L187" s="40"/>
      <c r="M187" s="186" t="s">
        <v>19</v>
      </c>
      <c r="N187" s="187" t="s">
        <v>44</v>
      </c>
      <c r="O187" s="65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152</v>
      </c>
      <c r="AT187" s="190" t="s">
        <v>147</v>
      </c>
      <c r="AU187" s="190" t="s">
        <v>81</v>
      </c>
      <c r="AY187" s="18" t="s">
        <v>145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79</v>
      </c>
      <c r="BK187" s="191">
        <f>ROUND(I187*H187,2)</f>
        <v>0</v>
      </c>
      <c r="BL187" s="18" t="s">
        <v>152</v>
      </c>
      <c r="BM187" s="190" t="s">
        <v>1900</v>
      </c>
    </row>
    <row r="188" spans="1:65" s="2" customFormat="1" ht="11.25">
      <c r="A188" s="35"/>
      <c r="B188" s="36"/>
      <c r="C188" s="37"/>
      <c r="D188" s="192" t="s">
        <v>154</v>
      </c>
      <c r="E188" s="37"/>
      <c r="F188" s="193" t="s">
        <v>613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154</v>
      </c>
      <c r="AU188" s="18" t="s">
        <v>81</v>
      </c>
    </row>
    <row r="189" spans="1:65" s="13" customFormat="1" ht="11.25">
      <c r="B189" s="197"/>
      <c r="C189" s="198"/>
      <c r="D189" s="199" t="s">
        <v>160</v>
      </c>
      <c r="E189" s="200" t="s">
        <v>19</v>
      </c>
      <c r="F189" s="201" t="s">
        <v>1899</v>
      </c>
      <c r="G189" s="198"/>
      <c r="H189" s="202">
        <v>140.75800000000001</v>
      </c>
      <c r="I189" s="203"/>
      <c r="J189" s="198"/>
      <c r="K189" s="198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160</v>
      </c>
      <c r="AU189" s="208" t="s">
        <v>81</v>
      </c>
      <c r="AV189" s="13" t="s">
        <v>81</v>
      </c>
      <c r="AW189" s="13" t="s">
        <v>35</v>
      </c>
      <c r="AX189" s="13" t="s">
        <v>79</v>
      </c>
      <c r="AY189" s="208" t="s">
        <v>145</v>
      </c>
    </row>
    <row r="190" spans="1:65" s="2" customFormat="1" ht="24.2" customHeight="1">
      <c r="A190" s="35"/>
      <c r="B190" s="36"/>
      <c r="C190" s="179" t="s">
        <v>8</v>
      </c>
      <c r="D190" s="179" t="s">
        <v>147</v>
      </c>
      <c r="E190" s="180" t="s">
        <v>614</v>
      </c>
      <c r="F190" s="181" t="s">
        <v>615</v>
      </c>
      <c r="G190" s="182" t="s">
        <v>178</v>
      </c>
      <c r="H190" s="183">
        <v>48.024999999999999</v>
      </c>
      <c r="I190" s="184"/>
      <c r="J190" s="185">
        <f>ROUND(I190*H190,2)</f>
        <v>0</v>
      </c>
      <c r="K190" s="181" t="s">
        <v>525</v>
      </c>
      <c r="L190" s="40"/>
      <c r="M190" s="186" t="s">
        <v>19</v>
      </c>
      <c r="N190" s="187" t="s">
        <v>44</v>
      </c>
      <c r="O190" s="65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152</v>
      </c>
      <c r="AT190" s="190" t="s">
        <v>147</v>
      </c>
      <c r="AU190" s="190" t="s">
        <v>81</v>
      </c>
      <c r="AY190" s="18" t="s">
        <v>145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79</v>
      </c>
      <c r="BK190" s="191">
        <f>ROUND(I190*H190,2)</f>
        <v>0</v>
      </c>
      <c r="BL190" s="18" t="s">
        <v>152</v>
      </c>
      <c r="BM190" s="190" t="s">
        <v>1901</v>
      </c>
    </row>
    <row r="191" spans="1:65" s="2" customFormat="1" ht="11.25">
      <c r="A191" s="35"/>
      <c r="B191" s="36"/>
      <c r="C191" s="37"/>
      <c r="D191" s="192" t="s">
        <v>154</v>
      </c>
      <c r="E191" s="37"/>
      <c r="F191" s="193" t="s">
        <v>617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154</v>
      </c>
      <c r="AU191" s="18" t="s">
        <v>81</v>
      </c>
    </row>
    <row r="192" spans="1:65" s="2" customFormat="1" ht="24.2" customHeight="1">
      <c r="A192" s="35"/>
      <c r="B192" s="36"/>
      <c r="C192" s="179" t="s">
        <v>243</v>
      </c>
      <c r="D192" s="179" t="s">
        <v>147</v>
      </c>
      <c r="E192" s="180" t="s">
        <v>618</v>
      </c>
      <c r="F192" s="181" t="s">
        <v>619</v>
      </c>
      <c r="G192" s="182" t="s">
        <v>178</v>
      </c>
      <c r="H192" s="183">
        <v>48.024999999999999</v>
      </c>
      <c r="I192" s="184"/>
      <c r="J192" s="185">
        <f>ROUND(I192*H192,2)</f>
        <v>0</v>
      </c>
      <c r="K192" s="181" t="s">
        <v>525</v>
      </c>
      <c r="L192" s="40"/>
      <c r="M192" s="186" t="s">
        <v>19</v>
      </c>
      <c r="N192" s="187" t="s">
        <v>44</v>
      </c>
      <c r="O192" s="65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152</v>
      </c>
      <c r="AT192" s="190" t="s">
        <v>147</v>
      </c>
      <c r="AU192" s="190" t="s">
        <v>81</v>
      </c>
      <c r="AY192" s="18" t="s">
        <v>145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79</v>
      </c>
      <c r="BK192" s="191">
        <f>ROUND(I192*H192,2)</f>
        <v>0</v>
      </c>
      <c r="BL192" s="18" t="s">
        <v>152</v>
      </c>
      <c r="BM192" s="190" t="s">
        <v>1902</v>
      </c>
    </row>
    <row r="193" spans="1:65" s="2" customFormat="1" ht="11.25">
      <c r="A193" s="35"/>
      <c r="B193" s="36"/>
      <c r="C193" s="37"/>
      <c r="D193" s="192" t="s">
        <v>154</v>
      </c>
      <c r="E193" s="37"/>
      <c r="F193" s="193" t="s">
        <v>621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154</v>
      </c>
      <c r="AU193" s="18" t="s">
        <v>81</v>
      </c>
    </row>
    <row r="194" spans="1:65" s="2" customFormat="1" ht="24.2" customHeight="1">
      <c r="A194" s="35"/>
      <c r="B194" s="36"/>
      <c r="C194" s="179" t="s">
        <v>248</v>
      </c>
      <c r="D194" s="179" t="s">
        <v>147</v>
      </c>
      <c r="E194" s="180" t="s">
        <v>622</v>
      </c>
      <c r="F194" s="181" t="s">
        <v>623</v>
      </c>
      <c r="G194" s="182" t="s">
        <v>216</v>
      </c>
      <c r="H194" s="183">
        <v>492.65300000000002</v>
      </c>
      <c r="I194" s="184"/>
      <c r="J194" s="185">
        <f>ROUND(I194*H194,2)</f>
        <v>0</v>
      </c>
      <c r="K194" s="181" t="s">
        <v>525</v>
      </c>
      <c r="L194" s="40"/>
      <c r="M194" s="186" t="s">
        <v>19</v>
      </c>
      <c r="N194" s="187" t="s">
        <v>44</v>
      </c>
      <c r="O194" s="65"/>
      <c r="P194" s="188">
        <f>O194*H194</f>
        <v>0</v>
      </c>
      <c r="Q194" s="188">
        <v>0</v>
      </c>
      <c r="R194" s="188">
        <f>Q194*H194</f>
        <v>0</v>
      </c>
      <c r="S194" s="188">
        <v>0</v>
      </c>
      <c r="T194" s="18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0" t="s">
        <v>152</v>
      </c>
      <c r="AT194" s="190" t="s">
        <v>147</v>
      </c>
      <c r="AU194" s="190" t="s">
        <v>81</v>
      </c>
      <c r="AY194" s="18" t="s">
        <v>145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8" t="s">
        <v>79</v>
      </c>
      <c r="BK194" s="191">
        <f>ROUND(I194*H194,2)</f>
        <v>0</v>
      </c>
      <c r="BL194" s="18" t="s">
        <v>152</v>
      </c>
      <c r="BM194" s="190" t="s">
        <v>1903</v>
      </c>
    </row>
    <row r="195" spans="1:65" s="2" customFormat="1" ht="11.25">
      <c r="A195" s="35"/>
      <c r="B195" s="36"/>
      <c r="C195" s="37"/>
      <c r="D195" s="192" t="s">
        <v>154</v>
      </c>
      <c r="E195" s="37"/>
      <c r="F195" s="193" t="s">
        <v>625</v>
      </c>
      <c r="G195" s="37"/>
      <c r="H195" s="37"/>
      <c r="I195" s="194"/>
      <c r="J195" s="37"/>
      <c r="K195" s="37"/>
      <c r="L195" s="40"/>
      <c r="M195" s="195"/>
      <c r="N195" s="19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154</v>
      </c>
      <c r="AU195" s="18" t="s">
        <v>81</v>
      </c>
    </row>
    <row r="196" spans="1:65" s="13" customFormat="1" ht="11.25">
      <c r="B196" s="197"/>
      <c r="C196" s="198"/>
      <c r="D196" s="199" t="s">
        <v>160</v>
      </c>
      <c r="E196" s="200" t="s">
        <v>19</v>
      </c>
      <c r="F196" s="201" t="s">
        <v>1904</v>
      </c>
      <c r="G196" s="198"/>
      <c r="H196" s="202">
        <v>492.65300000000002</v>
      </c>
      <c r="I196" s="203"/>
      <c r="J196" s="198"/>
      <c r="K196" s="198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160</v>
      </c>
      <c r="AU196" s="208" t="s">
        <v>81</v>
      </c>
      <c r="AV196" s="13" t="s">
        <v>81</v>
      </c>
      <c r="AW196" s="13" t="s">
        <v>35</v>
      </c>
      <c r="AX196" s="13" t="s">
        <v>79</v>
      </c>
      <c r="AY196" s="208" t="s">
        <v>145</v>
      </c>
    </row>
    <row r="197" spans="1:65" s="2" customFormat="1" ht="24.2" customHeight="1">
      <c r="A197" s="35"/>
      <c r="B197" s="36"/>
      <c r="C197" s="179" t="s">
        <v>255</v>
      </c>
      <c r="D197" s="179" t="s">
        <v>147</v>
      </c>
      <c r="E197" s="180" t="s">
        <v>627</v>
      </c>
      <c r="F197" s="181" t="s">
        <v>628</v>
      </c>
      <c r="G197" s="182" t="s">
        <v>178</v>
      </c>
      <c r="H197" s="183">
        <v>96.05</v>
      </c>
      <c r="I197" s="184"/>
      <c r="J197" s="185">
        <f>ROUND(I197*H197,2)</f>
        <v>0</v>
      </c>
      <c r="K197" s="181" t="s">
        <v>525</v>
      </c>
      <c r="L197" s="40"/>
      <c r="M197" s="186" t="s">
        <v>19</v>
      </c>
      <c r="N197" s="187" t="s">
        <v>44</v>
      </c>
      <c r="O197" s="65"/>
      <c r="P197" s="188">
        <f>O197*H197</f>
        <v>0</v>
      </c>
      <c r="Q197" s="188">
        <v>0</v>
      </c>
      <c r="R197" s="188">
        <f>Q197*H197</f>
        <v>0</v>
      </c>
      <c r="S197" s="188">
        <v>0</v>
      </c>
      <c r="T197" s="18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0" t="s">
        <v>152</v>
      </c>
      <c r="AT197" s="190" t="s">
        <v>147</v>
      </c>
      <c r="AU197" s="190" t="s">
        <v>81</v>
      </c>
      <c r="AY197" s="18" t="s">
        <v>145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8" t="s">
        <v>79</v>
      </c>
      <c r="BK197" s="191">
        <f>ROUND(I197*H197,2)</f>
        <v>0</v>
      </c>
      <c r="BL197" s="18" t="s">
        <v>152</v>
      </c>
      <c r="BM197" s="190" t="s">
        <v>1905</v>
      </c>
    </row>
    <row r="198" spans="1:65" s="2" customFormat="1" ht="11.25">
      <c r="A198" s="35"/>
      <c r="B198" s="36"/>
      <c r="C198" s="37"/>
      <c r="D198" s="192" t="s">
        <v>154</v>
      </c>
      <c r="E198" s="37"/>
      <c r="F198" s="193" t="s">
        <v>630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154</v>
      </c>
      <c r="AU198" s="18" t="s">
        <v>81</v>
      </c>
    </row>
    <row r="199" spans="1:65" s="13" customFormat="1" ht="11.25">
      <c r="B199" s="197"/>
      <c r="C199" s="198"/>
      <c r="D199" s="199" t="s">
        <v>160</v>
      </c>
      <c r="E199" s="200" t="s">
        <v>19</v>
      </c>
      <c r="F199" s="201" t="s">
        <v>1906</v>
      </c>
      <c r="G199" s="198"/>
      <c r="H199" s="202">
        <v>96.05</v>
      </c>
      <c r="I199" s="203"/>
      <c r="J199" s="198"/>
      <c r="K199" s="198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160</v>
      </c>
      <c r="AU199" s="208" t="s">
        <v>81</v>
      </c>
      <c r="AV199" s="13" t="s">
        <v>81</v>
      </c>
      <c r="AW199" s="13" t="s">
        <v>35</v>
      </c>
      <c r="AX199" s="13" t="s">
        <v>79</v>
      </c>
      <c r="AY199" s="208" t="s">
        <v>145</v>
      </c>
    </row>
    <row r="200" spans="1:65" s="2" customFormat="1" ht="24.2" customHeight="1">
      <c r="A200" s="35"/>
      <c r="B200" s="36"/>
      <c r="C200" s="179" t="s">
        <v>260</v>
      </c>
      <c r="D200" s="179" t="s">
        <v>147</v>
      </c>
      <c r="E200" s="180" t="s">
        <v>221</v>
      </c>
      <c r="F200" s="181" t="s">
        <v>222</v>
      </c>
      <c r="G200" s="182" t="s">
        <v>178</v>
      </c>
      <c r="H200" s="183">
        <v>17.05</v>
      </c>
      <c r="I200" s="184"/>
      <c r="J200" s="185">
        <f>ROUND(I200*H200,2)</f>
        <v>0</v>
      </c>
      <c r="K200" s="181" t="s">
        <v>525</v>
      </c>
      <c r="L200" s="40"/>
      <c r="M200" s="186" t="s">
        <v>19</v>
      </c>
      <c r="N200" s="187" t="s">
        <v>44</v>
      </c>
      <c r="O200" s="65"/>
      <c r="P200" s="188">
        <f>O200*H200</f>
        <v>0</v>
      </c>
      <c r="Q200" s="188">
        <v>0</v>
      </c>
      <c r="R200" s="188">
        <f>Q200*H200</f>
        <v>0</v>
      </c>
      <c r="S200" s="188">
        <v>0</v>
      </c>
      <c r="T200" s="18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0" t="s">
        <v>152</v>
      </c>
      <c r="AT200" s="190" t="s">
        <v>147</v>
      </c>
      <c r="AU200" s="190" t="s">
        <v>81</v>
      </c>
      <c r="AY200" s="18" t="s">
        <v>145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8" t="s">
        <v>79</v>
      </c>
      <c r="BK200" s="191">
        <f>ROUND(I200*H200,2)</f>
        <v>0</v>
      </c>
      <c r="BL200" s="18" t="s">
        <v>152</v>
      </c>
      <c r="BM200" s="190" t="s">
        <v>1907</v>
      </c>
    </row>
    <row r="201" spans="1:65" s="2" customFormat="1" ht="11.25">
      <c r="A201" s="35"/>
      <c r="B201" s="36"/>
      <c r="C201" s="37"/>
      <c r="D201" s="192" t="s">
        <v>154</v>
      </c>
      <c r="E201" s="37"/>
      <c r="F201" s="193" t="s">
        <v>1034</v>
      </c>
      <c r="G201" s="37"/>
      <c r="H201" s="37"/>
      <c r="I201" s="194"/>
      <c r="J201" s="37"/>
      <c r="K201" s="37"/>
      <c r="L201" s="40"/>
      <c r="M201" s="195"/>
      <c r="N201" s="196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154</v>
      </c>
      <c r="AU201" s="18" t="s">
        <v>81</v>
      </c>
    </row>
    <row r="202" spans="1:65" s="15" customFormat="1" ht="11.25">
      <c r="B202" s="230"/>
      <c r="C202" s="231"/>
      <c r="D202" s="199" t="s">
        <v>160</v>
      </c>
      <c r="E202" s="232" t="s">
        <v>19</v>
      </c>
      <c r="F202" s="233" t="s">
        <v>1035</v>
      </c>
      <c r="G202" s="231"/>
      <c r="H202" s="232" t="s">
        <v>19</v>
      </c>
      <c r="I202" s="234"/>
      <c r="J202" s="231"/>
      <c r="K202" s="231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160</v>
      </c>
      <c r="AU202" s="239" t="s">
        <v>81</v>
      </c>
      <c r="AV202" s="15" t="s">
        <v>79</v>
      </c>
      <c r="AW202" s="15" t="s">
        <v>35</v>
      </c>
      <c r="AX202" s="15" t="s">
        <v>73</v>
      </c>
      <c r="AY202" s="239" t="s">
        <v>145</v>
      </c>
    </row>
    <row r="203" spans="1:65" s="13" customFormat="1" ht="11.25">
      <c r="B203" s="197"/>
      <c r="C203" s="198"/>
      <c r="D203" s="199" t="s">
        <v>160</v>
      </c>
      <c r="E203" s="200" t="s">
        <v>19</v>
      </c>
      <c r="F203" s="201" t="s">
        <v>1908</v>
      </c>
      <c r="G203" s="198"/>
      <c r="H203" s="202">
        <v>17.05</v>
      </c>
      <c r="I203" s="203"/>
      <c r="J203" s="198"/>
      <c r="K203" s="198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160</v>
      </c>
      <c r="AU203" s="208" t="s">
        <v>81</v>
      </c>
      <c r="AV203" s="13" t="s">
        <v>81</v>
      </c>
      <c r="AW203" s="13" t="s">
        <v>35</v>
      </c>
      <c r="AX203" s="13" t="s">
        <v>79</v>
      </c>
      <c r="AY203" s="208" t="s">
        <v>145</v>
      </c>
    </row>
    <row r="204" spans="1:65" s="2" customFormat="1" ht="24.2" customHeight="1">
      <c r="A204" s="35"/>
      <c r="B204" s="36"/>
      <c r="C204" s="179" t="s">
        <v>267</v>
      </c>
      <c r="D204" s="179" t="s">
        <v>147</v>
      </c>
      <c r="E204" s="180" t="s">
        <v>632</v>
      </c>
      <c r="F204" s="181" t="s">
        <v>633</v>
      </c>
      <c r="G204" s="182" t="s">
        <v>178</v>
      </c>
      <c r="H204" s="183">
        <v>164.696</v>
      </c>
      <c r="I204" s="184"/>
      <c r="J204" s="185">
        <f>ROUND(I204*H204,2)</f>
        <v>0</v>
      </c>
      <c r="K204" s="181" t="s">
        <v>525</v>
      </c>
      <c r="L204" s="40"/>
      <c r="M204" s="186" t="s">
        <v>19</v>
      </c>
      <c r="N204" s="187" t="s">
        <v>44</v>
      </c>
      <c r="O204" s="65"/>
      <c r="P204" s="188">
        <f>O204*H204</f>
        <v>0</v>
      </c>
      <c r="Q204" s="188">
        <v>0</v>
      </c>
      <c r="R204" s="188">
        <f>Q204*H204</f>
        <v>0</v>
      </c>
      <c r="S204" s="188">
        <v>0</v>
      </c>
      <c r="T204" s="18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0" t="s">
        <v>152</v>
      </c>
      <c r="AT204" s="190" t="s">
        <v>147</v>
      </c>
      <c r="AU204" s="190" t="s">
        <v>81</v>
      </c>
      <c r="AY204" s="18" t="s">
        <v>145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8" t="s">
        <v>79</v>
      </c>
      <c r="BK204" s="191">
        <f>ROUND(I204*H204,2)</f>
        <v>0</v>
      </c>
      <c r="BL204" s="18" t="s">
        <v>152</v>
      </c>
      <c r="BM204" s="190" t="s">
        <v>1909</v>
      </c>
    </row>
    <row r="205" spans="1:65" s="2" customFormat="1" ht="11.25">
      <c r="A205" s="35"/>
      <c r="B205" s="36"/>
      <c r="C205" s="37"/>
      <c r="D205" s="192" t="s">
        <v>154</v>
      </c>
      <c r="E205" s="37"/>
      <c r="F205" s="193" t="s">
        <v>635</v>
      </c>
      <c r="G205" s="37"/>
      <c r="H205" s="37"/>
      <c r="I205" s="194"/>
      <c r="J205" s="37"/>
      <c r="K205" s="37"/>
      <c r="L205" s="40"/>
      <c r="M205" s="195"/>
      <c r="N205" s="196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154</v>
      </c>
      <c r="AU205" s="18" t="s">
        <v>81</v>
      </c>
    </row>
    <row r="206" spans="1:65" s="13" customFormat="1" ht="11.25">
      <c r="B206" s="197"/>
      <c r="C206" s="198"/>
      <c r="D206" s="199" t="s">
        <v>160</v>
      </c>
      <c r="E206" s="200" t="s">
        <v>19</v>
      </c>
      <c r="F206" s="201" t="s">
        <v>1910</v>
      </c>
      <c r="G206" s="198"/>
      <c r="H206" s="202">
        <v>281.51600000000002</v>
      </c>
      <c r="I206" s="203"/>
      <c r="J206" s="198"/>
      <c r="K206" s="198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160</v>
      </c>
      <c r="AU206" s="208" t="s">
        <v>81</v>
      </c>
      <c r="AV206" s="13" t="s">
        <v>81</v>
      </c>
      <c r="AW206" s="13" t="s">
        <v>35</v>
      </c>
      <c r="AX206" s="13" t="s">
        <v>73</v>
      </c>
      <c r="AY206" s="208" t="s">
        <v>145</v>
      </c>
    </row>
    <row r="207" spans="1:65" s="15" customFormat="1" ht="11.25">
      <c r="B207" s="230"/>
      <c r="C207" s="231"/>
      <c r="D207" s="199" t="s">
        <v>160</v>
      </c>
      <c r="E207" s="232" t="s">
        <v>19</v>
      </c>
      <c r="F207" s="233" t="s">
        <v>1734</v>
      </c>
      <c r="G207" s="231"/>
      <c r="H207" s="232" t="s">
        <v>19</v>
      </c>
      <c r="I207" s="234"/>
      <c r="J207" s="231"/>
      <c r="K207" s="231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160</v>
      </c>
      <c r="AU207" s="239" t="s">
        <v>81</v>
      </c>
      <c r="AV207" s="15" t="s">
        <v>79</v>
      </c>
      <c r="AW207" s="15" t="s">
        <v>35</v>
      </c>
      <c r="AX207" s="15" t="s">
        <v>73</v>
      </c>
      <c r="AY207" s="239" t="s">
        <v>145</v>
      </c>
    </row>
    <row r="208" spans="1:65" s="13" customFormat="1" ht="11.25">
      <c r="B208" s="197"/>
      <c r="C208" s="198"/>
      <c r="D208" s="199" t="s">
        <v>160</v>
      </c>
      <c r="E208" s="200" t="s">
        <v>19</v>
      </c>
      <c r="F208" s="201" t="s">
        <v>1911</v>
      </c>
      <c r="G208" s="198"/>
      <c r="H208" s="202">
        <v>-91.075999999999993</v>
      </c>
      <c r="I208" s="203"/>
      <c r="J208" s="198"/>
      <c r="K208" s="198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160</v>
      </c>
      <c r="AU208" s="208" t="s">
        <v>81</v>
      </c>
      <c r="AV208" s="13" t="s">
        <v>81</v>
      </c>
      <c r="AW208" s="13" t="s">
        <v>35</v>
      </c>
      <c r="AX208" s="13" t="s">
        <v>73</v>
      </c>
      <c r="AY208" s="208" t="s">
        <v>145</v>
      </c>
    </row>
    <row r="209" spans="1:65" s="13" customFormat="1" ht="11.25">
      <c r="B209" s="197"/>
      <c r="C209" s="198"/>
      <c r="D209" s="199" t="s">
        <v>160</v>
      </c>
      <c r="E209" s="200" t="s">
        <v>19</v>
      </c>
      <c r="F209" s="201" t="s">
        <v>1912</v>
      </c>
      <c r="G209" s="198"/>
      <c r="H209" s="202">
        <v>-25.744</v>
      </c>
      <c r="I209" s="203"/>
      <c r="J209" s="198"/>
      <c r="K209" s="198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160</v>
      </c>
      <c r="AU209" s="208" t="s">
        <v>81</v>
      </c>
      <c r="AV209" s="13" t="s">
        <v>81</v>
      </c>
      <c r="AW209" s="13" t="s">
        <v>35</v>
      </c>
      <c r="AX209" s="13" t="s">
        <v>73</v>
      </c>
      <c r="AY209" s="208" t="s">
        <v>145</v>
      </c>
    </row>
    <row r="210" spans="1:65" s="14" customFormat="1" ht="11.25">
      <c r="B210" s="209"/>
      <c r="C210" s="210"/>
      <c r="D210" s="199" t="s">
        <v>160</v>
      </c>
      <c r="E210" s="211" t="s">
        <v>19</v>
      </c>
      <c r="F210" s="212" t="s">
        <v>169</v>
      </c>
      <c r="G210" s="210"/>
      <c r="H210" s="213">
        <v>164.69600000000003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160</v>
      </c>
      <c r="AU210" s="219" t="s">
        <v>81</v>
      </c>
      <c r="AV210" s="14" t="s">
        <v>152</v>
      </c>
      <c r="AW210" s="14" t="s">
        <v>35</v>
      </c>
      <c r="AX210" s="14" t="s">
        <v>79</v>
      </c>
      <c r="AY210" s="219" t="s">
        <v>145</v>
      </c>
    </row>
    <row r="211" spans="1:65" s="2" customFormat="1" ht="16.5" customHeight="1">
      <c r="A211" s="35"/>
      <c r="B211" s="36"/>
      <c r="C211" s="220" t="s">
        <v>7</v>
      </c>
      <c r="D211" s="220" t="s">
        <v>234</v>
      </c>
      <c r="E211" s="221" t="s">
        <v>1041</v>
      </c>
      <c r="F211" s="222" t="s">
        <v>1042</v>
      </c>
      <c r="G211" s="223" t="s">
        <v>216</v>
      </c>
      <c r="H211" s="224">
        <v>305.01100000000002</v>
      </c>
      <c r="I211" s="225"/>
      <c r="J211" s="226">
        <f>ROUND(I211*H211,2)</f>
        <v>0</v>
      </c>
      <c r="K211" s="222" t="s">
        <v>525</v>
      </c>
      <c r="L211" s="227"/>
      <c r="M211" s="228" t="s">
        <v>19</v>
      </c>
      <c r="N211" s="229" t="s">
        <v>44</v>
      </c>
      <c r="O211" s="65"/>
      <c r="P211" s="188">
        <f>O211*H211</f>
        <v>0</v>
      </c>
      <c r="Q211" s="188">
        <v>1</v>
      </c>
      <c r="R211" s="188">
        <f>Q211*H211</f>
        <v>305.01100000000002</v>
      </c>
      <c r="S211" s="188">
        <v>0</v>
      </c>
      <c r="T211" s="18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196</v>
      </c>
      <c r="AT211" s="190" t="s">
        <v>234</v>
      </c>
      <c r="AU211" s="190" t="s">
        <v>81</v>
      </c>
      <c r="AY211" s="18" t="s">
        <v>145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" t="s">
        <v>79</v>
      </c>
      <c r="BK211" s="191">
        <f>ROUND(I211*H211,2)</f>
        <v>0</v>
      </c>
      <c r="BL211" s="18" t="s">
        <v>152</v>
      </c>
      <c r="BM211" s="190" t="s">
        <v>1913</v>
      </c>
    </row>
    <row r="212" spans="1:65" s="13" customFormat="1" ht="11.25">
      <c r="B212" s="197"/>
      <c r="C212" s="198"/>
      <c r="D212" s="199" t="s">
        <v>160</v>
      </c>
      <c r="E212" s="200" t="s">
        <v>19</v>
      </c>
      <c r="F212" s="201" t="s">
        <v>1914</v>
      </c>
      <c r="G212" s="198"/>
      <c r="H212" s="202">
        <v>305.01100000000002</v>
      </c>
      <c r="I212" s="203"/>
      <c r="J212" s="198"/>
      <c r="K212" s="198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160</v>
      </c>
      <c r="AU212" s="208" t="s">
        <v>81</v>
      </c>
      <c r="AV212" s="13" t="s">
        <v>81</v>
      </c>
      <c r="AW212" s="13" t="s">
        <v>35</v>
      </c>
      <c r="AX212" s="13" t="s">
        <v>79</v>
      </c>
      <c r="AY212" s="208" t="s">
        <v>145</v>
      </c>
    </row>
    <row r="213" spans="1:65" s="2" customFormat="1" ht="37.9" customHeight="1">
      <c r="A213" s="35"/>
      <c r="B213" s="36"/>
      <c r="C213" s="179" t="s">
        <v>277</v>
      </c>
      <c r="D213" s="179" t="s">
        <v>147</v>
      </c>
      <c r="E213" s="180" t="s">
        <v>640</v>
      </c>
      <c r="F213" s="181" t="s">
        <v>641</v>
      </c>
      <c r="G213" s="182" t="s">
        <v>178</v>
      </c>
      <c r="H213" s="183">
        <v>91.075999999999993</v>
      </c>
      <c r="I213" s="184"/>
      <c r="J213" s="185">
        <f>ROUND(I213*H213,2)</f>
        <v>0</v>
      </c>
      <c r="K213" s="181" t="s">
        <v>525</v>
      </c>
      <c r="L213" s="40"/>
      <c r="M213" s="186" t="s">
        <v>19</v>
      </c>
      <c r="N213" s="187" t="s">
        <v>44</v>
      </c>
      <c r="O213" s="65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0" t="s">
        <v>152</v>
      </c>
      <c r="AT213" s="190" t="s">
        <v>147</v>
      </c>
      <c r="AU213" s="190" t="s">
        <v>81</v>
      </c>
      <c r="AY213" s="18" t="s">
        <v>145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8" t="s">
        <v>79</v>
      </c>
      <c r="BK213" s="191">
        <f>ROUND(I213*H213,2)</f>
        <v>0</v>
      </c>
      <c r="BL213" s="18" t="s">
        <v>152</v>
      </c>
      <c r="BM213" s="190" t="s">
        <v>1915</v>
      </c>
    </row>
    <row r="214" spans="1:65" s="2" customFormat="1" ht="11.25">
      <c r="A214" s="35"/>
      <c r="B214" s="36"/>
      <c r="C214" s="37"/>
      <c r="D214" s="192" t="s">
        <v>154</v>
      </c>
      <c r="E214" s="37"/>
      <c r="F214" s="193" t="s">
        <v>643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154</v>
      </c>
      <c r="AU214" s="18" t="s">
        <v>81</v>
      </c>
    </row>
    <row r="215" spans="1:65" s="15" customFormat="1" ht="11.25">
      <c r="B215" s="230"/>
      <c r="C215" s="231"/>
      <c r="D215" s="199" t="s">
        <v>160</v>
      </c>
      <c r="E215" s="232" t="s">
        <v>19</v>
      </c>
      <c r="F215" s="233" t="s">
        <v>1870</v>
      </c>
      <c r="G215" s="231"/>
      <c r="H215" s="232" t="s">
        <v>19</v>
      </c>
      <c r="I215" s="234"/>
      <c r="J215" s="231"/>
      <c r="K215" s="231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160</v>
      </c>
      <c r="AU215" s="239" t="s">
        <v>81</v>
      </c>
      <c r="AV215" s="15" t="s">
        <v>79</v>
      </c>
      <c r="AW215" s="15" t="s">
        <v>35</v>
      </c>
      <c r="AX215" s="15" t="s">
        <v>73</v>
      </c>
      <c r="AY215" s="239" t="s">
        <v>145</v>
      </c>
    </row>
    <row r="216" spans="1:65" s="13" customFormat="1" ht="11.25">
      <c r="B216" s="197"/>
      <c r="C216" s="198"/>
      <c r="D216" s="199" t="s">
        <v>160</v>
      </c>
      <c r="E216" s="200" t="s">
        <v>19</v>
      </c>
      <c r="F216" s="201" t="s">
        <v>1916</v>
      </c>
      <c r="G216" s="198"/>
      <c r="H216" s="202">
        <v>72.799000000000007</v>
      </c>
      <c r="I216" s="203"/>
      <c r="J216" s="198"/>
      <c r="K216" s="198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160</v>
      </c>
      <c r="AU216" s="208" t="s">
        <v>81</v>
      </c>
      <c r="AV216" s="13" t="s">
        <v>81</v>
      </c>
      <c r="AW216" s="13" t="s">
        <v>35</v>
      </c>
      <c r="AX216" s="13" t="s">
        <v>73</v>
      </c>
      <c r="AY216" s="208" t="s">
        <v>145</v>
      </c>
    </row>
    <row r="217" spans="1:65" s="15" customFormat="1" ht="11.25">
      <c r="B217" s="230"/>
      <c r="C217" s="231"/>
      <c r="D217" s="199" t="s">
        <v>160</v>
      </c>
      <c r="E217" s="232" t="s">
        <v>19</v>
      </c>
      <c r="F217" s="233" t="s">
        <v>1873</v>
      </c>
      <c r="G217" s="231"/>
      <c r="H217" s="232" t="s">
        <v>19</v>
      </c>
      <c r="I217" s="234"/>
      <c r="J217" s="231"/>
      <c r="K217" s="231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160</v>
      </c>
      <c r="AU217" s="239" t="s">
        <v>81</v>
      </c>
      <c r="AV217" s="15" t="s">
        <v>79</v>
      </c>
      <c r="AW217" s="15" t="s">
        <v>35</v>
      </c>
      <c r="AX217" s="15" t="s">
        <v>73</v>
      </c>
      <c r="AY217" s="239" t="s">
        <v>145</v>
      </c>
    </row>
    <row r="218" spans="1:65" s="13" customFormat="1" ht="11.25">
      <c r="B218" s="197"/>
      <c r="C218" s="198"/>
      <c r="D218" s="199" t="s">
        <v>160</v>
      </c>
      <c r="E218" s="200" t="s">
        <v>19</v>
      </c>
      <c r="F218" s="201" t="s">
        <v>1917</v>
      </c>
      <c r="G218" s="198"/>
      <c r="H218" s="202">
        <v>3.3119999999999998</v>
      </c>
      <c r="I218" s="203"/>
      <c r="J218" s="198"/>
      <c r="K218" s="198"/>
      <c r="L218" s="204"/>
      <c r="M218" s="205"/>
      <c r="N218" s="206"/>
      <c r="O218" s="206"/>
      <c r="P218" s="206"/>
      <c r="Q218" s="206"/>
      <c r="R218" s="206"/>
      <c r="S218" s="206"/>
      <c r="T218" s="207"/>
      <c r="AT218" s="208" t="s">
        <v>160</v>
      </c>
      <c r="AU218" s="208" t="s">
        <v>81</v>
      </c>
      <c r="AV218" s="13" t="s">
        <v>81</v>
      </c>
      <c r="AW218" s="13" t="s">
        <v>35</v>
      </c>
      <c r="AX218" s="13" t="s">
        <v>73</v>
      </c>
      <c r="AY218" s="208" t="s">
        <v>145</v>
      </c>
    </row>
    <row r="219" spans="1:65" s="15" customFormat="1" ht="11.25">
      <c r="B219" s="230"/>
      <c r="C219" s="231"/>
      <c r="D219" s="199" t="s">
        <v>160</v>
      </c>
      <c r="E219" s="232" t="s">
        <v>19</v>
      </c>
      <c r="F219" s="233" t="s">
        <v>1876</v>
      </c>
      <c r="G219" s="231"/>
      <c r="H219" s="232" t="s">
        <v>19</v>
      </c>
      <c r="I219" s="234"/>
      <c r="J219" s="231"/>
      <c r="K219" s="231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160</v>
      </c>
      <c r="AU219" s="239" t="s">
        <v>81</v>
      </c>
      <c r="AV219" s="15" t="s">
        <v>79</v>
      </c>
      <c r="AW219" s="15" t="s">
        <v>35</v>
      </c>
      <c r="AX219" s="15" t="s">
        <v>73</v>
      </c>
      <c r="AY219" s="239" t="s">
        <v>145</v>
      </c>
    </row>
    <row r="220" spans="1:65" s="13" customFormat="1" ht="11.25">
      <c r="B220" s="197"/>
      <c r="C220" s="198"/>
      <c r="D220" s="199" t="s">
        <v>160</v>
      </c>
      <c r="E220" s="200" t="s">
        <v>19</v>
      </c>
      <c r="F220" s="201" t="s">
        <v>1918</v>
      </c>
      <c r="G220" s="198"/>
      <c r="H220" s="202">
        <v>14.965</v>
      </c>
      <c r="I220" s="203"/>
      <c r="J220" s="198"/>
      <c r="K220" s="198"/>
      <c r="L220" s="204"/>
      <c r="M220" s="205"/>
      <c r="N220" s="206"/>
      <c r="O220" s="206"/>
      <c r="P220" s="206"/>
      <c r="Q220" s="206"/>
      <c r="R220" s="206"/>
      <c r="S220" s="206"/>
      <c r="T220" s="207"/>
      <c r="AT220" s="208" t="s">
        <v>160</v>
      </c>
      <c r="AU220" s="208" t="s">
        <v>81</v>
      </c>
      <c r="AV220" s="13" t="s">
        <v>81</v>
      </c>
      <c r="AW220" s="13" t="s">
        <v>35</v>
      </c>
      <c r="AX220" s="13" t="s">
        <v>73</v>
      </c>
      <c r="AY220" s="208" t="s">
        <v>145</v>
      </c>
    </row>
    <row r="221" spans="1:65" s="14" customFormat="1" ht="11.25">
      <c r="B221" s="209"/>
      <c r="C221" s="210"/>
      <c r="D221" s="199" t="s">
        <v>160</v>
      </c>
      <c r="E221" s="211" t="s">
        <v>19</v>
      </c>
      <c r="F221" s="212" t="s">
        <v>169</v>
      </c>
      <c r="G221" s="210"/>
      <c r="H221" s="213">
        <v>91.076000000000008</v>
      </c>
      <c r="I221" s="214"/>
      <c r="J221" s="210"/>
      <c r="K221" s="210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160</v>
      </c>
      <c r="AU221" s="219" t="s">
        <v>81</v>
      </c>
      <c r="AV221" s="14" t="s">
        <v>152</v>
      </c>
      <c r="AW221" s="14" t="s">
        <v>35</v>
      </c>
      <c r="AX221" s="14" t="s">
        <v>79</v>
      </c>
      <c r="AY221" s="219" t="s">
        <v>145</v>
      </c>
    </row>
    <row r="222" spans="1:65" s="2" customFormat="1" ht="16.5" customHeight="1">
      <c r="A222" s="35"/>
      <c r="B222" s="36"/>
      <c r="C222" s="220" t="s">
        <v>283</v>
      </c>
      <c r="D222" s="220" t="s">
        <v>234</v>
      </c>
      <c r="E222" s="221" t="s">
        <v>235</v>
      </c>
      <c r="F222" s="222" t="s">
        <v>236</v>
      </c>
      <c r="G222" s="223" t="s">
        <v>216</v>
      </c>
      <c r="H222" s="224">
        <v>156.37700000000001</v>
      </c>
      <c r="I222" s="225"/>
      <c r="J222" s="226">
        <f>ROUND(I222*H222,2)</f>
        <v>0</v>
      </c>
      <c r="K222" s="222" t="s">
        <v>525</v>
      </c>
      <c r="L222" s="227"/>
      <c r="M222" s="228" t="s">
        <v>19</v>
      </c>
      <c r="N222" s="229" t="s">
        <v>44</v>
      </c>
      <c r="O222" s="65"/>
      <c r="P222" s="188">
        <f>O222*H222</f>
        <v>0</v>
      </c>
      <c r="Q222" s="188">
        <v>1</v>
      </c>
      <c r="R222" s="188">
        <f>Q222*H222</f>
        <v>156.37700000000001</v>
      </c>
      <c r="S222" s="188">
        <v>0</v>
      </c>
      <c r="T222" s="18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0" t="s">
        <v>196</v>
      </c>
      <c r="AT222" s="190" t="s">
        <v>234</v>
      </c>
      <c r="AU222" s="190" t="s">
        <v>81</v>
      </c>
      <c r="AY222" s="18" t="s">
        <v>145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18" t="s">
        <v>79</v>
      </c>
      <c r="BK222" s="191">
        <f>ROUND(I222*H222,2)</f>
        <v>0</v>
      </c>
      <c r="BL222" s="18" t="s">
        <v>152</v>
      </c>
      <c r="BM222" s="190" t="s">
        <v>1919</v>
      </c>
    </row>
    <row r="223" spans="1:65" s="13" customFormat="1" ht="11.25">
      <c r="B223" s="197"/>
      <c r="C223" s="198"/>
      <c r="D223" s="199" t="s">
        <v>160</v>
      </c>
      <c r="E223" s="200" t="s">
        <v>19</v>
      </c>
      <c r="F223" s="201" t="s">
        <v>1920</v>
      </c>
      <c r="G223" s="198"/>
      <c r="H223" s="202">
        <v>156.37700000000001</v>
      </c>
      <c r="I223" s="203"/>
      <c r="J223" s="198"/>
      <c r="K223" s="198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160</v>
      </c>
      <c r="AU223" s="208" t="s">
        <v>81</v>
      </c>
      <c r="AV223" s="13" t="s">
        <v>81</v>
      </c>
      <c r="AW223" s="13" t="s">
        <v>35</v>
      </c>
      <c r="AX223" s="13" t="s">
        <v>79</v>
      </c>
      <c r="AY223" s="208" t="s">
        <v>145</v>
      </c>
    </row>
    <row r="224" spans="1:65" s="12" customFormat="1" ht="22.9" customHeight="1">
      <c r="B224" s="163"/>
      <c r="C224" s="164"/>
      <c r="D224" s="165" t="s">
        <v>72</v>
      </c>
      <c r="E224" s="177" t="s">
        <v>81</v>
      </c>
      <c r="F224" s="177" t="s">
        <v>649</v>
      </c>
      <c r="G224" s="164"/>
      <c r="H224" s="164"/>
      <c r="I224" s="167"/>
      <c r="J224" s="178">
        <f>BK224</f>
        <v>0</v>
      </c>
      <c r="K224" s="164"/>
      <c r="L224" s="169"/>
      <c r="M224" s="170"/>
      <c r="N224" s="171"/>
      <c r="O224" s="171"/>
      <c r="P224" s="172">
        <f>SUM(P225:P228)</f>
        <v>0</v>
      </c>
      <c r="Q224" s="171"/>
      <c r="R224" s="172">
        <f>SUM(R225:R228)</f>
        <v>0.13399539999999999</v>
      </c>
      <c r="S224" s="171"/>
      <c r="T224" s="173">
        <f>SUM(T225:T228)</f>
        <v>0</v>
      </c>
      <c r="AR224" s="174" t="s">
        <v>79</v>
      </c>
      <c r="AT224" s="175" t="s">
        <v>72</v>
      </c>
      <c r="AU224" s="175" t="s">
        <v>79</v>
      </c>
      <c r="AY224" s="174" t="s">
        <v>145</v>
      </c>
      <c r="BK224" s="176">
        <f>SUM(BK225:BK228)</f>
        <v>0</v>
      </c>
    </row>
    <row r="225" spans="1:65" s="2" customFormat="1" ht="16.5" customHeight="1">
      <c r="A225" s="35"/>
      <c r="B225" s="36"/>
      <c r="C225" s="179" t="s">
        <v>288</v>
      </c>
      <c r="D225" s="179" t="s">
        <v>147</v>
      </c>
      <c r="E225" s="180" t="s">
        <v>1054</v>
      </c>
      <c r="F225" s="181" t="s">
        <v>1055</v>
      </c>
      <c r="G225" s="182" t="s">
        <v>172</v>
      </c>
      <c r="H225" s="183">
        <v>273.45999999999998</v>
      </c>
      <c r="I225" s="184"/>
      <c r="J225" s="185">
        <f>ROUND(I225*H225,2)</f>
        <v>0</v>
      </c>
      <c r="K225" s="181" t="s">
        <v>525</v>
      </c>
      <c r="L225" s="40"/>
      <c r="M225" s="186" t="s">
        <v>19</v>
      </c>
      <c r="N225" s="187" t="s">
        <v>44</v>
      </c>
      <c r="O225" s="65"/>
      <c r="P225" s="188">
        <f>O225*H225</f>
        <v>0</v>
      </c>
      <c r="Q225" s="188">
        <v>4.8999999999999998E-4</v>
      </c>
      <c r="R225" s="188">
        <f>Q225*H225</f>
        <v>0.13399539999999999</v>
      </c>
      <c r="S225" s="188">
        <v>0</v>
      </c>
      <c r="T225" s="18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0" t="s">
        <v>152</v>
      </c>
      <c r="AT225" s="190" t="s">
        <v>147</v>
      </c>
      <c r="AU225" s="190" t="s">
        <v>81</v>
      </c>
      <c r="AY225" s="18" t="s">
        <v>145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18" t="s">
        <v>79</v>
      </c>
      <c r="BK225" s="191">
        <f>ROUND(I225*H225,2)</f>
        <v>0</v>
      </c>
      <c r="BL225" s="18" t="s">
        <v>152</v>
      </c>
      <c r="BM225" s="190" t="s">
        <v>1921</v>
      </c>
    </row>
    <row r="226" spans="1:65" s="2" customFormat="1" ht="11.25">
      <c r="A226" s="35"/>
      <c r="B226" s="36"/>
      <c r="C226" s="37"/>
      <c r="D226" s="192" t="s">
        <v>154</v>
      </c>
      <c r="E226" s="37"/>
      <c r="F226" s="193" t="s">
        <v>1057</v>
      </c>
      <c r="G226" s="37"/>
      <c r="H226" s="37"/>
      <c r="I226" s="194"/>
      <c r="J226" s="37"/>
      <c r="K226" s="37"/>
      <c r="L226" s="40"/>
      <c r="M226" s="195"/>
      <c r="N226" s="196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154</v>
      </c>
      <c r="AU226" s="18" t="s">
        <v>81</v>
      </c>
    </row>
    <row r="227" spans="1:65" s="15" customFormat="1" ht="11.25">
      <c r="B227" s="230"/>
      <c r="C227" s="231"/>
      <c r="D227" s="199" t="s">
        <v>160</v>
      </c>
      <c r="E227" s="232" t="s">
        <v>19</v>
      </c>
      <c r="F227" s="233" t="s">
        <v>1058</v>
      </c>
      <c r="G227" s="231"/>
      <c r="H227" s="232" t="s">
        <v>19</v>
      </c>
      <c r="I227" s="234"/>
      <c r="J227" s="231"/>
      <c r="K227" s="231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160</v>
      </c>
      <c r="AU227" s="239" t="s">
        <v>81</v>
      </c>
      <c r="AV227" s="15" t="s">
        <v>79</v>
      </c>
      <c r="AW227" s="15" t="s">
        <v>35</v>
      </c>
      <c r="AX227" s="15" t="s">
        <v>73</v>
      </c>
      <c r="AY227" s="239" t="s">
        <v>145</v>
      </c>
    </row>
    <row r="228" spans="1:65" s="13" customFormat="1" ht="11.25">
      <c r="B228" s="197"/>
      <c r="C228" s="198"/>
      <c r="D228" s="199" t="s">
        <v>160</v>
      </c>
      <c r="E228" s="200" t="s">
        <v>19</v>
      </c>
      <c r="F228" s="201" t="s">
        <v>1059</v>
      </c>
      <c r="G228" s="198"/>
      <c r="H228" s="202">
        <v>273.45999999999998</v>
      </c>
      <c r="I228" s="203"/>
      <c r="J228" s="198"/>
      <c r="K228" s="198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160</v>
      </c>
      <c r="AU228" s="208" t="s">
        <v>81</v>
      </c>
      <c r="AV228" s="13" t="s">
        <v>81</v>
      </c>
      <c r="AW228" s="13" t="s">
        <v>35</v>
      </c>
      <c r="AX228" s="13" t="s">
        <v>79</v>
      </c>
      <c r="AY228" s="208" t="s">
        <v>145</v>
      </c>
    </row>
    <row r="229" spans="1:65" s="12" customFormat="1" ht="22.9" customHeight="1">
      <c r="B229" s="163"/>
      <c r="C229" s="164"/>
      <c r="D229" s="165" t="s">
        <v>72</v>
      </c>
      <c r="E229" s="177" t="s">
        <v>162</v>
      </c>
      <c r="F229" s="177" t="s">
        <v>254</v>
      </c>
      <c r="G229" s="164"/>
      <c r="H229" s="164"/>
      <c r="I229" s="167"/>
      <c r="J229" s="178">
        <f>BK229</f>
        <v>0</v>
      </c>
      <c r="K229" s="164"/>
      <c r="L229" s="169"/>
      <c r="M229" s="170"/>
      <c r="N229" s="171"/>
      <c r="O229" s="171"/>
      <c r="P229" s="172">
        <f>SUM(P230:P236)</f>
        <v>0</v>
      </c>
      <c r="Q229" s="171"/>
      <c r="R229" s="172">
        <f>SUM(R230:R236)</f>
        <v>0</v>
      </c>
      <c r="S229" s="171"/>
      <c r="T229" s="173">
        <f>SUM(T230:T236)</f>
        <v>0</v>
      </c>
      <c r="AR229" s="174" t="s">
        <v>79</v>
      </c>
      <c r="AT229" s="175" t="s">
        <v>72</v>
      </c>
      <c r="AU229" s="175" t="s">
        <v>79</v>
      </c>
      <c r="AY229" s="174" t="s">
        <v>145</v>
      </c>
      <c r="BK229" s="176">
        <f>SUM(BK230:BK236)</f>
        <v>0</v>
      </c>
    </row>
    <row r="230" spans="1:65" s="2" customFormat="1" ht="16.5" customHeight="1">
      <c r="A230" s="35"/>
      <c r="B230" s="36"/>
      <c r="C230" s="179" t="s">
        <v>293</v>
      </c>
      <c r="D230" s="179" t="s">
        <v>147</v>
      </c>
      <c r="E230" s="180" t="s">
        <v>1060</v>
      </c>
      <c r="F230" s="181" t="s">
        <v>1061</v>
      </c>
      <c r="G230" s="182" t="s">
        <v>172</v>
      </c>
      <c r="H230" s="183">
        <v>173.91</v>
      </c>
      <c r="I230" s="184"/>
      <c r="J230" s="185">
        <f>ROUND(I230*H230,2)</f>
        <v>0</v>
      </c>
      <c r="K230" s="181" t="s">
        <v>525</v>
      </c>
      <c r="L230" s="40"/>
      <c r="M230" s="186" t="s">
        <v>19</v>
      </c>
      <c r="N230" s="187" t="s">
        <v>44</v>
      </c>
      <c r="O230" s="65"/>
      <c r="P230" s="188">
        <f>O230*H230</f>
        <v>0</v>
      </c>
      <c r="Q230" s="188">
        <v>0</v>
      </c>
      <c r="R230" s="188">
        <f>Q230*H230</f>
        <v>0</v>
      </c>
      <c r="S230" s="188">
        <v>0</v>
      </c>
      <c r="T230" s="18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0" t="s">
        <v>152</v>
      </c>
      <c r="AT230" s="190" t="s">
        <v>147</v>
      </c>
      <c r="AU230" s="190" t="s">
        <v>81</v>
      </c>
      <c r="AY230" s="18" t="s">
        <v>145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18" t="s">
        <v>79</v>
      </c>
      <c r="BK230" s="191">
        <f>ROUND(I230*H230,2)</f>
        <v>0</v>
      </c>
      <c r="BL230" s="18" t="s">
        <v>152</v>
      </c>
      <c r="BM230" s="190" t="s">
        <v>1922</v>
      </c>
    </row>
    <row r="231" spans="1:65" s="2" customFormat="1" ht="11.25">
      <c r="A231" s="35"/>
      <c r="B231" s="36"/>
      <c r="C231" s="37"/>
      <c r="D231" s="192" t="s">
        <v>154</v>
      </c>
      <c r="E231" s="37"/>
      <c r="F231" s="193" t="s">
        <v>1063</v>
      </c>
      <c r="G231" s="37"/>
      <c r="H231" s="37"/>
      <c r="I231" s="194"/>
      <c r="J231" s="37"/>
      <c r="K231" s="37"/>
      <c r="L231" s="40"/>
      <c r="M231" s="195"/>
      <c r="N231" s="196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154</v>
      </c>
      <c r="AU231" s="18" t="s">
        <v>81</v>
      </c>
    </row>
    <row r="232" spans="1:65" s="15" customFormat="1" ht="11.25">
      <c r="B232" s="230"/>
      <c r="C232" s="231"/>
      <c r="D232" s="199" t="s">
        <v>160</v>
      </c>
      <c r="E232" s="232" t="s">
        <v>19</v>
      </c>
      <c r="F232" s="233" t="s">
        <v>1064</v>
      </c>
      <c r="G232" s="231"/>
      <c r="H232" s="232" t="s">
        <v>19</v>
      </c>
      <c r="I232" s="234"/>
      <c r="J232" s="231"/>
      <c r="K232" s="231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160</v>
      </c>
      <c r="AU232" s="239" t="s">
        <v>81</v>
      </c>
      <c r="AV232" s="15" t="s">
        <v>79</v>
      </c>
      <c r="AW232" s="15" t="s">
        <v>35</v>
      </c>
      <c r="AX232" s="15" t="s">
        <v>73</v>
      </c>
      <c r="AY232" s="239" t="s">
        <v>145</v>
      </c>
    </row>
    <row r="233" spans="1:65" s="13" customFormat="1" ht="11.25">
      <c r="B233" s="197"/>
      <c r="C233" s="198"/>
      <c r="D233" s="199" t="s">
        <v>160</v>
      </c>
      <c r="E233" s="200" t="s">
        <v>19</v>
      </c>
      <c r="F233" s="201" t="s">
        <v>1923</v>
      </c>
      <c r="G233" s="198"/>
      <c r="H233" s="202">
        <v>173.91</v>
      </c>
      <c r="I233" s="203"/>
      <c r="J233" s="198"/>
      <c r="K233" s="198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160</v>
      </c>
      <c r="AU233" s="208" t="s">
        <v>81</v>
      </c>
      <c r="AV233" s="13" t="s">
        <v>81</v>
      </c>
      <c r="AW233" s="13" t="s">
        <v>35</v>
      </c>
      <c r="AX233" s="13" t="s">
        <v>79</v>
      </c>
      <c r="AY233" s="208" t="s">
        <v>145</v>
      </c>
    </row>
    <row r="234" spans="1:65" s="2" customFormat="1" ht="16.5" customHeight="1">
      <c r="A234" s="35"/>
      <c r="B234" s="36"/>
      <c r="C234" s="179" t="s">
        <v>298</v>
      </c>
      <c r="D234" s="179" t="s">
        <v>147</v>
      </c>
      <c r="E234" s="180" t="s">
        <v>1066</v>
      </c>
      <c r="F234" s="181" t="s">
        <v>1067</v>
      </c>
      <c r="G234" s="182" t="s">
        <v>172</v>
      </c>
      <c r="H234" s="183">
        <v>173.91</v>
      </c>
      <c r="I234" s="184"/>
      <c r="J234" s="185">
        <f>ROUND(I234*H234,2)</f>
        <v>0</v>
      </c>
      <c r="K234" s="181" t="s">
        <v>525</v>
      </c>
      <c r="L234" s="40"/>
      <c r="M234" s="186" t="s">
        <v>19</v>
      </c>
      <c r="N234" s="187" t="s">
        <v>44</v>
      </c>
      <c r="O234" s="65"/>
      <c r="P234" s="188">
        <f>O234*H234</f>
        <v>0</v>
      </c>
      <c r="Q234" s="188">
        <v>0</v>
      </c>
      <c r="R234" s="188">
        <f>Q234*H234</f>
        <v>0</v>
      </c>
      <c r="S234" s="188">
        <v>0</v>
      </c>
      <c r="T234" s="18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0" t="s">
        <v>152</v>
      </c>
      <c r="AT234" s="190" t="s">
        <v>147</v>
      </c>
      <c r="AU234" s="190" t="s">
        <v>81</v>
      </c>
      <c r="AY234" s="18" t="s">
        <v>145</v>
      </c>
      <c r="BE234" s="191">
        <f>IF(N234="základní",J234,0)</f>
        <v>0</v>
      </c>
      <c r="BF234" s="191">
        <f>IF(N234="snížená",J234,0)</f>
        <v>0</v>
      </c>
      <c r="BG234" s="191">
        <f>IF(N234="zákl. přenesená",J234,0)</f>
        <v>0</v>
      </c>
      <c r="BH234" s="191">
        <f>IF(N234="sníž. přenesená",J234,0)</f>
        <v>0</v>
      </c>
      <c r="BI234" s="191">
        <f>IF(N234="nulová",J234,0)</f>
        <v>0</v>
      </c>
      <c r="BJ234" s="18" t="s">
        <v>79</v>
      </c>
      <c r="BK234" s="191">
        <f>ROUND(I234*H234,2)</f>
        <v>0</v>
      </c>
      <c r="BL234" s="18" t="s">
        <v>152</v>
      </c>
      <c r="BM234" s="190" t="s">
        <v>1924</v>
      </c>
    </row>
    <row r="235" spans="1:65" s="2" customFormat="1" ht="11.25">
      <c r="A235" s="35"/>
      <c r="B235" s="36"/>
      <c r="C235" s="37"/>
      <c r="D235" s="192" t="s">
        <v>154</v>
      </c>
      <c r="E235" s="37"/>
      <c r="F235" s="193" t="s">
        <v>1069</v>
      </c>
      <c r="G235" s="37"/>
      <c r="H235" s="37"/>
      <c r="I235" s="194"/>
      <c r="J235" s="37"/>
      <c r="K235" s="37"/>
      <c r="L235" s="40"/>
      <c r="M235" s="195"/>
      <c r="N235" s="196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154</v>
      </c>
      <c r="AU235" s="18" t="s">
        <v>81</v>
      </c>
    </row>
    <row r="236" spans="1:65" s="13" customFormat="1" ht="11.25">
      <c r="B236" s="197"/>
      <c r="C236" s="198"/>
      <c r="D236" s="199" t="s">
        <v>160</v>
      </c>
      <c r="E236" s="200" t="s">
        <v>19</v>
      </c>
      <c r="F236" s="201" t="s">
        <v>1925</v>
      </c>
      <c r="G236" s="198"/>
      <c r="H236" s="202">
        <v>173.91</v>
      </c>
      <c r="I236" s="203"/>
      <c r="J236" s="198"/>
      <c r="K236" s="198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160</v>
      </c>
      <c r="AU236" s="208" t="s">
        <v>81</v>
      </c>
      <c r="AV236" s="13" t="s">
        <v>81</v>
      </c>
      <c r="AW236" s="13" t="s">
        <v>35</v>
      </c>
      <c r="AX236" s="13" t="s">
        <v>79</v>
      </c>
      <c r="AY236" s="208" t="s">
        <v>145</v>
      </c>
    </row>
    <row r="237" spans="1:65" s="12" customFormat="1" ht="22.9" customHeight="1">
      <c r="B237" s="163"/>
      <c r="C237" s="164"/>
      <c r="D237" s="165" t="s">
        <v>72</v>
      </c>
      <c r="E237" s="177" t="s">
        <v>152</v>
      </c>
      <c r="F237" s="177" t="s">
        <v>650</v>
      </c>
      <c r="G237" s="164"/>
      <c r="H237" s="164"/>
      <c r="I237" s="167"/>
      <c r="J237" s="178">
        <f>BK237</f>
        <v>0</v>
      </c>
      <c r="K237" s="164"/>
      <c r="L237" s="169"/>
      <c r="M237" s="170"/>
      <c r="N237" s="171"/>
      <c r="O237" s="171"/>
      <c r="P237" s="172">
        <f>SUM(P238:P258)</f>
        <v>0</v>
      </c>
      <c r="Q237" s="171"/>
      <c r="R237" s="172">
        <f>SUM(R238:R258)</f>
        <v>0.89393999999999996</v>
      </c>
      <c r="S237" s="171"/>
      <c r="T237" s="173">
        <f>SUM(T238:T258)</f>
        <v>0</v>
      </c>
      <c r="AR237" s="174" t="s">
        <v>79</v>
      </c>
      <c r="AT237" s="175" t="s">
        <v>72</v>
      </c>
      <c r="AU237" s="175" t="s">
        <v>79</v>
      </c>
      <c r="AY237" s="174" t="s">
        <v>145</v>
      </c>
      <c r="BK237" s="176">
        <f>SUM(BK238:BK258)</f>
        <v>0</v>
      </c>
    </row>
    <row r="238" spans="1:65" s="2" customFormat="1" ht="16.5" customHeight="1">
      <c r="A238" s="35"/>
      <c r="B238" s="36"/>
      <c r="C238" s="179" t="s">
        <v>304</v>
      </c>
      <c r="D238" s="179" t="s">
        <v>147</v>
      </c>
      <c r="E238" s="180" t="s">
        <v>651</v>
      </c>
      <c r="F238" s="181" t="s">
        <v>652</v>
      </c>
      <c r="G238" s="182" t="s">
        <v>178</v>
      </c>
      <c r="H238" s="183">
        <v>25.744</v>
      </c>
      <c r="I238" s="184"/>
      <c r="J238" s="185">
        <f>ROUND(I238*H238,2)</f>
        <v>0</v>
      </c>
      <c r="K238" s="181" t="s">
        <v>525</v>
      </c>
      <c r="L238" s="40"/>
      <c r="M238" s="186" t="s">
        <v>19</v>
      </c>
      <c r="N238" s="187" t="s">
        <v>44</v>
      </c>
      <c r="O238" s="65"/>
      <c r="P238" s="188">
        <f>O238*H238</f>
        <v>0</v>
      </c>
      <c r="Q238" s="188">
        <v>0</v>
      </c>
      <c r="R238" s="188">
        <f>Q238*H238</f>
        <v>0</v>
      </c>
      <c r="S238" s="188">
        <v>0</v>
      </c>
      <c r="T238" s="18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0" t="s">
        <v>152</v>
      </c>
      <c r="AT238" s="190" t="s">
        <v>147</v>
      </c>
      <c r="AU238" s="190" t="s">
        <v>81</v>
      </c>
      <c r="AY238" s="18" t="s">
        <v>145</v>
      </c>
      <c r="BE238" s="191">
        <f>IF(N238="základní",J238,0)</f>
        <v>0</v>
      </c>
      <c r="BF238" s="191">
        <f>IF(N238="snížená",J238,0)</f>
        <v>0</v>
      </c>
      <c r="BG238" s="191">
        <f>IF(N238="zákl. přenesená",J238,0)</f>
        <v>0</v>
      </c>
      <c r="BH238" s="191">
        <f>IF(N238="sníž. přenesená",J238,0)</f>
        <v>0</v>
      </c>
      <c r="BI238" s="191">
        <f>IF(N238="nulová",J238,0)</f>
        <v>0</v>
      </c>
      <c r="BJ238" s="18" t="s">
        <v>79</v>
      </c>
      <c r="BK238" s="191">
        <f>ROUND(I238*H238,2)</f>
        <v>0</v>
      </c>
      <c r="BL238" s="18" t="s">
        <v>152</v>
      </c>
      <c r="BM238" s="190" t="s">
        <v>1926</v>
      </c>
    </row>
    <row r="239" spans="1:65" s="2" customFormat="1" ht="11.25">
      <c r="A239" s="35"/>
      <c r="B239" s="36"/>
      <c r="C239" s="37"/>
      <c r="D239" s="192" t="s">
        <v>154</v>
      </c>
      <c r="E239" s="37"/>
      <c r="F239" s="193" t="s">
        <v>654</v>
      </c>
      <c r="G239" s="37"/>
      <c r="H239" s="37"/>
      <c r="I239" s="194"/>
      <c r="J239" s="37"/>
      <c r="K239" s="37"/>
      <c r="L239" s="40"/>
      <c r="M239" s="195"/>
      <c r="N239" s="196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154</v>
      </c>
      <c r="AU239" s="18" t="s">
        <v>81</v>
      </c>
    </row>
    <row r="240" spans="1:65" s="15" customFormat="1" ht="11.25">
      <c r="B240" s="230"/>
      <c r="C240" s="231"/>
      <c r="D240" s="199" t="s">
        <v>160</v>
      </c>
      <c r="E240" s="232" t="s">
        <v>19</v>
      </c>
      <c r="F240" s="233" t="s">
        <v>1870</v>
      </c>
      <c r="G240" s="231"/>
      <c r="H240" s="232" t="s">
        <v>19</v>
      </c>
      <c r="I240" s="234"/>
      <c r="J240" s="231"/>
      <c r="K240" s="231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160</v>
      </c>
      <c r="AU240" s="239" t="s">
        <v>81</v>
      </c>
      <c r="AV240" s="15" t="s">
        <v>79</v>
      </c>
      <c r="AW240" s="15" t="s">
        <v>35</v>
      </c>
      <c r="AX240" s="15" t="s">
        <v>73</v>
      </c>
      <c r="AY240" s="239" t="s">
        <v>145</v>
      </c>
    </row>
    <row r="241" spans="1:65" s="13" customFormat="1" ht="11.25">
      <c r="B241" s="197"/>
      <c r="C241" s="198"/>
      <c r="D241" s="199" t="s">
        <v>160</v>
      </c>
      <c r="E241" s="200" t="s">
        <v>19</v>
      </c>
      <c r="F241" s="201" t="s">
        <v>1927</v>
      </c>
      <c r="G241" s="198"/>
      <c r="H241" s="202">
        <v>18.2</v>
      </c>
      <c r="I241" s="203"/>
      <c r="J241" s="198"/>
      <c r="K241" s="198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160</v>
      </c>
      <c r="AU241" s="208" t="s">
        <v>81</v>
      </c>
      <c r="AV241" s="13" t="s">
        <v>81</v>
      </c>
      <c r="AW241" s="13" t="s">
        <v>35</v>
      </c>
      <c r="AX241" s="13" t="s">
        <v>73</v>
      </c>
      <c r="AY241" s="208" t="s">
        <v>145</v>
      </c>
    </row>
    <row r="242" spans="1:65" s="15" customFormat="1" ht="11.25">
      <c r="B242" s="230"/>
      <c r="C242" s="231"/>
      <c r="D242" s="199" t="s">
        <v>160</v>
      </c>
      <c r="E242" s="232" t="s">
        <v>19</v>
      </c>
      <c r="F242" s="233" t="s">
        <v>1873</v>
      </c>
      <c r="G242" s="231"/>
      <c r="H242" s="232" t="s">
        <v>19</v>
      </c>
      <c r="I242" s="234"/>
      <c r="J242" s="231"/>
      <c r="K242" s="231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160</v>
      </c>
      <c r="AU242" s="239" t="s">
        <v>81</v>
      </c>
      <c r="AV242" s="15" t="s">
        <v>79</v>
      </c>
      <c r="AW242" s="15" t="s">
        <v>35</v>
      </c>
      <c r="AX242" s="15" t="s">
        <v>73</v>
      </c>
      <c r="AY242" s="239" t="s">
        <v>145</v>
      </c>
    </row>
    <row r="243" spans="1:65" s="13" customFormat="1" ht="11.25">
      <c r="B243" s="197"/>
      <c r="C243" s="198"/>
      <c r="D243" s="199" t="s">
        <v>160</v>
      </c>
      <c r="E243" s="200" t="s">
        <v>19</v>
      </c>
      <c r="F243" s="201" t="s">
        <v>1928</v>
      </c>
      <c r="G243" s="198"/>
      <c r="H243" s="202">
        <v>0.82799999999999996</v>
      </c>
      <c r="I243" s="203"/>
      <c r="J243" s="198"/>
      <c r="K243" s="198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160</v>
      </c>
      <c r="AU243" s="208" t="s">
        <v>81</v>
      </c>
      <c r="AV243" s="13" t="s">
        <v>81</v>
      </c>
      <c r="AW243" s="13" t="s">
        <v>35</v>
      </c>
      <c r="AX243" s="13" t="s">
        <v>73</v>
      </c>
      <c r="AY243" s="208" t="s">
        <v>145</v>
      </c>
    </row>
    <row r="244" spans="1:65" s="15" customFormat="1" ht="11.25">
      <c r="B244" s="230"/>
      <c r="C244" s="231"/>
      <c r="D244" s="199" t="s">
        <v>160</v>
      </c>
      <c r="E244" s="232" t="s">
        <v>19</v>
      </c>
      <c r="F244" s="233" t="s">
        <v>1876</v>
      </c>
      <c r="G244" s="231"/>
      <c r="H244" s="232" t="s">
        <v>19</v>
      </c>
      <c r="I244" s="234"/>
      <c r="J244" s="231"/>
      <c r="K244" s="231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160</v>
      </c>
      <c r="AU244" s="239" t="s">
        <v>81</v>
      </c>
      <c r="AV244" s="15" t="s">
        <v>79</v>
      </c>
      <c r="AW244" s="15" t="s">
        <v>35</v>
      </c>
      <c r="AX244" s="15" t="s">
        <v>73</v>
      </c>
      <c r="AY244" s="239" t="s">
        <v>145</v>
      </c>
    </row>
    <row r="245" spans="1:65" s="13" customFormat="1" ht="11.25">
      <c r="B245" s="197"/>
      <c r="C245" s="198"/>
      <c r="D245" s="199" t="s">
        <v>160</v>
      </c>
      <c r="E245" s="200" t="s">
        <v>19</v>
      </c>
      <c r="F245" s="201" t="s">
        <v>1929</v>
      </c>
      <c r="G245" s="198"/>
      <c r="H245" s="202">
        <v>4.9880000000000004</v>
      </c>
      <c r="I245" s="203"/>
      <c r="J245" s="198"/>
      <c r="K245" s="198"/>
      <c r="L245" s="204"/>
      <c r="M245" s="205"/>
      <c r="N245" s="206"/>
      <c r="O245" s="206"/>
      <c r="P245" s="206"/>
      <c r="Q245" s="206"/>
      <c r="R245" s="206"/>
      <c r="S245" s="206"/>
      <c r="T245" s="207"/>
      <c r="AT245" s="208" t="s">
        <v>160</v>
      </c>
      <c r="AU245" s="208" t="s">
        <v>81</v>
      </c>
      <c r="AV245" s="13" t="s">
        <v>81</v>
      </c>
      <c r="AW245" s="13" t="s">
        <v>35</v>
      </c>
      <c r="AX245" s="13" t="s">
        <v>73</v>
      </c>
      <c r="AY245" s="208" t="s">
        <v>145</v>
      </c>
    </row>
    <row r="246" spans="1:65" s="15" customFormat="1" ht="11.25">
      <c r="B246" s="230"/>
      <c r="C246" s="231"/>
      <c r="D246" s="199" t="s">
        <v>160</v>
      </c>
      <c r="E246" s="232" t="s">
        <v>19</v>
      </c>
      <c r="F246" s="233" t="s">
        <v>1075</v>
      </c>
      <c r="G246" s="231"/>
      <c r="H246" s="232" t="s">
        <v>19</v>
      </c>
      <c r="I246" s="234"/>
      <c r="J246" s="231"/>
      <c r="K246" s="231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160</v>
      </c>
      <c r="AU246" s="239" t="s">
        <v>81</v>
      </c>
      <c r="AV246" s="15" t="s">
        <v>79</v>
      </c>
      <c r="AW246" s="15" t="s">
        <v>35</v>
      </c>
      <c r="AX246" s="15" t="s">
        <v>73</v>
      </c>
      <c r="AY246" s="239" t="s">
        <v>145</v>
      </c>
    </row>
    <row r="247" spans="1:65" s="13" customFormat="1" ht="11.25">
      <c r="B247" s="197"/>
      <c r="C247" s="198"/>
      <c r="D247" s="199" t="s">
        <v>160</v>
      </c>
      <c r="E247" s="200" t="s">
        <v>19</v>
      </c>
      <c r="F247" s="201" t="s">
        <v>1930</v>
      </c>
      <c r="G247" s="198"/>
      <c r="H247" s="202">
        <v>1.728</v>
      </c>
      <c r="I247" s="203"/>
      <c r="J247" s="198"/>
      <c r="K247" s="198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160</v>
      </c>
      <c r="AU247" s="208" t="s">
        <v>81</v>
      </c>
      <c r="AV247" s="13" t="s">
        <v>81</v>
      </c>
      <c r="AW247" s="13" t="s">
        <v>35</v>
      </c>
      <c r="AX247" s="13" t="s">
        <v>73</v>
      </c>
      <c r="AY247" s="208" t="s">
        <v>145</v>
      </c>
    </row>
    <row r="248" spans="1:65" s="14" customFormat="1" ht="11.25">
      <c r="B248" s="209"/>
      <c r="C248" s="210"/>
      <c r="D248" s="199" t="s">
        <v>160</v>
      </c>
      <c r="E248" s="211" t="s">
        <v>19</v>
      </c>
      <c r="F248" s="212" t="s">
        <v>169</v>
      </c>
      <c r="G248" s="210"/>
      <c r="H248" s="213">
        <v>25.744</v>
      </c>
      <c r="I248" s="214"/>
      <c r="J248" s="210"/>
      <c r="K248" s="210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160</v>
      </c>
      <c r="AU248" s="219" t="s">
        <v>81</v>
      </c>
      <c r="AV248" s="14" t="s">
        <v>152</v>
      </c>
      <c r="AW248" s="14" t="s">
        <v>35</v>
      </c>
      <c r="AX248" s="14" t="s">
        <v>79</v>
      </c>
      <c r="AY248" s="219" t="s">
        <v>145</v>
      </c>
    </row>
    <row r="249" spans="1:65" s="2" customFormat="1" ht="16.5" customHeight="1">
      <c r="A249" s="35"/>
      <c r="B249" s="36"/>
      <c r="C249" s="179" t="s">
        <v>310</v>
      </c>
      <c r="D249" s="179" t="s">
        <v>147</v>
      </c>
      <c r="E249" s="180" t="s">
        <v>1077</v>
      </c>
      <c r="F249" s="181" t="s">
        <v>1078</v>
      </c>
      <c r="G249" s="182" t="s">
        <v>263</v>
      </c>
      <c r="H249" s="183">
        <v>7</v>
      </c>
      <c r="I249" s="184"/>
      <c r="J249" s="185">
        <f>ROUND(I249*H249,2)</f>
        <v>0</v>
      </c>
      <c r="K249" s="181" t="s">
        <v>525</v>
      </c>
      <c r="L249" s="40"/>
      <c r="M249" s="186" t="s">
        <v>19</v>
      </c>
      <c r="N249" s="187" t="s">
        <v>44</v>
      </c>
      <c r="O249" s="65"/>
      <c r="P249" s="188">
        <f>O249*H249</f>
        <v>0</v>
      </c>
      <c r="Q249" s="188">
        <v>8.7419999999999998E-2</v>
      </c>
      <c r="R249" s="188">
        <f>Q249*H249</f>
        <v>0.61193999999999993</v>
      </c>
      <c r="S249" s="188">
        <v>0</v>
      </c>
      <c r="T249" s="18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0" t="s">
        <v>152</v>
      </c>
      <c r="AT249" s="190" t="s">
        <v>147</v>
      </c>
      <c r="AU249" s="190" t="s">
        <v>81</v>
      </c>
      <c r="AY249" s="18" t="s">
        <v>145</v>
      </c>
      <c r="BE249" s="191">
        <f>IF(N249="základní",J249,0)</f>
        <v>0</v>
      </c>
      <c r="BF249" s="191">
        <f>IF(N249="snížená",J249,0)</f>
        <v>0</v>
      </c>
      <c r="BG249" s="191">
        <f>IF(N249="zákl. přenesená",J249,0)</f>
        <v>0</v>
      </c>
      <c r="BH249" s="191">
        <f>IF(N249="sníž. přenesená",J249,0)</f>
        <v>0</v>
      </c>
      <c r="BI249" s="191">
        <f>IF(N249="nulová",J249,0)</f>
        <v>0</v>
      </c>
      <c r="BJ249" s="18" t="s">
        <v>79</v>
      </c>
      <c r="BK249" s="191">
        <f>ROUND(I249*H249,2)</f>
        <v>0</v>
      </c>
      <c r="BL249" s="18" t="s">
        <v>152</v>
      </c>
      <c r="BM249" s="190" t="s">
        <v>1931</v>
      </c>
    </row>
    <row r="250" spans="1:65" s="2" customFormat="1" ht="11.25">
      <c r="A250" s="35"/>
      <c r="B250" s="36"/>
      <c r="C250" s="37"/>
      <c r="D250" s="192" t="s">
        <v>154</v>
      </c>
      <c r="E250" s="37"/>
      <c r="F250" s="193" t="s">
        <v>1080</v>
      </c>
      <c r="G250" s="37"/>
      <c r="H250" s="37"/>
      <c r="I250" s="194"/>
      <c r="J250" s="37"/>
      <c r="K250" s="37"/>
      <c r="L250" s="40"/>
      <c r="M250" s="195"/>
      <c r="N250" s="196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154</v>
      </c>
      <c r="AU250" s="18" t="s">
        <v>81</v>
      </c>
    </row>
    <row r="251" spans="1:65" s="13" customFormat="1" ht="11.25">
      <c r="B251" s="197"/>
      <c r="C251" s="198"/>
      <c r="D251" s="199" t="s">
        <v>160</v>
      </c>
      <c r="E251" s="200" t="s">
        <v>19</v>
      </c>
      <c r="F251" s="201" t="s">
        <v>190</v>
      </c>
      <c r="G251" s="198"/>
      <c r="H251" s="202">
        <v>7</v>
      </c>
      <c r="I251" s="203"/>
      <c r="J251" s="198"/>
      <c r="K251" s="198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160</v>
      </c>
      <c r="AU251" s="208" t="s">
        <v>81</v>
      </c>
      <c r="AV251" s="13" t="s">
        <v>81</v>
      </c>
      <c r="AW251" s="13" t="s">
        <v>35</v>
      </c>
      <c r="AX251" s="13" t="s">
        <v>79</v>
      </c>
      <c r="AY251" s="208" t="s">
        <v>145</v>
      </c>
    </row>
    <row r="252" spans="1:65" s="2" customFormat="1" ht="16.5" customHeight="1">
      <c r="A252" s="35"/>
      <c r="B252" s="36"/>
      <c r="C252" s="220" t="s">
        <v>316</v>
      </c>
      <c r="D252" s="220" t="s">
        <v>234</v>
      </c>
      <c r="E252" s="221" t="s">
        <v>1082</v>
      </c>
      <c r="F252" s="222" t="s">
        <v>1083</v>
      </c>
      <c r="G252" s="223" t="s">
        <v>263</v>
      </c>
      <c r="H252" s="224">
        <v>4</v>
      </c>
      <c r="I252" s="225"/>
      <c r="J252" s="226">
        <f>ROUND(I252*H252,2)</f>
        <v>0</v>
      </c>
      <c r="K252" s="222" t="s">
        <v>525</v>
      </c>
      <c r="L252" s="227"/>
      <c r="M252" s="228" t="s">
        <v>19</v>
      </c>
      <c r="N252" s="229" t="s">
        <v>44</v>
      </c>
      <c r="O252" s="65"/>
      <c r="P252" s="188">
        <f>O252*H252</f>
        <v>0</v>
      </c>
      <c r="Q252" s="188">
        <v>2.8000000000000001E-2</v>
      </c>
      <c r="R252" s="188">
        <f>Q252*H252</f>
        <v>0.112</v>
      </c>
      <c r="S252" s="188">
        <v>0</v>
      </c>
      <c r="T252" s="18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0" t="s">
        <v>196</v>
      </c>
      <c r="AT252" s="190" t="s">
        <v>234</v>
      </c>
      <c r="AU252" s="190" t="s">
        <v>81</v>
      </c>
      <c r="AY252" s="18" t="s">
        <v>145</v>
      </c>
      <c r="BE252" s="191">
        <f>IF(N252="základní",J252,0)</f>
        <v>0</v>
      </c>
      <c r="BF252" s="191">
        <f>IF(N252="snížená",J252,0)</f>
        <v>0</v>
      </c>
      <c r="BG252" s="191">
        <f>IF(N252="zákl. přenesená",J252,0)</f>
        <v>0</v>
      </c>
      <c r="BH252" s="191">
        <f>IF(N252="sníž. přenesená",J252,0)</f>
        <v>0</v>
      </c>
      <c r="BI252" s="191">
        <f>IF(N252="nulová",J252,0)</f>
        <v>0</v>
      </c>
      <c r="BJ252" s="18" t="s">
        <v>79</v>
      </c>
      <c r="BK252" s="191">
        <f>ROUND(I252*H252,2)</f>
        <v>0</v>
      </c>
      <c r="BL252" s="18" t="s">
        <v>152</v>
      </c>
      <c r="BM252" s="190" t="s">
        <v>1932</v>
      </c>
    </row>
    <row r="253" spans="1:65" s="2" customFormat="1" ht="16.5" customHeight="1">
      <c r="A253" s="35"/>
      <c r="B253" s="36"/>
      <c r="C253" s="220" t="s">
        <v>322</v>
      </c>
      <c r="D253" s="220" t="s">
        <v>234</v>
      </c>
      <c r="E253" s="221" t="s">
        <v>1085</v>
      </c>
      <c r="F253" s="222" t="s">
        <v>1086</v>
      </c>
      <c r="G253" s="223" t="s">
        <v>263</v>
      </c>
      <c r="H253" s="224">
        <v>2</v>
      </c>
      <c r="I253" s="225"/>
      <c r="J253" s="226">
        <f>ROUND(I253*H253,2)</f>
        <v>0</v>
      </c>
      <c r="K253" s="222" t="s">
        <v>525</v>
      </c>
      <c r="L253" s="227"/>
      <c r="M253" s="228" t="s">
        <v>19</v>
      </c>
      <c r="N253" s="229" t="s">
        <v>44</v>
      </c>
      <c r="O253" s="65"/>
      <c r="P253" s="188">
        <f>O253*H253</f>
        <v>0</v>
      </c>
      <c r="Q253" s="188">
        <v>5.0999999999999997E-2</v>
      </c>
      <c r="R253" s="188">
        <f>Q253*H253</f>
        <v>0.10199999999999999</v>
      </c>
      <c r="S253" s="188">
        <v>0</v>
      </c>
      <c r="T253" s="18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0" t="s">
        <v>196</v>
      </c>
      <c r="AT253" s="190" t="s">
        <v>234</v>
      </c>
      <c r="AU253" s="190" t="s">
        <v>81</v>
      </c>
      <c r="AY253" s="18" t="s">
        <v>145</v>
      </c>
      <c r="BE253" s="191">
        <f>IF(N253="základní",J253,0)</f>
        <v>0</v>
      </c>
      <c r="BF253" s="191">
        <f>IF(N253="snížená",J253,0)</f>
        <v>0</v>
      </c>
      <c r="BG253" s="191">
        <f>IF(N253="zákl. přenesená",J253,0)</f>
        <v>0</v>
      </c>
      <c r="BH253" s="191">
        <f>IF(N253="sníž. přenesená",J253,0)</f>
        <v>0</v>
      </c>
      <c r="BI253" s="191">
        <f>IF(N253="nulová",J253,0)</f>
        <v>0</v>
      </c>
      <c r="BJ253" s="18" t="s">
        <v>79</v>
      </c>
      <c r="BK253" s="191">
        <f>ROUND(I253*H253,2)</f>
        <v>0</v>
      </c>
      <c r="BL253" s="18" t="s">
        <v>152</v>
      </c>
      <c r="BM253" s="190" t="s">
        <v>1933</v>
      </c>
    </row>
    <row r="254" spans="1:65" s="2" customFormat="1" ht="16.5" customHeight="1">
      <c r="A254" s="35"/>
      <c r="B254" s="36"/>
      <c r="C254" s="220" t="s">
        <v>327</v>
      </c>
      <c r="D254" s="220" t="s">
        <v>234</v>
      </c>
      <c r="E254" s="221" t="s">
        <v>1088</v>
      </c>
      <c r="F254" s="222" t="s">
        <v>1089</v>
      </c>
      <c r="G254" s="223" t="s">
        <v>263</v>
      </c>
      <c r="H254" s="224">
        <v>1</v>
      </c>
      <c r="I254" s="225"/>
      <c r="J254" s="226">
        <f>ROUND(I254*H254,2)</f>
        <v>0</v>
      </c>
      <c r="K254" s="222" t="s">
        <v>525</v>
      </c>
      <c r="L254" s="227"/>
      <c r="M254" s="228" t="s">
        <v>19</v>
      </c>
      <c r="N254" s="229" t="s">
        <v>44</v>
      </c>
      <c r="O254" s="65"/>
      <c r="P254" s="188">
        <f>O254*H254</f>
        <v>0</v>
      </c>
      <c r="Q254" s="188">
        <v>6.8000000000000005E-2</v>
      </c>
      <c r="R254" s="188">
        <f>Q254*H254</f>
        <v>6.8000000000000005E-2</v>
      </c>
      <c r="S254" s="188">
        <v>0</v>
      </c>
      <c r="T254" s="18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0" t="s">
        <v>196</v>
      </c>
      <c r="AT254" s="190" t="s">
        <v>234</v>
      </c>
      <c r="AU254" s="190" t="s">
        <v>81</v>
      </c>
      <c r="AY254" s="18" t="s">
        <v>145</v>
      </c>
      <c r="BE254" s="191">
        <f>IF(N254="základní",J254,0)</f>
        <v>0</v>
      </c>
      <c r="BF254" s="191">
        <f>IF(N254="snížená",J254,0)</f>
        <v>0</v>
      </c>
      <c r="BG254" s="191">
        <f>IF(N254="zákl. přenesená",J254,0)</f>
        <v>0</v>
      </c>
      <c r="BH254" s="191">
        <f>IF(N254="sníž. přenesená",J254,0)</f>
        <v>0</v>
      </c>
      <c r="BI254" s="191">
        <f>IF(N254="nulová",J254,0)</f>
        <v>0</v>
      </c>
      <c r="BJ254" s="18" t="s">
        <v>79</v>
      </c>
      <c r="BK254" s="191">
        <f>ROUND(I254*H254,2)</f>
        <v>0</v>
      </c>
      <c r="BL254" s="18" t="s">
        <v>152</v>
      </c>
      <c r="BM254" s="190" t="s">
        <v>1934</v>
      </c>
    </row>
    <row r="255" spans="1:65" s="2" customFormat="1" ht="24.2" customHeight="1">
      <c r="A255" s="35"/>
      <c r="B255" s="36"/>
      <c r="C255" s="179" t="s">
        <v>332</v>
      </c>
      <c r="D255" s="179" t="s">
        <v>147</v>
      </c>
      <c r="E255" s="180" t="s">
        <v>1091</v>
      </c>
      <c r="F255" s="181" t="s">
        <v>1092</v>
      </c>
      <c r="G255" s="182" t="s">
        <v>178</v>
      </c>
      <c r="H255" s="183">
        <v>1.1759999999999999</v>
      </c>
      <c r="I255" s="184"/>
      <c r="J255" s="185">
        <f>ROUND(I255*H255,2)</f>
        <v>0</v>
      </c>
      <c r="K255" s="181" t="s">
        <v>525</v>
      </c>
      <c r="L255" s="40"/>
      <c r="M255" s="186" t="s">
        <v>19</v>
      </c>
      <c r="N255" s="187" t="s">
        <v>44</v>
      </c>
      <c r="O255" s="65"/>
      <c r="P255" s="188">
        <f>O255*H255</f>
        <v>0</v>
      </c>
      <c r="Q255" s="188">
        <v>0</v>
      </c>
      <c r="R255" s="188">
        <f>Q255*H255</f>
        <v>0</v>
      </c>
      <c r="S255" s="188">
        <v>0</v>
      </c>
      <c r="T255" s="18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0" t="s">
        <v>152</v>
      </c>
      <c r="AT255" s="190" t="s">
        <v>147</v>
      </c>
      <c r="AU255" s="190" t="s">
        <v>81</v>
      </c>
      <c r="AY255" s="18" t="s">
        <v>145</v>
      </c>
      <c r="BE255" s="191">
        <f>IF(N255="základní",J255,0)</f>
        <v>0</v>
      </c>
      <c r="BF255" s="191">
        <f>IF(N255="snížená",J255,0)</f>
        <v>0</v>
      </c>
      <c r="BG255" s="191">
        <f>IF(N255="zákl. přenesená",J255,0)</f>
        <v>0</v>
      </c>
      <c r="BH255" s="191">
        <f>IF(N255="sníž. přenesená",J255,0)</f>
        <v>0</v>
      </c>
      <c r="BI255" s="191">
        <f>IF(N255="nulová",J255,0)</f>
        <v>0</v>
      </c>
      <c r="BJ255" s="18" t="s">
        <v>79</v>
      </c>
      <c r="BK255" s="191">
        <f>ROUND(I255*H255,2)</f>
        <v>0</v>
      </c>
      <c r="BL255" s="18" t="s">
        <v>152</v>
      </c>
      <c r="BM255" s="190" t="s">
        <v>1935</v>
      </c>
    </row>
    <row r="256" spans="1:65" s="2" customFormat="1" ht="11.25">
      <c r="A256" s="35"/>
      <c r="B256" s="36"/>
      <c r="C256" s="37"/>
      <c r="D256" s="192" t="s">
        <v>154</v>
      </c>
      <c r="E256" s="37"/>
      <c r="F256" s="193" t="s">
        <v>1094</v>
      </c>
      <c r="G256" s="37"/>
      <c r="H256" s="37"/>
      <c r="I256" s="194"/>
      <c r="J256" s="37"/>
      <c r="K256" s="37"/>
      <c r="L256" s="40"/>
      <c r="M256" s="195"/>
      <c r="N256" s="196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154</v>
      </c>
      <c r="AU256" s="18" t="s">
        <v>81</v>
      </c>
    </row>
    <row r="257" spans="1:65" s="15" customFormat="1" ht="11.25">
      <c r="B257" s="230"/>
      <c r="C257" s="231"/>
      <c r="D257" s="199" t="s">
        <v>160</v>
      </c>
      <c r="E257" s="232" t="s">
        <v>19</v>
      </c>
      <c r="F257" s="233" t="s">
        <v>1035</v>
      </c>
      <c r="G257" s="231"/>
      <c r="H257" s="232" t="s">
        <v>19</v>
      </c>
      <c r="I257" s="234"/>
      <c r="J257" s="231"/>
      <c r="K257" s="231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160</v>
      </c>
      <c r="AU257" s="239" t="s">
        <v>81</v>
      </c>
      <c r="AV257" s="15" t="s">
        <v>79</v>
      </c>
      <c r="AW257" s="15" t="s">
        <v>35</v>
      </c>
      <c r="AX257" s="15" t="s">
        <v>73</v>
      </c>
      <c r="AY257" s="239" t="s">
        <v>145</v>
      </c>
    </row>
    <row r="258" spans="1:65" s="13" customFormat="1" ht="11.25">
      <c r="B258" s="197"/>
      <c r="C258" s="198"/>
      <c r="D258" s="199" t="s">
        <v>160</v>
      </c>
      <c r="E258" s="200" t="s">
        <v>19</v>
      </c>
      <c r="F258" s="201" t="s">
        <v>1936</v>
      </c>
      <c r="G258" s="198"/>
      <c r="H258" s="202">
        <v>1.1759999999999999</v>
      </c>
      <c r="I258" s="203"/>
      <c r="J258" s="198"/>
      <c r="K258" s="198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160</v>
      </c>
      <c r="AU258" s="208" t="s">
        <v>81</v>
      </c>
      <c r="AV258" s="13" t="s">
        <v>81</v>
      </c>
      <c r="AW258" s="13" t="s">
        <v>35</v>
      </c>
      <c r="AX258" s="13" t="s">
        <v>79</v>
      </c>
      <c r="AY258" s="208" t="s">
        <v>145</v>
      </c>
    </row>
    <row r="259" spans="1:65" s="12" customFormat="1" ht="22.9" customHeight="1">
      <c r="B259" s="163"/>
      <c r="C259" s="164"/>
      <c r="D259" s="165" t="s">
        <v>72</v>
      </c>
      <c r="E259" s="177" t="s">
        <v>196</v>
      </c>
      <c r="F259" s="177" t="s">
        <v>321</v>
      </c>
      <c r="G259" s="164"/>
      <c r="H259" s="164"/>
      <c r="I259" s="167"/>
      <c r="J259" s="178">
        <f>BK259</f>
        <v>0</v>
      </c>
      <c r="K259" s="164"/>
      <c r="L259" s="169"/>
      <c r="M259" s="170"/>
      <c r="N259" s="171"/>
      <c r="O259" s="171"/>
      <c r="P259" s="172">
        <f>SUM(P260:P404)</f>
        <v>0</v>
      </c>
      <c r="Q259" s="171"/>
      <c r="R259" s="172">
        <f>SUM(R260:R404)</f>
        <v>26.21807167</v>
      </c>
      <c r="S259" s="171"/>
      <c r="T259" s="173">
        <f>SUM(T260:T404)</f>
        <v>3.9796999999999998</v>
      </c>
      <c r="AR259" s="174" t="s">
        <v>79</v>
      </c>
      <c r="AT259" s="175" t="s">
        <v>72</v>
      </c>
      <c r="AU259" s="175" t="s">
        <v>79</v>
      </c>
      <c r="AY259" s="174" t="s">
        <v>145</v>
      </c>
      <c r="BK259" s="176">
        <f>SUM(BK260:BK404)</f>
        <v>0</v>
      </c>
    </row>
    <row r="260" spans="1:65" s="2" customFormat="1" ht="16.5" customHeight="1">
      <c r="A260" s="35"/>
      <c r="B260" s="36"/>
      <c r="C260" s="179" t="s">
        <v>337</v>
      </c>
      <c r="D260" s="179" t="s">
        <v>147</v>
      </c>
      <c r="E260" s="180" t="s">
        <v>1096</v>
      </c>
      <c r="F260" s="181" t="s">
        <v>1097</v>
      </c>
      <c r="G260" s="182" t="s">
        <v>172</v>
      </c>
      <c r="H260" s="183">
        <v>55.3</v>
      </c>
      <c r="I260" s="184"/>
      <c r="J260" s="185">
        <f>ROUND(I260*H260,2)</f>
        <v>0</v>
      </c>
      <c r="K260" s="181" t="s">
        <v>525</v>
      </c>
      <c r="L260" s="40"/>
      <c r="M260" s="186" t="s">
        <v>19</v>
      </c>
      <c r="N260" s="187" t="s">
        <v>44</v>
      </c>
      <c r="O260" s="65"/>
      <c r="P260" s="188">
        <f>O260*H260</f>
        <v>0</v>
      </c>
      <c r="Q260" s="188">
        <v>0</v>
      </c>
      <c r="R260" s="188">
        <f>Q260*H260</f>
        <v>0</v>
      </c>
      <c r="S260" s="188">
        <v>2.9000000000000001E-2</v>
      </c>
      <c r="T260" s="189">
        <f>S260*H260</f>
        <v>1.6036999999999999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0" t="s">
        <v>152</v>
      </c>
      <c r="AT260" s="190" t="s">
        <v>147</v>
      </c>
      <c r="AU260" s="190" t="s">
        <v>81</v>
      </c>
      <c r="AY260" s="18" t="s">
        <v>145</v>
      </c>
      <c r="BE260" s="191">
        <f>IF(N260="základní",J260,0)</f>
        <v>0</v>
      </c>
      <c r="BF260" s="191">
        <f>IF(N260="snížená",J260,0)</f>
        <v>0</v>
      </c>
      <c r="BG260" s="191">
        <f>IF(N260="zákl. přenesená",J260,0)</f>
        <v>0</v>
      </c>
      <c r="BH260" s="191">
        <f>IF(N260="sníž. přenesená",J260,0)</f>
        <v>0</v>
      </c>
      <c r="BI260" s="191">
        <f>IF(N260="nulová",J260,0)</f>
        <v>0</v>
      </c>
      <c r="BJ260" s="18" t="s">
        <v>79</v>
      </c>
      <c r="BK260" s="191">
        <f>ROUND(I260*H260,2)</f>
        <v>0</v>
      </c>
      <c r="BL260" s="18" t="s">
        <v>152</v>
      </c>
      <c r="BM260" s="190" t="s">
        <v>1937</v>
      </c>
    </row>
    <row r="261" spans="1:65" s="2" customFormat="1" ht="11.25">
      <c r="A261" s="35"/>
      <c r="B261" s="36"/>
      <c r="C261" s="37"/>
      <c r="D261" s="192" t="s">
        <v>154</v>
      </c>
      <c r="E261" s="37"/>
      <c r="F261" s="193" t="s">
        <v>1099</v>
      </c>
      <c r="G261" s="37"/>
      <c r="H261" s="37"/>
      <c r="I261" s="194"/>
      <c r="J261" s="37"/>
      <c r="K261" s="37"/>
      <c r="L261" s="40"/>
      <c r="M261" s="195"/>
      <c r="N261" s="196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154</v>
      </c>
      <c r="AU261" s="18" t="s">
        <v>81</v>
      </c>
    </row>
    <row r="262" spans="1:65" s="15" customFormat="1" ht="11.25">
      <c r="B262" s="230"/>
      <c r="C262" s="231"/>
      <c r="D262" s="199" t="s">
        <v>160</v>
      </c>
      <c r="E262" s="232" t="s">
        <v>19</v>
      </c>
      <c r="F262" s="233" t="s">
        <v>1100</v>
      </c>
      <c r="G262" s="231"/>
      <c r="H262" s="232" t="s">
        <v>19</v>
      </c>
      <c r="I262" s="234"/>
      <c r="J262" s="231"/>
      <c r="K262" s="231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160</v>
      </c>
      <c r="AU262" s="239" t="s">
        <v>81</v>
      </c>
      <c r="AV262" s="15" t="s">
        <v>79</v>
      </c>
      <c r="AW262" s="15" t="s">
        <v>35</v>
      </c>
      <c r="AX262" s="15" t="s">
        <v>73</v>
      </c>
      <c r="AY262" s="239" t="s">
        <v>145</v>
      </c>
    </row>
    <row r="263" spans="1:65" s="13" customFormat="1" ht="11.25">
      <c r="B263" s="197"/>
      <c r="C263" s="198"/>
      <c r="D263" s="199" t="s">
        <v>160</v>
      </c>
      <c r="E263" s="200" t="s">
        <v>19</v>
      </c>
      <c r="F263" s="201" t="s">
        <v>1938</v>
      </c>
      <c r="G263" s="198"/>
      <c r="H263" s="202">
        <v>20.6</v>
      </c>
      <c r="I263" s="203"/>
      <c r="J263" s="198"/>
      <c r="K263" s="198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160</v>
      </c>
      <c r="AU263" s="208" t="s">
        <v>81</v>
      </c>
      <c r="AV263" s="13" t="s">
        <v>81</v>
      </c>
      <c r="AW263" s="13" t="s">
        <v>35</v>
      </c>
      <c r="AX263" s="13" t="s">
        <v>73</v>
      </c>
      <c r="AY263" s="208" t="s">
        <v>145</v>
      </c>
    </row>
    <row r="264" spans="1:65" s="15" customFormat="1" ht="11.25">
      <c r="B264" s="230"/>
      <c r="C264" s="231"/>
      <c r="D264" s="199" t="s">
        <v>160</v>
      </c>
      <c r="E264" s="232" t="s">
        <v>19</v>
      </c>
      <c r="F264" s="233" t="s">
        <v>1939</v>
      </c>
      <c r="G264" s="231"/>
      <c r="H264" s="232" t="s">
        <v>19</v>
      </c>
      <c r="I264" s="234"/>
      <c r="J264" s="231"/>
      <c r="K264" s="231"/>
      <c r="L264" s="235"/>
      <c r="M264" s="236"/>
      <c r="N264" s="237"/>
      <c r="O264" s="237"/>
      <c r="P264" s="237"/>
      <c r="Q264" s="237"/>
      <c r="R264" s="237"/>
      <c r="S264" s="237"/>
      <c r="T264" s="238"/>
      <c r="AT264" s="239" t="s">
        <v>160</v>
      </c>
      <c r="AU264" s="239" t="s">
        <v>81</v>
      </c>
      <c r="AV264" s="15" t="s">
        <v>79</v>
      </c>
      <c r="AW264" s="15" t="s">
        <v>35</v>
      </c>
      <c r="AX264" s="15" t="s">
        <v>73</v>
      </c>
      <c r="AY264" s="239" t="s">
        <v>145</v>
      </c>
    </row>
    <row r="265" spans="1:65" s="13" customFormat="1" ht="11.25">
      <c r="B265" s="197"/>
      <c r="C265" s="198"/>
      <c r="D265" s="199" t="s">
        <v>160</v>
      </c>
      <c r="E265" s="200" t="s">
        <v>19</v>
      </c>
      <c r="F265" s="201" t="s">
        <v>1940</v>
      </c>
      <c r="G265" s="198"/>
      <c r="H265" s="202">
        <v>34.700000000000003</v>
      </c>
      <c r="I265" s="203"/>
      <c r="J265" s="198"/>
      <c r="K265" s="198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160</v>
      </c>
      <c r="AU265" s="208" t="s">
        <v>81</v>
      </c>
      <c r="AV265" s="13" t="s">
        <v>81</v>
      </c>
      <c r="AW265" s="13" t="s">
        <v>35</v>
      </c>
      <c r="AX265" s="13" t="s">
        <v>73</v>
      </c>
      <c r="AY265" s="208" t="s">
        <v>145</v>
      </c>
    </row>
    <row r="266" spans="1:65" s="14" customFormat="1" ht="11.25">
      <c r="B266" s="209"/>
      <c r="C266" s="210"/>
      <c r="D266" s="199" t="s">
        <v>160</v>
      </c>
      <c r="E266" s="211" t="s">
        <v>19</v>
      </c>
      <c r="F266" s="212" t="s">
        <v>169</v>
      </c>
      <c r="G266" s="210"/>
      <c r="H266" s="213">
        <v>55.300000000000004</v>
      </c>
      <c r="I266" s="214"/>
      <c r="J266" s="210"/>
      <c r="K266" s="210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160</v>
      </c>
      <c r="AU266" s="219" t="s">
        <v>81</v>
      </c>
      <c r="AV266" s="14" t="s">
        <v>152</v>
      </c>
      <c r="AW266" s="14" t="s">
        <v>35</v>
      </c>
      <c r="AX266" s="14" t="s">
        <v>79</v>
      </c>
      <c r="AY266" s="219" t="s">
        <v>145</v>
      </c>
    </row>
    <row r="267" spans="1:65" s="2" customFormat="1" ht="16.5" customHeight="1">
      <c r="A267" s="35"/>
      <c r="B267" s="36"/>
      <c r="C267" s="179" t="s">
        <v>341</v>
      </c>
      <c r="D267" s="179" t="s">
        <v>147</v>
      </c>
      <c r="E267" s="180" t="s">
        <v>1108</v>
      </c>
      <c r="F267" s="181" t="s">
        <v>1109</v>
      </c>
      <c r="G267" s="182" t="s">
        <v>263</v>
      </c>
      <c r="H267" s="183">
        <v>12</v>
      </c>
      <c r="I267" s="184"/>
      <c r="J267" s="185">
        <f>ROUND(I267*H267,2)</f>
        <v>0</v>
      </c>
      <c r="K267" s="181" t="s">
        <v>19</v>
      </c>
      <c r="L267" s="40"/>
      <c r="M267" s="186" t="s">
        <v>19</v>
      </c>
      <c r="N267" s="187" t="s">
        <v>44</v>
      </c>
      <c r="O267" s="65"/>
      <c r="P267" s="188">
        <f>O267*H267</f>
        <v>0</v>
      </c>
      <c r="Q267" s="188">
        <v>0</v>
      </c>
      <c r="R267" s="188">
        <f>Q267*H267</f>
        <v>0</v>
      </c>
      <c r="S267" s="188">
        <v>0</v>
      </c>
      <c r="T267" s="18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0" t="s">
        <v>152</v>
      </c>
      <c r="AT267" s="190" t="s">
        <v>147</v>
      </c>
      <c r="AU267" s="190" t="s">
        <v>81</v>
      </c>
      <c r="AY267" s="18" t="s">
        <v>145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18" t="s">
        <v>79</v>
      </c>
      <c r="BK267" s="191">
        <f>ROUND(I267*H267,2)</f>
        <v>0</v>
      </c>
      <c r="BL267" s="18" t="s">
        <v>152</v>
      </c>
      <c r="BM267" s="190" t="s">
        <v>1941</v>
      </c>
    </row>
    <row r="268" spans="1:65" s="15" customFormat="1" ht="11.25">
      <c r="B268" s="230"/>
      <c r="C268" s="231"/>
      <c r="D268" s="199" t="s">
        <v>160</v>
      </c>
      <c r="E268" s="232" t="s">
        <v>19</v>
      </c>
      <c r="F268" s="233" t="s">
        <v>1942</v>
      </c>
      <c r="G268" s="231"/>
      <c r="H268" s="232" t="s">
        <v>19</v>
      </c>
      <c r="I268" s="234"/>
      <c r="J268" s="231"/>
      <c r="K268" s="231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160</v>
      </c>
      <c r="AU268" s="239" t="s">
        <v>81</v>
      </c>
      <c r="AV268" s="15" t="s">
        <v>79</v>
      </c>
      <c r="AW268" s="15" t="s">
        <v>35</v>
      </c>
      <c r="AX268" s="15" t="s">
        <v>73</v>
      </c>
      <c r="AY268" s="239" t="s">
        <v>145</v>
      </c>
    </row>
    <row r="269" spans="1:65" s="13" customFormat="1" ht="11.25">
      <c r="B269" s="197"/>
      <c r="C269" s="198"/>
      <c r="D269" s="199" t="s">
        <v>160</v>
      </c>
      <c r="E269" s="200" t="s">
        <v>19</v>
      </c>
      <c r="F269" s="201" t="s">
        <v>79</v>
      </c>
      <c r="G269" s="198"/>
      <c r="H269" s="202">
        <v>1</v>
      </c>
      <c r="I269" s="203"/>
      <c r="J269" s="198"/>
      <c r="K269" s="198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160</v>
      </c>
      <c r="AU269" s="208" t="s">
        <v>81</v>
      </c>
      <c r="AV269" s="13" t="s">
        <v>81</v>
      </c>
      <c r="AW269" s="13" t="s">
        <v>35</v>
      </c>
      <c r="AX269" s="13" t="s">
        <v>73</v>
      </c>
      <c r="AY269" s="208" t="s">
        <v>145</v>
      </c>
    </row>
    <row r="270" spans="1:65" s="15" customFormat="1" ht="11.25">
      <c r="B270" s="230"/>
      <c r="C270" s="231"/>
      <c r="D270" s="199" t="s">
        <v>160</v>
      </c>
      <c r="E270" s="232" t="s">
        <v>19</v>
      </c>
      <c r="F270" s="233" t="s">
        <v>1164</v>
      </c>
      <c r="G270" s="231"/>
      <c r="H270" s="232" t="s">
        <v>19</v>
      </c>
      <c r="I270" s="234"/>
      <c r="J270" s="231"/>
      <c r="K270" s="231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160</v>
      </c>
      <c r="AU270" s="239" t="s">
        <v>81</v>
      </c>
      <c r="AV270" s="15" t="s">
        <v>79</v>
      </c>
      <c r="AW270" s="15" t="s">
        <v>35</v>
      </c>
      <c r="AX270" s="15" t="s">
        <v>73</v>
      </c>
      <c r="AY270" s="239" t="s">
        <v>145</v>
      </c>
    </row>
    <row r="271" spans="1:65" s="13" customFormat="1" ht="11.25">
      <c r="B271" s="197"/>
      <c r="C271" s="198"/>
      <c r="D271" s="199" t="s">
        <v>160</v>
      </c>
      <c r="E271" s="200" t="s">
        <v>19</v>
      </c>
      <c r="F271" s="201" t="s">
        <v>213</v>
      </c>
      <c r="G271" s="198"/>
      <c r="H271" s="202">
        <v>11</v>
      </c>
      <c r="I271" s="203"/>
      <c r="J271" s="198"/>
      <c r="K271" s="198"/>
      <c r="L271" s="204"/>
      <c r="M271" s="205"/>
      <c r="N271" s="206"/>
      <c r="O271" s="206"/>
      <c r="P271" s="206"/>
      <c r="Q271" s="206"/>
      <c r="R271" s="206"/>
      <c r="S271" s="206"/>
      <c r="T271" s="207"/>
      <c r="AT271" s="208" t="s">
        <v>160</v>
      </c>
      <c r="AU271" s="208" t="s">
        <v>81</v>
      </c>
      <c r="AV271" s="13" t="s">
        <v>81</v>
      </c>
      <c r="AW271" s="13" t="s">
        <v>35</v>
      </c>
      <c r="AX271" s="13" t="s">
        <v>73</v>
      </c>
      <c r="AY271" s="208" t="s">
        <v>145</v>
      </c>
    </row>
    <row r="272" spans="1:65" s="14" customFormat="1" ht="11.25">
      <c r="B272" s="209"/>
      <c r="C272" s="210"/>
      <c r="D272" s="199" t="s">
        <v>160</v>
      </c>
      <c r="E272" s="211" t="s">
        <v>19</v>
      </c>
      <c r="F272" s="212" t="s">
        <v>169</v>
      </c>
      <c r="G272" s="210"/>
      <c r="H272" s="213">
        <v>12</v>
      </c>
      <c r="I272" s="214"/>
      <c r="J272" s="210"/>
      <c r="K272" s="210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160</v>
      </c>
      <c r="AU272" s="219" t="s">
        <v>81</v>
      </c>
      <c r="AV272" s="14" t="s">
        <v>152</v>
      </c>
      <c r="AW272" s="14" t="s">
        <v>35</v>
      </c>
      <c r="AX272" s="14" t="s">
        <v>79</v>
      </c>
      <c r="AY272" s="219" t="s">
        <v>145</v>
      </c>
    </row>
    <row r="273" spans="1:65" s="2" customFormat="1" ht="16.5" customHeight="1">
      <c r="A273" s="35"/>
      <c r="B273" s="36"/>
      <c r="C273" s="179" t="s">
        <v>345</v>
      </c>
      <c r="D273" s="179" t="s">
        <v>147</v>
      </c>
      <c r="E273" s="180" t="s">
        <v>323</v>
      </c>
      <c r="F273" s="181" t="s">
        <v>324</v>
      </c>
      <c r="G273" s="182" t="s">
        <v>263</v>
      </c>
      <c r="H273" s="183">
        <v>1</v>
      </c>
      <c r="I273" s="184"/>
      <c r="J273" s="185">
        <f>ROUND(I273*H273,2)</f>
        <v>0</v>
      </c>
      <c r="K273" s="181" t="s">
        <v>525</v>
      </c>
      <c r="L273" s="40"/>
      <c r="M273" s="186" t="s">
        <v>19</v>
      </c>
      <c r="N273" s="187" t="s">
        <v>44</v>
      </c>
      <c r="O273" s="65"/>
      <c r="P273" s="188">
        <f>O273*H273</f>
        <v>0</v>
      </c>
      <c r="Q273" s="188">
        <v>1.4732499999999999</v>
      </c>
      <c r="R273" s="188">
        <f>Q273*H273</f>
        <v>1.4732499999999999</v>
      </c>
      <c r="S273" s="188">
        <v>0</v>
      </c>
      <c r="T273" s="18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0" t="s">
        <v>152</v>
      </c>
      <c r="AT273" s="190" t="s">
        <v>147</v>
      </c>
      <c r="AU273" s="190" t="s">
        <v>81</v>
      </c>
      <c r="AY273" s="18" t="s">
        <v>145</v>
      </c>
      <c r="BE273" s="191">
        <f>IF(N273="základní",J273,0)</f>
        <v>0</v>
      </c>
      <c r="BF273" s="191">
        <f>IF(N273="snížená",J273,0)</f>
        <v>0</v>
      </c>
      <c r="BG273" s="191">
        <f>IF(N273="zákl. přenesená",J273,0)</f>
        <v>0</v>
      </c>
      <c r="BH273" s="191">
        <f>IF(N273="sníž. přenesená",J273,0)</f>
        <v>0</v>
      </c>
      <c r="BI273" s="191">
        <f>IF(N273="nulová",J273,0)</f>
        <v>0</v>
      </c>
      <c r="BJ273" s="18" t="s">
        <v>79</v>
      </c>
      <c r="BK273" s="191">
        <f>ROUND(I273*H273,2)</f>
        <v>0</v>
      </c>
      <c r="BL273" s="18" t="s">
        <v>152</v>
      </c>
      <c r="BM273" s="190" t="s">
        <v>1943</v>
      </c>
    </row>
    <row r="274" spans="1:65" s="2" customFormat="1" ht="11.25">
      <c r="A274" s="35"/>
      <c r="B274" s="36"/>
      <c r="C274" s="37"/>
      <c r="D274" s="192" t="s">
        <v>154</v>
      </c>
      <c r="E274" s="37"/>
      <c r="F274" s="193" t="s">
        <v>1944</v>
      </c>
      <c r="G274" s="37"/>
      <c r="H274" s="37"/>
      <c r="I274" s="194"/>
      <c r="J274" s="37"/>
      <c r="K274" s="37"/>
      <c r="L274" s="40"/>
      <c r="M274" s="195"/>
      <c r="N274" s="196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154</v>
      </c>
      <c r="AU274" s="18" t="s">
        <v>81</v>
      </c>
    </row>
    <row r="275" spans="1:65" s="15" customFormat="1" ht="11.25">
      <c r="B275" s="230"/>
      <c r="C275" s="231"/>
      <c r="D275" s="199" t="s">
        <v>160</v>
      </c>
      <c r="E275" s="232" t="s">
        <v>19</v>
      </c>
      <c r="F275" s="233" t="s">
        <v>1115</v>
      </c>
      <c r="G275" s="231"/>
      <c r="H275" s="232" t="s">
        <v>19</v>
      </c>
      <c r="I275" s="234"/>
      <c r="J275" s="231"/>
      <c r="K275" s="231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160</v>
      </c>
      <c r="AU275" s="239" t="s">
        <v>81</v>
      </c>
      <c r="AV275" s="15" t="s">
        <v>79</v>
      </c>
      <c r="AW275" s="15" t="s">
        <v>35</v>
      </c>
      <c r="AX275" s="15" t="s">
        <v>73</v>
      </c>
      <c r="AY275" s="239" t="s">
        <v>145</v>
      </c>
    </row>
    <row r="276" spans="1:65" s="13" customFormat="1" ht="11.25">
      <c r="B276" s="197"/>
      <c r="C276" s="198"/>
      <c r="D276" s="199" t="s">
        <v>160</v>
      </c>
      <c r="E276" s="200" t="s">
        <v>19</v>
      </c>
      <c r="F276" s="201" t="s">
        <v>79</v>
      </c>
      <c r="G276" s="198"/>
      <c r="H276" s="202">
        <v>1</v>
      </c>
      <c r="I276" s="203"/>
      <c r="J276" s="198"/>
      <c r="K276" s="198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160</v>
      </c>
      <c r="AU276" s="208" t="s">
        <v>81</v>
      </c>
      <c r="AV276" s="13" t="s">
        <v>81</v>
      </c>
      <c r="AW276" s="13" t="s">
        <v>35</v>
      </c>
      <c r="AX276" s="13" t="s">
        <v>79</v>
      </c>
      <c r="AY276" s="208" t="s">
        <v>145</v>
      </c>
    </row>
    <row r="277" spans="1:65" s="2" customFormat="1" ht="24.2" customHeight="1">
      <c r="A277" s="35"/>
      <c r="B277" s="36"/>
      <c r="C277" s="179" t="s">
        <v>350</v>
      </c>
      <c r="D277" s="179" t="s">
        <v>147</v>
      </c>
      <c r="E277" s="180" t="s">
        <v>1116</v>
      </c>
      <c r="F277" s="181" t="s">
        <v>1117</v>
      </c>
      <c r="G277" s="182" t="s">
        <v>172</v>
      </c>
      <c r="H277" s="183">
        <v>62.5</v>
      </c>
      <c r="I277" s="184"/>
      <c r="J277" s="185">
        <f>ROUND(I277*H277,2)</f>
        <v>0</v>
      </c>
      <c r="K277" s="181" t="s">
        <v>525</v>
      </c>
      <c r="L277" s="40"/>
      <c r="M277" s="186" t="s">
        <v>19</v>
      </c>
      <c r="N277" s="187" t="s">
        <v>44</v>
      </c>
      <c r="O277" s="65"/>
      <c r="P277" s="188">
        <f>O277*H277</f>
        <v>0</v>
      </c>
      <c r="Q277" s="188">
        <v>1.0000000000000001E-5</v>
      </c>
      <c r="R277" s="188">
        <f>Q277*H277</f>
        <v>6.2500000000000001E-4</v>
      </c>
      <c r="S277" s="188">
        <v>0</v>
      </c>
      <c r="T277" s="18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0" t="s">
        <v>152</v>
      </c>
      <c r="AT277" s="190" t="s">
        <v>147</v>
      </c>
      <c r="AU277" s="190" t="s">
        <v>81</v>
      </c>
      <c r="AY277" s="18" t="s">
        <v>145</v>
      </c>
      <c r="BE277" s="191">
        <f>IF(N277="základní",J277,0)</f>
        <v>0</v>
      </c>
      <c r="BF277" s="191">
        <f>IF(N277="snížená",J277,0)</f>
        <v>0</v>
      </c>
      <c r="BG277" s="191">
        <f>IF(N277="zákl. přenesená",J277,0)</f>
        <v>0</v>
      </c>
      <c r="BH277" s="191">
        <f>IF(N277="sníž. přenesená",J277,0)</f>
        <v>0</v>
      </c>
      <c r="BI277" s="191">
        <f>IF(N277="nulová",J277,0)</f>
        <v>0</v>
      </c>
      <c r="BJ277" s="18" t="s">
        <v>79</v>
      </c>
      <c r="BK277" s="191">
        <f>ROUND(I277*H277,2)</f>
        <v>0</v>
      </c>
      <c r="BL277" s="18" t="s">
        <v>152</v>
      </c>
      <c r="BM277" s="190" t="s">
        <v>1945</v>
      </c>
    </row>
    <row r="278" spans="1:65" s="2" customFormat="1" ht="11.25">
      <c r="A278" s="35"/>
      <c r="B278" s="36"/>
      <c r="C278" s="37"/>
      <c r="D278" s="192" t="s">
        <v>154</v>
      </c>
      <c r="E278" s="37"/>
      <c r="F278" s="193" t="s">
        <v>1119</v>
      </c>
      <c r="G278" s="37"/>
      <c r="H278" s="37"/>
      <c r="I278" s="194"/>
      <c r="J278" s="37"/>
      <c r="K278" s="37"/>
      <c r="L278" s="40"/>
      <c r="M278" s="195"/>
      <c r="N278" s="196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154</v>
      </c>
      <c r="AU278" s="18" t="s">
        <v>81</v>
      </c>
    </row>
    <row r="279" spans="1:65" s="15" customFormat="1" ht="11.25">
      <c r="B279" s="230"/>
      <c r="C279" s="231"/>
      <c r="D279" s="199" t="s">
        <v>160</v>
      </c>
      <c r="E279" s="232" t="s">
        <v>19</v>
      </c>
      <c r="F279" s="233" t="s">
        <v>1100</v>
      </c>
      <c r="G279" s="231"/>
      <c r="H279" s="232" t="s">
        <v>19</v>
      </c>
      <c r="I279" s="234"/>
      <c r="J279" s="231"/>
      <c r="K279" s="231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160</v>
      </c>
      <c r="AU279" s="239" t="s">
        <v>81</v>
      </c>
      <c r="AV279" s="15" t="s">
        <v>79</v>
      </c>
      <c r="AW279" s="15" t="s">
        <v>35</v>
      </c>
      <c r="AX279" s="15" t="s">
        <v>73</v>
      </c>
      <c r="AY279" s="239" t="s">
        <v>145</v>
      </c>
    </row>
    <row r="280" spans="1:65" s="13" customFormat="1" ht="11.25">
      <c r="B280" s="197"/>
      <c r="C280" s="198"/>
      <c r="D280" s="199" t="s">
        <v>160</v>
      </c>
      <c r="E280" s="200" t="s">
        <v>19</v>
      </c>
      <c r="F280" s="201" t="s">
        <v>1938</v>
      </c>
      <c r="G280" s="198"/>
      <c r="H280" s="202">
        <v>20.6</v>
      </c>
      <c r="I280" s="203"/>
      <c r="J280" s="198"/>
      <c r="K280" s="198"/>
      <c r="L280" s="204"/>
      <c r="M280" s="205"/>
      <c r="N280" s="206"/>
      <c r="O280" s="206"/>
      <c r="P280" s="206"/>
      <c r="Q280" s="206"/>
      <c r="R280" s="206"/>
      <c r="S280" s="206"/>
      <c r="T280" s="207"/>
      <c r="AT280" s="208" t="s">
        <v>160</v>
      </c>
      <c r="AU280" s="208" t="s">
        <v>81</v>
      </c>
      <c r="AV280" s="13" t="s">
        <v>81</v>
      </c>
      <c r="AW280" s="13" t="s">
        <v>35</v>
      </c>
      <c r="AX280" s="13" t="s">
        <v>73</v>
      </c>
      <c r="AY280" s="208" t="s">
        <v>145</v>
      </c>
    </row>
    <row r="281" spans="1:65" s="15" customFormat="1" ht="11.25">
      <c r="B281" s="230"/>
      <c r="C281" s="231"/>
      <c r="D281" s="199" t="s">
        <v>160</v>
      </c>
      <c r="E281" s="232" t="s">
        <v>19</v>
      </c>
      <c r="F281" s="233" t="s">
        <v>1946</v>
      </c>
      <c r="G281" s="231"/>
      <c r="H281" s="232" t="s">
        <v>19</v>
      </c>
      <c r="I281" s="234"/>
      <c r="J281" s="231"/>
      <c r="K281" s="231"/>
      <c r="L281" s="235"/>
      <c r="M281" s="236"/>
      <c r="N281" s="237"/>
      <c r="O281" s="237"/>
      <c r="P281" s="237"/>
      <c r="Q281" s="237"/>
      <c r="R281" s="237"/>
      <c r="S281" s="237"/>
      <c r="T281" s="238"/>
      <c r="AT281" s="239" t="s">
        <v>160</v>
      </c>
      <c r="AU281" s="239" t="s">
        <v>81</v>
      </c>
      <c r="AV281" s="15" t="s">
        <v>79</v>
      </c>
      <c r="AW281" s="15" t="s">
        <v>35</v>
      </c>
      <c r="AX281" s="15" t="s">
        <v>73</v>
      </c>
      <c r="AY281" s="239" t="s">
        <v>145</v>
      </c>
    </row>
    <row r="282" spans="1:65" s="13" customFormat="1" ht="11.25">
      <c r="B282" s="197"/>
      <c r="C282" s="198"/>
      <c r="D282" s="199" t="s">
        <v>160</v>
      </c>
      <c r="E282" s="200" t="s">
        <v>19</v>
      </c>
      <c r="F282" s="201" t="s">
        <v>1947</v>
      </c>
      <c r="G282" s="198"/>
      <c r="H282" s="202">
        <v>7.2</v>
      </c>
      <c r="I282" s="203"/>
      <c r="J282" s="198"/>
      <c r="K282" s="198"/>
      <c r="L282" s="204"/>
      <c r="M282" s="205"/>
      <c r="N282" s="206"/>
      <c r="O282" s="206"/>
      <c r="P282" s="206"/>
      <c r="Q282" s="206"/>
      <c r="R282" s="206"/>
      <c r="S282" s="206"/>
      <c r="T282" s="207"/>
      <c r="AT282" s="208" t="s">
        <v>160</v>
      </c>
      <c r="AU282" s="208" t="s">
        <v>81</v>
      </c>
      <c r="AV282" s="13" t="s">
        <v>81</v>
      </c>
      <c r="AW282" s="13" t="s">
        <v>35</v>
      </c>
      <c r="AX282" s="13" t="s">
        <v>73</v>
      </c>
      <c r="AY282" s="208" t="s">
        <v>145</v>
      </c>
    </row>
    <row r="283" spans="1:65" s="15" customFormat="1" ht="11.25">
      <c r="B283" s="230"/>
      <c r="C283" s="231"/>
      <c r="D283" s="199" t="s">
        <v>160</v>
      </c>
      <c r="E283" s="232" t="s">
        <v>19</v>
      </c>
      <c r="F283" s="233" t="s">
        <v>1939</v>
      </c>
      <c r="G283" s="231"/>
      <c r="H283" s="232" t="s">
        <v>19</v>
      </c>
      <c r="I283" s="234"/>
      <c r="J283" s="231"/>
      <c r="K283" s="231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160</v>
      </c>
      <c r="AU283" s="239" t="s">
        <v>81</v>
      </c>
      <c r="AV283" s="15" t="s">
        <v>79</v>
      </c>
      <c r="AW283" s="15" t="s">
        <v>35</v>
      </c>
      <c r="AX283" s="15" t="s">
        <v>73</v>
      </c>
      <c r="AY283" s="239" t="s">
        <v>145</v>
      </c>
    </row>
    <row r="284" spans="1:65" s="13" customFormat="1" ht="11.25">
      <c r="B284" s="197"/>
      <c r="C284" s="198"/>
      <c r="D284" s="199" t="s">
        <v>160</v>
      </c>
      <c r="E284" s="200" t="s">
        <v>19</v>
      </c>
      <c r="F284" s="201" t="s">
        <v>1940</v>
      </c>
      <c r="G284" s="198"/>
      <c r="H284" s="202">
        <v>34.700000000000003</v>
      </c>
      <c r="I284" s="203"/>
      <c r="J284" s="198"/>
      <c r="K284" s="198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160</v>
      </c>
      <c r="AU284" s="208" t="s">
        <v>81</v>
      </c>
      <c r="AV284" s="13" t="s">
        <v>81</v>
      </c>
      <c r="AW284" s="13" t="s">
        <v>35</v>
      </c>
      <c r="AX284" s="13" t="s">
        <v>73</v>
      </c>
      <c r="AY284" s="208" t="s">
        <v>145</v>
      </c>
    </row>
    <row r="285" spans="1:65" s="14" customFormat="1" ht="11.25">
      <c r="B285" s="209"/>
      <c r="C285" s="210"/>
      <c r="D285" s="199" t="s">
        <v>160</v>
      </c>
      <c r="E285" s="211" t="s">
        <v>19</v>
      </c>
      <c r="F285" s="212" t="s">
        <v>169</v>
      </c>
      <c r="G285" s="210"/>
      <c r="H285" s="213">
        <v>62.5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160</v>
      </c>
      <c r="AU285" s="219" t="s">
        <v>81</v>
      </c>
      <c r="AV285" s="14" t="s">
        <v>152</v>
      </c>
      <c r="AW285" s="14" t="s">
        <v>35</v>
      </c>
      <c r="AX285" s="14" t="s">
        <v>79</v>
      </c>
      <c r="AY285" s="219" t="s">
        <v>145</v>
      </c>
    </row>
    <row r="286" spans="1:65" s="2" customFormat="1" ht="16.5" customHeight="1">
      <c r="A286" s="35"/>
      <c r="B286" s="36"/>
      <c r="C286" s="220" t="s">
        <v>356</v>
      </c>
      <c r="D286" s="220" t="s">
        <v>234</v>
      </c>
      <c r="E286" s="221" t="s">
        <v>1120</v>
      </c>
      <c r="F286" s="222" t="s">
        <v>1121</v>
      </c>
      <c r="G286" s="223" t="s">
        <v>172</v>
      </c>
      <c r="H286" s="224">
        <v>65.625</v>
      </c>
      <c r="I286" s="225"/>
      <c r="J286" s="226">
        <f>ROUND(I286*H286,2)</f>
        <v>0</v>
      </c>
      <c r="K286" s="222" t="s">
        <v>525</v>
      </c>
      <c r="L286" s="227"/>
      <c r="M286" s="228" t="s">
        <v>19</v>
      </c>
      <c r="N286" s="229" t="s">
        <v>44</v>
      </c>
      <c r="O286" s="65"/>
      <c r="P286" s="188">
        <f>O286*H286</f>
        <v>0</v>
      </c>
      <c r="Q286" s="188">
        <v>4.3099999999999996E-3</v>
      </c>
      <c r="R286" s="188">
        <f>Q286*H286</f>
        <v>0.28284374999999995</v>
      </c>
      <c r="S286" s="188">
        <v>0</v>
      </c>
      <c r="T286" s="18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0" t="s">
        <v>196</v>
      </c>
      <c r="AT286" s="190" t="s">
        <v>234</v>
      </c>
      <c r="AU286" s="190" t="s">
        <v>81</v>
      </c>
      <c r="AY286" s="18" t="s">
        <v>145</v>
      </c>
      <c r="BE286" s="191">
        <f>IF(N286="základní",J286,0)</f>
        <v>0</v>
      </c>
      <c r="BF286" s="191">
        <f>IF(N286="snížená",J286,0)</f>
        <v>0</v>
      </c>
      <c r="BG286" s="191">
        <f>IF(N286="zákl. přenesená",J286,0)</f>
        <v>0</v>
      </c>
      <c r="BH286" s="191">
        <f>IF(N286="sníž. přenesená",J286,0)</f>
        <v>0</v>
      </c>
      <c r="BI286" s="191">
        <f>IF(N286="nulová",J286,0)</f>
        <v>0</v>
      </c>
      <c r="BJ286" s="18" t="s">
        <v>79</v>
      </c>
      <c r="BK286" s="191">
        <f>ROUND(I286*H286,2)</f>
        <v>0</v>
      </c>
      <c r="BL286" s="18" t="s">
        <v>152</v>
      </c>
      <c r="BM286" s="190" t="s">
        <v>1948</v>
      </c>
    </row>
    <row r="287" spans="1:65" s="13" customFormat="1" ht="11.25">
      <c r="B287" s="197"/>
      <c r="C287" s="198"/>
      <c r="D287" s="199" t="s">
        <v>160</v>
      </c>
      <c r="E287" s="200" t="s">
        <v>19</v>
      </c>
      <c r="F287" s="201" t="s">
        <v>1949</v>
      </c>
      <c r="G287" s="198"/>
      <c r="H287" s="202">
        <v>65.625</v>
      </c>
      <c r="I287" s="203"/>
      <c r="J287" s="198"/>
      <c r="K287" s="198"/>
      <c r="L287" s="204"/>
      <c r="M287" s="205"/>
      <c r="N287" s="206"/>
      <c r="O287" s="206"/>
      <c r="P287" s="206"/>
      <c r="Q287" s="206"/>
      <c r="R287" s="206"/>
      <c r="S287" s="206"/>
      <c r="T287" s="207"/>
      <c r="AT287" s="208" t="s">
        <v>160</v>
      </c>
      <c r="AU287" s="208" t="s">
        <v>81</v>
      </c>
      <c r="AV287" s="13" t="s">
        <v>81</v>
      </c>
      <c r="AW287" s="13" t="s">
        <v>35</v>
      </c>
      <c r="AX287" s="13" t="s">
        <v>79</v>
      </c>
      <c r="AY287" s="208" t="s">
        <v>145</v>
      </c>
    </row>
    <row r="288" spans="1:65" s="2" customFormat="1" ht="24.2" customHeight="1">
      <c r="A288" s="35"/>
      <c r="B288" s="36"/>
      <c r="C288" s="179" t="s">
        <v>361</v>
      </c>
      <c r="D288" s="179" t="s">
        <v>147</v>
      </c>
      <c r="E288" s="180" t="s">
        <v>1950</v>
      </c>
      <c r="F288" s="181" t="s">
        <v>1951</v>
      </c>
      <c r="G288" s="182" t="s">
        <v>172</v>
      </c>
      <c r="H288" s="183">
        <v>5.7</v>
      </c>
      <c r="I288" s="184"/>
      <c r="J288" s="185">
        <f>ROUND(I288*H288,2)</f>
        <v>0</v>
      </c>
      <c r="K288" s="181" t="s">
        <v>525</v>
      </c>
      <c r="L288" s="40"/>
      <c r="M288" s="186" t="s">
        <v>19</v>
      </c>
      <c r="N288" s="187" t="s">
        <v>44</v>
      </c>
      <c r="O288" s="65"/>
      <c r="P288" s="188">
        <f>O288*H288</f>
        <v>0</v>
      </c>
      <c r="Q288" s="188">
        <v>1.0000000000000001E-5</v>
      </c>
      <c r="R288" s="188">
        <f>Q288*H288</f>
        <v>5.7000000000000003E-5</v>
      </c>
      <c r="S288" s="188">
        <v>0</v>
      </c>
      <c r="T288" s="189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0" t="s">
        <v>152</v>
      </c>
      <c r="AT288" s="190" t="s">
        <v>147</v>
      </c>
      <c r="AU288" s="190" t="s">
        <v>81</v>
      </c>
      <c r="AY288" s="18" t="s">
        <v>145</v>
      </c>
      <c r="BE288" s="191">
        <f>IF(N288="základní",J288,0)</f>
        <v>0</v>
      </c>
      <c r="BF288" s="191">
        <f>IF(N288="snížená",J288,0)</f>
        <v>0</v>
      </c>
      <c r="BG288" s="191">
        <f>IF(N288="zákl. přenesená",J288,0)</f>
        <v>0</v>
      </c>
      <c r="BH288" s="191">
        <f>IF(N288="sníž. přenesená",J288,0)</f>
        <v>0</v>
      </c>
      <c r="BI288" s="191">
        <f>IF(N288="nulová",J288,0)</f>
        <v>0</v>
      </c>
      <c r="BJ288" s="18" t="s">
        <v>79</v>
      </c>
      <c r="BK288" s="191">
        <f>ROUND(I288*H288,2)</f>
        <v>0</v>
      </c>
      <c r="BL288" s="18" t="s">
        <v>152</v>
      </c>
      <c r="BM288" s="190" t="s">
        <v>1952</v>
      </c>
    </row>
    <row r="289" spans="1:65" s="2" customFormat="1" ht="11.25">
      <c r="A289" s="35"/>
      <c r="B289" s="36"/>
      <c r="C289" s="37"/>
      <c r="D289" s="192" t="s">
        <v>154</v>
      </c>
      <c r="E289" s="37"/>
      <c r="F289" s="193" t="s">
        <v>1953</v>
      </c>
      <c r="G289" s="37"/>
      <c r="H289" s="37"/>
      <c r="I289" s="194"/>
      <c r="J289" s="37"/>
      <c r="K289" s="37"/>
      <c r="L289" s="40"/>
      <c r="M289" s="195"/>
      <c r="N289" s="196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154</v>
      </c>
      <c r="AU289" s="18" t="s">
        <v>81</v>
      </c>
    </row>
    <row r="290" spans="1:65" s="15" customFormat="1" ht="11.25">
      <c r="B290" s="230"/>
      <c r="C290" s="231"/>
      <c r="D290" s="199" t="s">
        <v>160</v>
      </c>
      <c r="E290" s="232" t="s">
        <v>19</v>
      </c>
      <c r="F290" s="233" t="s">
        <v>1954</v>
      </c>
      <c r="G290" s="231"/>
      <c r="H290" s="232" t="s">
        <v>19</v>
      </c>
      <c r="I290" s="234"/>
      <c r="J290" s="231"/>
      <c r="K290" s="231"/>
      <c r="L290" s="235"/>
      <c r="M290" s="236"/>
      <c r="N290" s="237"/>
      <c r="O290" s="237"/>
      <c r="P290" s="237"/>
      <c r="Q290" s="237"/>
      <c r="R290" s="237"/>
      <c r="S290" s="237"/>
      <c r="T290" s="238"/>
      <c r="AT290" s="239" t="s">
        <v>160</v>
      </c>
      <c r="AU290" s="239" t="s">
        <v>81</v>
      </c>
      <c r="AV290" s="15" t="s">
        <v>79</v>
      </c>
      <c r="AW290" s="15" t="s">
        <v>35</v>
      </c>
      <c r="AX290" s="15" t="s">
        <v>73</v>
      </c>
      <c r="AY290" s="239" t="s">
        <v>145</v>
      </c>
    </row>
    <row r="291" spans="1:65" s="13" customFormat="1" ht="11.25">
      <c r="B291" s="197"/>
      <c r="C291" s="198"/>
      <c r="D291" s="199" t="s">
        <v>160</v>
      </c>
      <c r="E291" s="200" t="s">
        <v>19</v>
      </c>
      <c r="F291" s="201" t="s">
        <v>1955</v>
      </c>
      <c r="G291" s="198"/>
      <c r="H291" s="202">
        <v>5.7</v>
      </c>
      <c r="I291" s="203"/>
      <c r="J291" s="198"/>
      <c r="K291" s="198"/>
      <c r="L291" s="204"/>
      <c r="M291" s="205"/>
      <c r="N291" s="206"/>
      <c r="O291" s="206"/>
      <c r="P291" s="206"/>
      <c r="Q291" s="206"/>
      <c r="R291" s="206"/>
      <c r="S291" s="206"/>
      <c r="T291" s="207"/>
      <c r="AT291" s="208" t="s">
        <v>160</v>
      </c>
      <c r="AU291" s="208" t="s">
        <v>81</v>
      </c>
      <c r="AV291" s="13" t="s">
        <v>81</v>
      </c>
      <c r="AW291" s="13" t="s">
        <v>35</v>
      </c>
      <c r="AX291" s="13" t="s">
        <v>79</v>
      </c>
      <c r="AY291" s="208" t="s">
        <v>145</v>
      </c>
    </row>
    <row r="292" spans="1:65" s="2" customFormat="1" ht="16.5" customHeight="1">
      <c r="A292" s="35"/>
      <c r="B292" s="36"/>
      <c r="C292" s="220" t="s">
        <v>367</v>
      </c>
      <c r="D292" s="220" t="s">
        <v>234</v>
      </c>
      <c r="E292" s="221" t="s">
        <v>1956</v>
      </c>
      <c r="F292" s="222" t="s">
        <v>1957</v>
      </c>
      <c r="G292" s="223" t="s">
        <v>172</v>
      </c>
      <c r="H292" s="224">
        <v>5.9850000000000003</v>
      </c>
      <c r="I292" s="225"/>
      <c r="J292" s="226">
        <f>ROUND(I292*H292,2)</f>
        <v>0</v>
      </c>
      <c r="K292" s="222" t="s">
        <v>525</v>
      </c>
      <c r="L292" s="227"/>
      <c r="M292" s="228" t="s">
        <v>19</v>
      </c>
      <c r="N292" s="229" t="s">
        <v>44</v>
      </c>
      <c r="O292" s="65"/>
      <c r="P292" s="188">
        <f>O292*H292</f>
        <v>0</v>
      </c>
      <c r="Q292" s="188">
        <v>6.7299999999999999E-3</v>
      </c>
      <c r="R292" s="188">
        <f>Q292*H292</f>
        <v>4.0279050000000004E-2</v>
      </c>
      <c r="S292" s="188">
        <v>0</v>
      </c>
      <c r="T292" s="189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0" t="s">
        <v>196</v>
      </c>
      <c r="AT292" s="190" t="s">
        <v>234</v>
      </c>
      <c r="AU292" s="190" t="s">
        <v>81</v>
      </c>
      <c r="AY292" s="18" t="s">
        <v>145</v>
      </c>
      <c r="BE292" s="191">
        <f>IF(N292="základní",J292,0)</f>
        <v>0</v>
      </c>
      <c r="BF292" s="191">
        <f>IF(N292="snížená",J292,0)</f>
        <v>0</v>
      </c>
      <c r="BG292" s="191">
        <f>IF(N292="zákl. přenesená",J292,0)</f>
        <v>0</v>
      </c>
      <c r="BH292" s="191">
        <f>IF(N292="sníž. přenesená",J292,0)</f>
        <v>0</v>
      </c>
      <c r="BI292" s="191">
        <f>IF(N292="nulová",J292,0)</f>
        <v>0</v>
      </c>
      <c r="BJ292" s="18" t="s">
        <v>79</v>
      </c>
      <c r="BK292" s="191">
        <f>ROUND(I292*H292,2)</f>
        <v>0</v>
      </c>
      <c r="BL292" s="18" t="s">
        <v>152</v>
      </c>
      <c r="BM292" s="190" t="s">
        <v>1958</v>
      </c>
    </row>
    <row r="293" spans="1:65" s="13" customFormat="1" ht="11.25">
      <c r="B293" s="197"/>
      <c r="C293" s="198"/>
      <c r="D293" s="199" t="s">
        <v>160</v>
      </c>
      <c r="E293" s="200" t="s">
        <v>19</v>
      </c>
      <c r="F293" s="201" t="s">
        <v>1959</v>
      </c>
      <c r="G293" s="198"/>
      <c r="H293" s="202">
        <v>5.9850000000000003</v>
      </c>
      <c r="I293" s="203"/>
      <c r="J293" s="198"/>
      <c r="K293" s="198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160</v>
      </c>
      <c r="AU293" s="208" t="s">
        <v>81</v>
      </c>
      <c r="AV293" s="13" t="s">
        <v>81</v>
      </c>
      <c r="AW293" s="13" t="s">
        <v>35</v>
      </c>
      <c r="AX293" s="13" t="s">
        <v>79</v>
      </c>
      <c r="AY293" s="208" t="s">
        <v>145</v>
      </c>
    </row>
    <row r="294" spans="1:65" s="2" customFormat="1" ht="24.2" customHeight="1">
      <c r="A294" s="35"/>
      <c r="B294" s="36"/>
      <c r="C294" s="179" t="s">
        <v>372</v>
      </c>
      <c r="D294" s="179" t="s">
        <v>147</v>
      </c>
      <c r="E294" s="180" t="s">
        <v>1124</v>
      </c>
      <c r="F294" s="181" t="s">
        <v>1125</v>
      </c>
      <c r="G294" s="182" t="s">
        <v>172</v>
      </c>
      <c r="H294" s="183">
        <v>105.71</v>
      </c>
      <c r="I294" s="184"/>
      <c r="J294" s="185">
        <f>ROUND(I294*H294,2)</f>
        <v>0</v>
      </c>
      <c r="K294" s="181" t="s">
        <v>525</v>
      </c>
      <c r="L294" s="40"/>
      <c r="M294" s="186" t="s">
        <v>19</v>
      </c>
      <c r="N294" s="187" t="s">
        <v>44</v>
      </c>
      <c r="O294" s="65"/>
      <c r="P294" s="188">
        <f>O294*H294</f>
        <v>0</v>
      </c>
      <c r="Q294" s="188">
        <v>2.0000000000000002E-5</v>
      </c>
      <c r="R294" s="188">
        <f>Q294*H294</f>
        <v>2.1142000000000001E-3</v>
      </c>
      <c r="S294" s="188">
        <v>0</v>
      </c>
      <c r="T294" s="189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0" t="s">
        <v>152</v>
      </c>
      <c r="AT294" s="190" t="s">
        <v>147</v>
      </c>
      <c r="AU294" s="190" t="s">
        <v>81</v>
      </c>
      <c r="AY294" s="18" t="s">
        <v>145</v>
      </c>
      <c r="BE294" s="191">
        <f>IF(N294="základní",J294,0)</f>
        <v>0</v>
      </c>
      <c r="BF294" s="191">
        <f>IF(N294="snížená",J294,0)</f>
        <v>0</v>
      </c>
      <c r="BG294" s="191">
        <f>IF(N294="zákl. přenesená",J294,0)</f>
        <v>0</v>
      </c>
      <c r="BH294" s="191">
        <f>IF(N294="sníž. přenesená",J294,0)</f>
        <v>0</v>
      </c>
      <c r="BI294" s="191">
        <f>IF(N294="nulová",J294,0)</f>
        <v>0</v>
      </c>
      <c r="BJ294" s="18" t="s">
        <v>79</v>
      </c>
      <c r="BK294" s="191">
        <f>ROUND(I294*H294,2)</f>
        <v>0</v>
      </c>
      <c r="BL294" s="18" t="s">
        <v>152</v>
      </c>
      <c r="BM294" s="190" t="s">
        <v>1960</v>
      </c>
    </row>
    <row r="295" spans="1:65" s="2" customFormat="1" ht="11.25">
      <c r="A295" s="35"/>
      <c r="B295" s="36"/>
      <c r="C295" s="37"/>
      <c r="D295" s="192" t="s">
        <v>154</v>
      </c>
      <c r="E295" s="37"/>
      <c r="F295" s="193" t="s">
        <v>1127</v>
      </c>
      <c r="G295" s="37"/>
      <c r="H295" s="37"/>
      <c r="I295" s="194"/>
      <c r="J295" s="37"/>
      <c r="K295" s="37"/>
      <c r="L295" s="40"/>
      <c r="M295" s="195"/>
      <c r="N295" s="196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154</v>
      </c>
      <c r="AU295" s="18" t="s">
        <v>81</v>
      </c>
    </row>
    <row r="296" spans="1:65" s="15" customFormat="1" ht="11.25">
      <c r="B296" s="230"/>
      <c r="C296" s="231"/>
      <c r="D296" s="199" t="s">
        <v>160</v>
      </c>
      <c r="E296" s="232" t="s">
        <v>19</v>
      </c>
      <c r="F296" s="233" t="s">
        <v>1961</v>
      </c>
      <c r="G296" s="231"/>
      <c r="H296" s="232" t="s">
        <v>19</v>
      </c>
      <c r="I296" s="234"/>
      <c r="J296" s="231"/>
      <c r="K296" s="231"/>
      <c r="L296" s="235"/>
      <c r="M296" s="236"/>
      <c r="N296" s="237"/>
      <c r="O296" s="237"/>
      <c r="P296" s="237"/>
      <c r="Q296" s="237"/>
      <c r="R296" s="237"/>
      <c r="S296" s="237"/>
      <c r="T296" s="238"/>
      <c r="AT296" s="239" t="s">
        <v>160</v>
      </c>
      <c r="AU296" s="239" t="s">
        <v>81</v>
      </c>
      <c r="AV296" s="15" t="s">
        <v>79</v>
      </c>
      <c r="AW296" s="15" t="s">
        <v>35</v>
      </c>
      <c r="AX296" s="15" t="s">
        <v>73</v>
      </c>
      <c r="AY296" s="239" t="s">
        <v>145</v>
      </c>
    </row>
    <row r="297" spans="1:65" s="13" customFormat="1" ht="11.25">
      <c r="B297" s="197"/>
      <c r="C297" s="198"/>
      <c r="D297" s="199" t="s">
        <v>160</v>
      </c>
      <c r="E297" s="200" t="s">
        <v>19</v>
      </c>
      <c r="F297" s="201" t="s">
        <v>1962</v>
      </c>
      <c r="G297" s="198"/>
      <c r="H297" s="202">
        <v>101.11</v>
      </c>
      <c r="I297" s="203"/>
      <c r="J297" s="198"/>
      <c r="K297" s="198"/>
      <c r="L297" s="204"/>
      <c r="M297" s="205"/>
      <c r="N297" s="206"/>
      <c r="O297" s="206"/>
      <c r="P297" s="206"/>
      <c r="Q297" s="206"/>
      <c r="R297" s="206"/>
      <c r="S297" s="206"/>
      <c r="T297" s="207"/>
      <c r="AT297" s="208" t="s">
        <v>160</v>
      </c>
      <c r="AU297" s="208" t="s">
        <v>81</v>
      </c>
      <c r="AV297" s="13" t="s">
        <v>81</v>
      </c>
      <c r="AW297" s="13" t="s">
        <v>35</v>
      </c>
      <c r="AX297" s="13" t="s">
        <v>73</v>
      </c>
      <c r="AY297" s="208" t="s">
        <v>145</v>
      </c>
    </row>
    <row r="298" spans="1:65" s="15" customFormat="1" ht="11.25">
      <c r="B298" s="230"/>
      <c r="C298" s="231"/>
      <c r="D298" s="199" t="s">
        <v>160</v>
      </c>
      <c r="E298" s="232" t="s">
        <v>19</v>
      </c>
      <c r="F298" s="233" t="s">
        <v>1963</v>
      </c>
      <c r="G298" s="231"/>
      <c r="H298" s="232" t="s">
        <v>19</v>
      </c>
      <c r="I298" s="234"/>
      <c r="J298" s="231"/>
      <c r="K298" s="231"/>
      <c r="L298" s="235"/>
      <c r="M298" s="236"/>
      <c r="N298" s="237"/>
      <c r="O298" s="237"/>
      <c r="P298" s="237"/>
      <c r="Q298" s="237"/>
      <c r="R298" s="237"/>
      <c r="S298" s="237"/>
      <c r="T298" s="238"/>
      <c r="AT298" s="239" t="s">
        <v>160</v>
      </c>
      <c r="AU298" s="239" t="s">
        <v>81</v>
      </c>
      <c r="AV298" s="15" t="s">
        <v>79</v>
      </c>
      <c r="AW298" s="15" t="s">
        <v>35</v>
      </c>
      <c r="AX298" s="15" t="s">
        <v>73</v>
      </c>
      <c r="AY298" s="239" t="s">
        <v>145</v>
      </c>
    </row>
    <row r="299" spans="1:65" s="13" customFormat="1" ht="11.25">
      <c r="B299" s="197"/>
      <c r="C299" s="198"/>
      <c r="D299" s="199" t="s">
        <v>160</v>
      </c>
      <c r="E299" s="200" t="s">
        <v>19</v>
      </c>
      <c r="F299" s="201" t="s">
        <v>1964</v>
      </c>
      <c r="G299" s="198"/>
      <c r="H299" s="202">
        <v>4.5999999999999996</v>
      </c>
      <c r="I299" s="203"/>
      <c r="J299" s="198"/>
      <c r="K299" s="198"/>
      <c r="L299" s="204"/>
      <c r="M299" s="205"/>
      <c r="N299" s="206"/>
      <c r="O299" s="206"/>
      <c r="P299" s="206"/>
      <c r="Q299" s="206"/>
      <c r="R299" s="206"/>
      <c r="S299" s="206"/>
      <c r="T299" s="207"/>
      <c r="AT299" s="208" t="s">
        <v>160</v>
      </c>
      <c r="AU299" s="208" t="s">
        <v>81</v>
      </c>
      <c r="AV299" s="13" t="s">
        <v>81</v>
      </c>
      <c r="AW299" s="13" t="s">
        <v>35</v>
      </c>
      <c r="AX299" s="13" t="s">
        <v>73</v>
      </c>
      <c r="AY299" s="208" t="s">
        <v>145</v>
      </c>
    </row>
    <row r="300" spans="1:65" s="14" customFormat="1" ht="11.25">
      <c r="B300" s="209"/>
      <c r="C300" s="210"/>
      <c r="D300" s="199" t="s">
        <v>160</v>
      </c>
      <c r="E300" s="211" t="s">
        <v>19</v>
      </c>
      <c r="F300" s="212" t="s">
        <v>169</v>
      </c>
      <c r="G300" s="210"/>
      <c r="H300" s="213">
        <v>105.71</v>
      </c>
      <c r="I300" s="214"/>
      <c r="J300" s="210"/>
      <c r="K300" s="210"/>
      <c r="L300" s="215"/>
      <c r="M300" s="216"/>
      <c r="N300" s="217"/>
      <c r="O300" s="217"/>
      <c r="P300" s="217"/>
      <c r="Q300" s="217"/>
      <c r="R300" s="217"/>
      <c r="S300" s="217"/>
      <c r="T300" s="218"/>
      <c r="AT300" s="219" t="s">
        <v>160</v>
      </c>
      <c r="AU300" s="219" t="s">
        <v>81</v>
      </c>
      <c r="AV300" s="14" t="s">
        <v>152</v>
      </c>
      <c r="AW300" s="14" t="s">
        <v>35</v>
      </c>
      <c r="AX300" s="14" t="s">
        <v>79</v>
      </c>
      <c r="AY300" s="219" t="s">
        <v>145</v>
      </c>
    </row>
    <row r="301" spans="1:65" s="2" customFormat="1" ht="16.5" customHeight="1">
      <c r="A301" s="35"/>
      <c r="B301" s="36"/>
      <c r="C301" s="220" t="s">
        <v>377</v>
      </c>
      <c r="D301" s="220" t="s">
        <v>234</v>
      </c>
      <c r="E301" s="221" t="s">
        <v>1130</v>
      </c>
      <c r="F301" s="222" t="s">
        <v>1131</v>
      </c>
      <c r="G301" s="223" t="s">
        <v>172</v>
      </c>
      <c r="H301" s="224">
        <v>110.996</v>
      </c>
      <c r="I301" s="225"/>
      <c r="J301" s="226">
        <f>ROUND(I301*H301,2)</f>
        <v>0</v>
      </c>
      <c r="K301" s="222" t="s">
        <v>525</v>
      </c>
      <c r="L301" s="227"/>
      <c r="M301" s="228" t="s">
        <v>19</v>
      </c>
      <c r="N301" s="229" t="s">
        <v>44</v>
      </c>
      <c r="O301" s="65"/>
      <c r="P301" s="188">
        <f>O301*H301</f>
        <v>0</v>
      </c>
      <c r="Q301" s="188">
        <v>1.6619999999999999E-2</v>
      </c>
      <c r="R301" s="188">
        <f>Q301*H301</f>
        <v>1.8447535199999998</v>
      </c>
      <c r="S301" s="188">
        <v>0</v>
      </c>
      <c r="T301" s="189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0" t="s">
        <v>196</v>
      </c>
      <c r="AT301" s="190" t="s">
        <v>234</v>
      </c>
      <c r="AU301" s="190" t="s">
        <v>81</v>
      </c>
      <c r="AY301" s="18" t="s">
        <v>145</v>
      </c>
      <c r="BE301" s="191">
        <f>IF(N301="základní",J301,0)</f>
        <v>0</v>
      </c>
      <c r="BF301" s="191">
        <f>IF(N301="snížená",J301,0)</f>
        <v>0</v>
      </c>
      <c r="BG301" s="191">
        <f>IF(N301="zákl. přenesená",J301,0)</f>
        <v>0</v>
      </c>
      <c r="BH301" s="191">
        <f>IF(N301="sníž. přenesená",J301,0)</f>
        <v>0</v>
      </c>
      <c r="BI301" s="191">
        <f>IF(N301="nulová",J301,0)</f>
        <v>0</v>
      </c>
      <c r="BJ301" s="18" t="s">
        <v>79</v>
      </c>
      <c r="BK301" s="191">
        <f>ROUND(I301*H301,2)</f>
        <v>0</v>
      </c>
      <c r="BL301" s="18" t="s">
        <v>152</v>
      </c>
      <c r="BM301" s="190" t="s">
        <v>1965</v>
      </c>
    </row>
    <row r="302" spans="1:65" s="13" customFormat="1" ht="11.25">
      <c r="B302" s="197"/>
      <c r="C302" s="198"/>
      <c r="D302" s="199" t="s">
        <v>160</v>
      </c>
      <c r="E302" s="200" t="s">
        <v>19</v>
      </c>
      <c r="F302" s="201" t="s">
        <v>1966</v>
      </c>
      <c r="G302" s="198"/>
      <c r="H302" s="202">
        <v>110.996</v>
      </c>
      <c r="I302" s="203"/>
      <c r="J302" s="198"/>
      <c r="K302" s="198"/>
      <c r="L302" s="204"/>
      <c r="M302" s="205"/>
      <c r="N302" s="206"/>
      <c r="O302" s="206"/>
      <c r="P302" s="206"/>
      <c r="Q302" s="206"/>
      <c r="R302" s="206"/>
      <c r="S302" s="206"/>
      <c r="T302" s="207"/>
      <c r="AT302" s="208" t="s">
        <v>160</v>
      </c>
      <c r="AU302" s="208" t="s">
        <v>81</v>
      </c>
      <c r="AV302" s="13" t="s">
        <v>81</v>
      </c>
      <c r="AW302" s="13" t="s">
        <v>35</v>
      </c>
      <c r="AX302" s="13" t="s">
        <v>79</v>
      </c>
      <c r="AY302" s="208" t="s">
        <v>145</v>
      </c>
    </row>
    <row r="303" spans="1:65" s="2" customFormat="1" ht="21.75" customHeight="1">
      <c r="A303" s="35"/>
      <c r="B303" s="36"/>
      <c r="C303" s="179" t="s">
        <v>380</v>
      </c>
      <c r="D303" s="179" t="s">
        <v>147</v>
      </c>
      <c r="E303" s="180" t="s">
        <v>1144</v>
      </c>
      <c r="F303" s="181" t="s">
        <v>1145</v>
      </c>
      <c r="G303" s="182" t="s">
        <v>263</v>
      </c>
      <c r="H303" s="183">
        <v>26</v>
      </c>
      <c r="I303" s="184"/>
      <c r="J303" s="185">
        <f>ROUND(I303*H303,2)</f>
        <v>0</v>
      </c>
      <c r="K303" s="181" t="s">
        <v>19</v>
      </c>
      <c r="L303" s="40"/>
      <c r="M303" s="186" t="s">
        <v>19</v>
      </c>
      <c r="N303" s="187" t="s">
        <v>44</v>
      </c>
      <c r="O303" s="65"/>
      <c r="P303" s="188">
        <f>O303*H303</f>
        <v>0</v>
      </c>
      <c r="Q303" s="188">
        <v>0</v>
      </c>
      <c r="R303" s="188">
        <f>Q303*H303</f>
        <v>0</v>
      </c>
      <c r="S303" s="188">
        <v>0</v>
      </c>
      <c r="T303" s="189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0" t="s">
        <v>152</v>
      </c>
      <c r="AT303" s="190" t="s">
        <v>147</v>
      </c>
      <c r="AU303" s="190" t="s">
        <v>81</v>
      </c>
      <c r="AY303" s="18" t="s">
        <v>145</v>
      </c>
      <c r="BE303" s="191">
        <f>IF(N303="základní",J303,0)</f>
        <v>0</v>
      </c>
      <c r="BF303" s="191">
        <f>IF(N303="snížená",J303,0)</f>
        <v>0</v>
      </c>
      <c r="BG303" s="191">
        <f>IF(N303="zákl. přenesená",J303,0)</f>
        <v>0</v>
      </c>
      <c r="BH303" s="191">
        <f>IF(N303="sníž. přenesená",J303,0)</f>
        <v>0</v>
      </c>
      <c r="BI303" s="191">
        <f>IF(N303="nulová",J303,0)</f>
        <v>0</v>
      </c>
      <c r="BJ303" s="18" t="s">
        <v>79</v>
      </c>
      <c r="BK303" s="191">
        <f>ROUND(I303*H303,2)</f>
        <v>0</v>
      </c>
      <c r="BL303" s="18" t="s">
        <v>152</v>
      </c>
      <c r="BM303" s="190" t="s">
        <v>1967</v>
      </c>
    </row>
    <row r="304" spans="1:65" s="2" customFormat="1" ht="16.5" customHeight="1">
      <c r="A304" s="35"/>
      <c r="B304" s="36"/>
      <c r="C304" s="220" t="s">
        <v>385</v>
      </c>
      <c r="D304" s="220" t="s">
        <v>234</v>
      </c>
      <c r="E304" s="221" t="s">
        <v>1148</v>
      </c>
      <c r="F304" s="222" t="s">
        <v>1149</v>
      </c>
      <c r="G304" s="223" t="s">
        <v>263</v>
      </c>
      <c r="H304" s="224">
        <v>11</v>
      </c>
      <c r="I304" s="225"/>
      <c r="J304" s="226">
        <f>ROUND(I304*H304,2)</f>
        <v>0</v>
      </c>
      <c r="K304" s="222" t="s">
        <v>525</v>
      </c>
      <c r="L304" s="227"/>
      <c r="M304" s="228" t="s">
        <v>19</v>
      </c>
      <c r="N304" s="229" t="s">
        <v>44</v>
      </c>
      <c r="O304" s="65"/>
      <c r="P304" s="188">
        <f>O304*H304</f>
        <v>0</v>
      </c>
      <c r="Q304" s="188">
        <v>5.9999999999999995E-4</v>
      </c>
      <c r="R304" s="188">
        <f>Q304*H304</f>
        <v>6.5999999999999991E-3</v>
      </c>
      <c r="S304" s="188">
        <v>0</v>
      </c>
      <c r="T304" s="18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0" t="s">
        <v>196</v>
      </c>
      <c r="AT304" s="190" t="s">
        <v>234</v>
      </c>
      <c r="AU304" s="190" t="s">
        <v>81</v>
      </c>
      <c r="AY304" s="18" t="s">
        <v>145</v>
      </c>
      <c r="BE304" s="191">
        <f>IF(N304="základní",J304,0)</f>
        <v>0</v>
      </c>
      <c r="BF304" s="191">
        <f>IF(N304="snížená",J304,0)</f>
        <v>0</v>
      </c>
      <c r="BG304" s="191">
        <f>IF(N304="zákl. přenesená",J304,0)</f>
        <v>0</v>
      </c>
      <c r="BH304" s="191">
        <f>IF(N304="sníž. přenesená",J304,0)</f>
        <v>0</v>
      </c>
      <c r="BI304" s="191">
        <f>IF(N304="nulová",J304,0)</f>
        <v>0</v>
      </c>
      <c r="BJ304" s="18" t="s">
        <v>79</v>
      </c>
      <c r="BK304" s="191">
        <f>ROUND(I304*H304,2)</f>
        <v>0</v>
      </c>
      <c r="BL304" s="18" t="s">
        <v>152</v>
      </c>
      <c r="BM304" s="190" t="s">
        <v>1968</v>
      </c>
    </row>
    <row r="305" spans="1:65" s="15" customFormat="1" ht="11.25">
      <c r="B305" s="230"/>
      <c r="C305" s="231"/>
      <c r="D305" s="199" t="s">
        <v>160</v>
      </c>
      <c r="E305" s="232" t="s">
        <v>19</v>
      </c>
      <c r="F305" s="233" t="s">
        <v>1100</v>
      </c>
      <c r="G305" s="231"/>
      <c r="H305" s="232" t="s">
        <v>19</v>
      </c>
      <c r="I305" s="234"/>
      <c r="J305" s="231"/>
      <c r="K305" s="231"/>
      <c r="L305" s="235"/>
      <c r="M305" s="236"/>
      <c r="N305" s="237"/>
      <c r="O305" s="237"/>
      <c r="P305" s="237"/>
      <c r="Q305" s="237"/>
      <c r="R305" s="237"/>
      <c r="S305" s="237"/>
      <c r="T305" s="238"/>
      <c r="AT305" s="239" t="s">
        <v>160</v>
      </c>
      <c r="AU305" s="239" t="s">
        <v>81</v>
      </c>
      <c r="AV305" s="15" t="s">
        <v>79</v>
      </c>
      <c r="AW305" s="15" t="s">
        <v>35</v>
      </c>
      <c r="AX305" s="15" t="s">
        <v>73</v>
      </c>
      <c r="AY305" s="239" t="s">
        <v>145</v>
      </c>
    </row>
    <row r="306" spans="1:65" s="13" customFormat="1" ht="11.25">
      <c r="B306" s="197"/>
      <c r="C306" s="198"/>
      <c r="D306" s="199" t="s">
        <v>160</v>
      </c>
      <c r="E306" s="200" t="s">
        <v>19</v>
      </c>
      <c r="F306" s="201" t="s">
        <v>184</v>
      </c>
      <c r="G306" s="198"/>
      <c r="H306" s="202">
        <v>6</v>
      </c>
      <c r="I306" s="203"/>
      <c r="J306" s="198"/>
      <c r="K306" s="198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160</v>
      </c>
      <c r="AU306" s="208" t="s">
        <v>81</v>
      </c>
      <c r="AV306" s="13" t="s">
        <v>81</v>
      </c>
      <c r="AW306" s="13" t="s">
        <v>35</v>
      </c>
      <c r="AX306" s="13" t="s">
        <v>73</v>
      </c>
      <c r="AY306" s="208" t="s">
        <v>145</v>
      </c>
    </row>
    <row r="307" spans="1:65" s="15" customFormat="1" ht="11.25">
      <c r="B307" s="230"/>
      <c r="C307" s="231"/>
      <c r="D307" s="199" t="s">
        <v>160</v>
      </c>
      <c r="E307" s="232" t="s">
        <v>19</v>
      </c>
      <c r="F307" s="233" t="s">
        <v>1946</v>
      </c>
      <c r="G307" s="231"/>
      <c r="H307" s="232" t="s">
        <v>19</v>
      </c>
      <c r="I307" s="234"/>
      <c r="J307" s="231"/>
      <c r="K307" s="231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160</v>
      </c>
      <c r="AU307" s="239" t="s">
        <v>81</v>
      </c>
      <c r="AV307" s="15" t="s">
        <v>79</v>
      </c>
      <c r="AW307" s="15" t="s">
        <v>35</v>
      </c>
      <c r="AX307" s="15" t="s">
        <v>73</v>
      </c>
      <c r="AY307" s="239" t="s">
        <v>145</v>
      </c>
    </row>
    <row r="308" spans="1:65" s="13" customFormat="1" ht="11.25">
      <c r="B308" s="197"/>
      <c r="C308" s="198"/>
      <c r="D308" s="199" t="s">
        <v>160</v>
      </c>
      <c r="E308" s="200" t="s">
        <v>19</v>
      </c>
      <c r="F308" s="201" t="s">
        <v>81</v>
      </c>
      <c r="G308" s="198"/>
      <c r="H308" s="202">
        <v>2</v>
      </c>
      <c r="I308" s="203"/>
      <c r="J308" s="198"/>
      <c r="K308" s="198"/>
      <c r="L308" s="204"/>
      <c r="M308" s="205"/>
      <c r="N308" s="206"/>
      <c r="O308" s="206"/>
      <c r="P308" s="206"/>
      <c r="Q308" s="206"/>
      <c r="R308" s="206"/>
      <c r="S308" s="206"/>
      <c r="T308" s="207"/>
      <c r="AT308" s="208" t="s">
        <v>160</v>
      </c>
      <c r="AU308" s="208" t="s">
        <v>81</v>
      </c>
      <c r="AV308" s="13" t="s">
        <v>81</v>
      </c>
      <c r="AW308" s="13" t="s">
        <v>35</v>
      </c>
      <c r="AX308" s="13" t="s">
        <v>73</v>
      </c>
      <c r="AY308" s="208" t="s">
        <v>145</v>
      </c>
    </row>
    <row r="309" spans="1:65" s="15" customFormat="1" ht="11.25">
      <c r="B309" s="230"/>
      <c r="C309" s="231"/>
      <c r="D309" s="199" t="s">
        <v>160</v>
      </c>
      <c r="E309" s="232" t="s">
        <v>19</v>
      </c>
      <c r="F309" s="233" t="s">
        <v>1939</v>
      </c>
      <c r="G309" s="231"/>
      <c r="H309" s="232" t="s">
        <v>19</v>
      </c>
      <c r="I309" s="234"/>
      <c r="J309" s="231"/>
      <c r="K309" s="231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160</v>
      </c>
      <c r="AU309" s="239" t="s">
        <v>81</v>
      </c>
      <c r="AV309" s="15" t="s">
        <v>79</v>
      </c>
      <c r="AW309" s="15" t="s">
        <v>35</v>
      </c>
      <c r="AX309" s="15" t="s">
        <v>73</v>
      </c>
      <c r="AY309" s="239" t="s">
        <v>145</v>
      </c>
    </row>
    <row r="310" spans="1:65" s="13" customFormat="1" ht="11.25">
      <c r="B310" s="197"/>
      <c r="C310" s="198"/>
      <c r="D310" s="199" t="s">
        <v>160</v>
      </c>
      <c r="E310" s="200" t="s">
        <v>19</v>
      </c>
      <c r="F310" s="201" t="s">
        <v>162</v>
      </c>
      <c r="G310" s="198"/>
      <c r="H310" s="202">
        <v>3</v>
      </c>
      <c r="I310" s="203"/>
      <c r="J310" s="198"/>
      <c r="K310" s="198"/>
      <c r="L310" s="204"/>
      <c r="M310" s="205"/>
      <c r="N310" s="206"/>
      <c r="O310" s="206"/>
      <c r="P310" s="206"/>
      <c r="Q310" s="206"/>
      <c r="R310" s="206"/>
      <c r="S310" s="206"/>
      <c r="T310" s="207"/>
      <c r="AT310" s="208" t="s">
        <v>160</v>
      </c>
      <c r="AU310" s="208" t="s">
        <v>81</v>
      </c>
      <c r="AV310" s="13" t="s">
        <v>81</v>
      </c>
      <c r="AW310" s="13" t="s">
        <v>35</v>
      </c>
      <c r="AX310" s="13" t="s">
        <v>73</v>
      </c>
      <c r="AY310" s="208" t="s">
        <v>145</v>
      </c>
    </row>
    <row r="311" spans="1:65" s="14" customFormat="1" ht="11.25">
      <c r="B311" s="209"/>
      <c r="C311" s="210"/>
      <c r="D311" s="199" t="s">
        <v>160</v>
      </c>
      <c r="E311" s="211" t="s">
        <v>19</v>
      </c>
      <c r="F311" s="212" t="s">
        <v>169</v>
      </c>
      <c r="G311" s="210"/>
      <c r="H311" s="213">
        <v>11</v>
      </c>
      <c r="I311" s="214"/>
      <c r="J311" s="210"/>
      <c r="K311" s="210"/>
      <c r="L311" s="215"/>
      <c r="M311" s="216"/>
      <c r="N311" s="217"/>
      <c r="O311" s="217"/>
      <c r="P311" s="217"/>
      <c r="Q311" s="217"/>
      <c r="R311" s="217"/>
      <c r="S311" s="217"/>
      <c r="T311" s="218"/>
      <c r="AT311" s="219" t="s">
        <v>160</v>
      </c>
      <c r="AU311" s="219" t="s">
        <v>81</v>
      </c>
      <c r="AV311" s="14" t="s">
        <v>152</v>
      </c>
      <c r="AW311" s="14" t="s">
        <v>35</v>
      </c>
      <c r="AX311" s="14" t="s">
        <v>79</v>
      </c>
      <c r="AY311" s="219" t="s">
        <v>145</v>
      </c>
    </row>
    <row r="312" spans="1:65" s="2" customFormat="1" ht="16.5" customHeight="1">
      <c r="A312" s="35"/>
      <c r="B312" s="36"/>
      <c r="C312" s="220" t="s">
        <v>390</v>
      </c>
      <c r="D312" s="220" t="s">
        <v>234</v>
      </c>
      <c r="E312" s="221" t="s">
        <v>1153</v>
      </c>
      <c r="F312" s="222" t="s">
        <v>1154</v>
      </c>
      <c r="G312" s="223" t="s">
        <v>263</v>
      </c>
      <c r="H312" s="224">
        <v>11</v>
      </c>
      <c r="I312" s="225"/>
      <c r="J312" s="226">
        <f>ROUND(I312*H312,2)</f>
        <v>0</v>
      </c>
      <c r="K312" s="222" t="s">
        <v>525</v>
      </c>
      <c r="L312" s="227"/>
      <c r="M312" s="228" t="s">
        <v>19</v>
      </c>
      <c r="N312" s="229" t="s">
        <v>44</v>
      </c>
      <c r="O312" s="65"/>
      <c r="P312" s="188">
        <f>O312*H312</f>
        <v>0</v>
      </c>
      <c r="Q312" s="188">
        <v>6.9999999999999999E-4</v>
      </c>
      <c r="R312" s="188">
        <f>Q312*H312</f>
        <v>7.7000000000000002E-3</v>
      </c>
      <c r="S312" s="188">
        <v>0</v>
      </c>
      <c r="T312" s="18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0" t="s">
        <v>196</v>
      </c>
      <c r="AT312" s="190" t="s">
        <v>234</v>
      </c>
      <c r="AU312" s="190" t="s">
        <v>81</v>
      </c>
      <c r="AY312" s="18" t="s">
        <v>145</v>
      </c>
      <c r="BE312" s="191">
        <f>IF(N312="základní",J312,0)</f>
        <v>0</v>
      </c>
      <c r="BF312" s="191">
        <f>IF(N312="snížená",J312,0)</f>
        <v>0</v>
      </c>
      <c r="BG312" s="191">
        <f>IF(N312="zákl. přenesená",J312,0)</f>
        <v>0</v>
      </c>
      <c r="BH312" s="191">
        <f>IF(N312="sníž. přenesená",J312,0)</f>
        <v>0</v>
      </c>
      <c r="BI312" s="191">
        <f>IF(N312="nulová",J312,0)</f>
        <v>0</v>
      </c>
      <c r="BJ312" s="18" t="s">
        <v>79</v>
      </c>
      <c r="BK312" s="191">
        <f>ROUND(I312*H312,2)</f>
        <v>0</v>
      </c>
      <c r="BL312" s="18" t="s">
        <v>152</v>
      </c>
      <c r="BM312" s="190" t="s">
        <v>1969</v>
      </c>
    </row>
    <row r="313" spans="1:65" s="15" customFormat="1" ht="11.25">
      <c r="B313" s="230"/>
      <c r="C313" s="231"/>
      <c r="D313" s="199" t="s">
        <v>160</v>
      </c>
      <c r="E313" s="232" t="s">
        <v>19</v>
      </c>
      <c r="F313" s="233" t="s">
        <v>1100</v>
      </c>
      <c r="G313" s="231"/>
      <c r="H313" s="232" t="s">
        <v>19</v>
      </c>
      <c r="I313" s="234"/>
      <c r="J313" s="231"/>
      <c r="K313" s="231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160</v>
      </c>
      <c r="AU313" s="239" t="s">
        <v>81</v>
      </c>
      <c r="AV313" s="15" t="s">
        <v>79</v>
      </c>
      <c r="AW313" s="15" t="s">
        <v>35</v>
      </c>
      <c r="AX313" s="15" t="s">
        <v>73</v>
      </c>
      <c r="AY313" s="239" t="s">
        <v>145</v>
      </c>
    </row>
    <row r="314" spans="1:65" s="13" customFormat="1" ht="11.25">
      <c r="B314" s="197"/>
      <c r="C314" s="198"/>
      <c r="D314" s="199" t="s">
        <v>160</v>
      </c>
      <c r="E314" s="200" t="s">
        <v>19</v>
      </c>
      <c r="F314" s="201" t="s">
        <v>184</v>
      </c>
      <c r="G314" s="198"/>
      <c r="H314" s="202">
        <v>6</v>
      </c>
      <c r="I314" s="203"/>
      <c r="J314" s="198"/>
      <c r="K314" s="198"/>
      <c r="L314" s="204"/>
      <c r="M314" s="205"/>
      <c r="N314" s="206"/>
      <c r="O314" s="206"/>
      <c r="P314" s="206"/>
      <c r="Q314" s="206"/>
      <c r="R314" s="206"/>
      <c r="S314" s="206"/>
      <c r="T314" s="207"/>
      <c r="AT314" s="208" t="s">
        <v>160</v>
      </c>
      <c r="AU314" s="208" t="s">
        <v>81</v>
      </c>
      <c r="AV314" s="13" t="s">
        <v>81</v>
      </c>
      <c r="AW314" s="13" t="s">
        <v>35</v>
      </c>
      <c r="AX314" s="13" t="s">
        <v>73</v>
      </c>
      <c r="AY314" s="208" t="s">
        <v>145</v>
      </c>
    </row>
    <row r="315" spans="1:65" s="15" customFormat="1" ht="11.25">
      <c r="B315" s="230"/>
      <c r="C315" s="231"/>
      <c r="D315" s="199" t="s">
        <v>160</v>
      </c>
      <c r="E315" s="232" t="s">
        <v>19</v>
      </c>
      <c r="F315" s="233" t="s">
        <v>1946</v>
      </c>
      <c r="G315" s="231"/>
      <c r="H315" s="232" t="s">
        <v>19</v>
      </c>
      <c r="I315" s="234"/>
      <c r="J315" s="231"/>
      <c r="K315" s="231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160</v>
      </c>
      <c r="AU315" s="239" t="s">
        <v>81</v>
      </c>
      <c r="AV315" s="15" t="s">
        <v>79</v>
      </c>
      <c r="AW315" s="15" t="s">
        <v>35</v>
      </c>
      <c r="AX315" s="15" t="s">
        <v>73</v>
      </c>
      <c r="AY315" s="239" t="s">
        <v>145</v>
      </c>
    </row>
    <row r="316" spans="1:65" s="13" customFormat="1" ht="11.25">
      <c r="B316" s="197"/>
      <c r="C316" s="198"/>
      <c r="D316" s="199" t="s">
        <v>160</v>
      </c>
      <c r="E316" s="200" t="s">
        <v>19</v>
      </c>
      <c r="F316" s="201" t="s">
        <v>81</v>
      </c>
      <c r="G316" s="198"/>
      <c r="H316" s="202">
        <v>2</v>
      </c>
      <c r="I316" s="203"/>
      <c r="J316" s="198"/>
      <c r="K316" s="198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160</v>
      </c>
      <c r="AU316" s="208" t="s">
        <v>81</v>
      </c>
      <c r="AV316" s="13" t="s">
        <v>81</v>
      </c>
      <c r="AW316" s="13" t="s">
        <v>35</v>
      </c>
      <c r="AX316" s="13" t="s">
        <v>73</v>
      </c>
      <c r="AY316" s="208" t="s">
        <v>145</v>
      </c>
    </row>
    <row r="317" spans="1:65" s="15" customFormat="1" ht="11.25">
      <c r="B317" s="230"/>
      <c r="C317" s="231"/>
      <c r="D317" s="199" t="s">
        <v>160</v>
      </c>
      <c r="E317" s="232" t="s">
        <v>19</v>
      </c>
      <c r="F317" s="233" t="s">
        <v>1939</v>
      </c>
      <c r="G317" s="231"/>
      <c r="H317" s="232" t="s">
        <v>19</v>
      </c>
      <c r="I317" s="234"/>
      <c r="J317" s="231"/>
      <c r="K317" s="231"/>
      <c r="L317" s="235"/>
      <c r="M317" s="236"/>
      <c r="N317" s="237"/>
      <c r="O317" s="237"/>
      <c r="P317" s="237"/>
      <c r="Q317" s="237"/>
      <c r="R317" s="237"/>
      <c r="S317" s="237"/>
      <c r="T317" s="238"/>
      <c r="AT317" s="239" t="s">
        <v>160</v>
      </c>
      <c r="AU317" s="239" t="s">
        <v>81</v>
      </c>
      <c r="AV317" s="15" t="s">
        <v>79</v>
      </c>
      <c r="AW317" s="15" t="s">
        <v>35</v>
      </c>
      <c r="AX317" s="15" t="s">
        <v>73</v>
      </c>
      <c r="AY317" s="239" t="s">
        <v>145</v>
      </c>
    </row>
    <row r="318" spans="1:65" s="13" customFormat="1" ht="11.25">
      <c r="B318" s="197"/>
      <c r="C318" s="198"/>
      <c r="D318" s="199" t="s">
        <v>160</v>
      </c>
      <c r="E318" s="200" t="s">
        <v>19</v>
      </c>
      <c r="F318" s="201" t="s">
        <v>162</v>
      </c>
      <c r="G318" s="198"/>
      <c r="H318" s="202">
        <v>3</v>
      </c>
      <c r="I318" s="203"/>
      <c r="J318" s="198"/>
      <c r="K318" s="198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160</v>
      </c>
      <c r="AU318" s="208" t="s">
        <v>81</v>
      </c>
      <c r="AV318" s="13" t="s">
        <v>81</v>
      </c>
      <c r="AW318" s="13" t="s">
        <v>35</v>
      </c>
      <c r="AX318" s="13" t="s">
        <v>73</v>
      </c>
      <c r="AY318" s="208" t="s">
        <v>145</v>
      </c>
    </row>
    <row r="319" spans="1:65" s="14" customFormat="1" ht="11.25">
      <c r="B319" s="209"/>
      <c r="C319" s="210"/>
      <c r="D319" s="199" t="s">
        <v>160</v>
      </c>
      <c r="E319" s="211" t="s">
        <v>19</v>
      </c>
      <c r="F319" s="212" t="s">
        <v>169</v>
      </c>
      <c r="G319" s="210"/>
      <c r="H319" s="213">
        <v>11</v>
      </c>
      <c r="I319" s="214"/>
      <c r="J319" s="210"/>
      <c r="K319" s="210"/>
      <c r="L319" s="215"/>
      <c r="M319" s="216"/>
      <c r="N319" s="217"/>
      <c r="O319" s="217"/>
      <c r="P319" s="217"/>
      <c r="Q319" s="217"/>
      <c r="R319" s="217"/>
      <c r="S319" s="217"/>
      <c r="T319" s="218"/>
      <c r="AT319" s="219" t="s">
        <v>160</v>
      </c>
      <c r="AU319" s="219" t="s">
        <v>81</v>
      </c>
      <c r="AV319" s="14" t="s">
        <v>152</v>
      </c>
      <c r="AW319" s="14" t="s">
        <v>35</v>
      </c>
      <c r="AX319" s="14" t="s">
        <v>79</v>
      </c>
      <c r="AY319" s="219" t="s">
        <v>145</v>
      </c>
    </row>
    <row r="320" spans="1:65" s="2" customFormat="1" ht="16.5" customHeight="1">
      <c r="A320" s="35"/>
      <c r="B320" s="36"/>
      <c r="C320" s="220" t="s">
        <v>394</v>
      </c>
      <c r="D320" s="220" t="s">
        <v>234</v>
      </c>
      <c r="E320" s="221" t="s">
        <v>1156</v>
      </c>
      <c r="F320" s="222" t="s">
        <v>1157</v>
      </c>
      <c r="G320" s="223" t="s">
        <v>263</v>
      </c>
      <c r="H320" s="224">
        <v>4</v>
      </c>
      <c r="I320" s="225"/>
      <c r="J320" s="226">
        <f>ROUND(I320*H320,2)</f>
        <v>0</v>
      </c>
      <c r="K320" s="222" t="s">
        <v>525</v>
      </c>
      <c r="L320" s="227"/>
      <c r="M320" s="228" t="s">
        <v>19</v>
      </c>
      <c r="N320" s="229" t="s">
        <v>44</v>
      </c>
      <c r="O320" s="65"/>
      <c r="P320" s="188">
        <f>O320*H320</f>
        <v>0</v>
      </c>
      <c r="Q320" s="188">
        <v>8.0000000000000004E-4</v>
      </c>
      <c r="R320" s="188">
        <f>Q320*H320</f>
        <v>3.2000000000000002E-3</v>
      </c>
      <c r="S320" s="188">
        <v>0</v>
      </c>
      <c r="T320" s="18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0" t="s">
        <v>196</v>
      </c>
      <c r="AT320" s="190" t="s">
        <v>234</v>
      </c>
      <c r="AU320" s="190" t="s">
        <v>81</v>
      </c>
      <c r="AY320" s="18" t="s">
        <v>145</v>
      </c>
      <c r="BE320" s="191">
        <f>IF(N320="základní",J320,0)</f>
        <v>0</v>
      </c>
      <c r="BF320" s="191">
        <f>IF(N320="snížená",J320,0)</f>
        <v>0</v>
      </c>
      <c r="BG320" s="191">
        <f>IF(N320="zákl. přenesená",J320,0)</f>
        <v>0</v>
      </c>
      <c r="BH320" s="191">
        <f>IF(N320="sníž. přenesená",J320,0)</f>
        <v>0</v>
      </c>
      <c r="BI320" s="191">
        <f>IF(N320="nulová",J320,0)</f>
        <v>0</v>
      </c>
      <c r="BJ320" s="18" t="s">
        <v>79</v>
      </c>
      <c r="BK320" s="191">
        <f>ROUND(I320*H320,2)</f>
        <v>0</v>
      </c>
      <c r="BL320" s="18" t="s">
        <v>152</v>
      </c>
      <c r="BM320" s="190" t="s">
        <v>1970</v>
      </c>
    </row>
    <row r="321" spans="1:65" s="15" customFormat="1" ht="11.25">
      <c r="B321" s="230"/>
      <c r="C321" s="231"/>
      <c r="D321" s="199" t="s">
        <v>160</v>
      </c>
      <c r="E321" s="232" t="s">
        <v>19</v>
      </c>
      <c r="F321" s="233" t="s">
        <v>1100</v>
      </c>
      <c r="G321" s="231"/>
      <c r="H321" s="232" t="s">
        <v>19</v>
      </c>
      <c r="I321" s="234"/>
      <c r="J321" s="231"/>
      <c r="K321" s="231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160</v>
      </c>
      <c r="AU321" s="239" t="s">
        <v>81</v>
      </c>
      <c r="AV321" s="15" t="s">
        <v>79</v>
      </c>
      <c r="AW321" s="15" t="s">
        <v>35</v>
      </c>
      <c r="AX321" s="15" t="s">
        <v>73</v>
      </c>
      <c r="AY321" s="239" t="s">
        <v>145</v>
      </c>
    </row>
    <row r="322" spans="1:65" s="13" customFormat="1" ht="11.25">
      <c r="B322" s="197"/>
      <c r="C322" s="198"/>
      <c r="D322" s="199" t="s">
        <v>160</v>
      </c>
      <c r="E322" s="200" t="s">
        <v>19</v>
      </c>
      <c r="F322" s="201" t="s">
        <v>81</v>
      </c>
      <c r="G322" s="198"/>
      <c r="H322" s="202">
        <v>2</v>
      </c>
      <c r="I322" s="203"/>
      <c r="J322" s="198"/>
      <c r="K322" s="198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160</v>
      </c>
      <c r="AU322" s="208" t="s">
        <v>81</v>
      </c>
      <c r="AV322" s="13" t="s">
        <v>81</v>
      </c>
      <c r="AW322" s="13" t="s">
        <v>35</v>
      </c>
      <c r="AX322" s="13" t="s">
        <v>73</v>
      </c>
      <c r="AY322" s="208" t="s">
        <v>145</v>
      </c>
    </row>
    <row r="323" spans="1:65" s="15" customFormat="1" ht="11.25">
      <c r="B323" s="230"/>
      <c r="C323" s="231"/>
      <c r="D323" s="199" t="s">
        <v>160</v>
      </c>
      <c r="E323" s="232" t="s">
        <v>19</v>
      </c>
      <c r="F323" s="233" t="s">
        <v>1946</v>
      </c>
      <c r="G323" s="231"/>
      <c r="H323" s="232" t="s">
        <v>19</v>
      </c>
      <c r="I323" s="234"/>
      <c r="J323" s="231"/>
      <c r="K323" s="231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160</v>
      </c>
      <c r="AU323" s="239" t="s">
        <v>81</v>
      </c>
      <c r="AV323" s="15" t="s">
        <v>79</v>
      </c>
      <c r="AW323" s="15" t="s">
        <v>35</v>
      </c>
      <c r="AX323" s="15" t="s">
        <v>73</v>
      </c>
      <c r="AY323" s="239" t="s">
        <v>145</v>
      </c>
    </row>
    <row r="324" spans="1:65" s="13" customFormat="1" ht="11.25">
      <c r="B324" s="197"/>
      <c r="C324" s="198"/>
      <c r="D324" s="199" t="s">
        <v>160</v>
      </c>
      <c r="E324" s="200" t="s">
        <v>19</v>
      </c>
      <c r="F324" s="201" t="s">
        <v>81</v>
      </c>
      <c r="G324" s="198"/>
      <c r="H324" s="202">
        <v>2</v>
      </c>
      <c r="I324" s="203"/>
      <c r="J324" s="198"/>
      <c r="K324" s="198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160</v>
      </c>
      <c r="AU324" s="208" t="s">
        <v>81</v>
      </c>
      <c r="AV324" s="13" t="s">
        <v>81</v>
      </c>
      <c r="AW324" s="13" t="s">
        <v>35</v>
      </c>
      <c r="AX324" s="13" t="s">
        <v>73</v>
      </c>
      <c r="AY324" s="208" t="s">
        <v>145</v>
      </c>
    </row>
    <row r="325" spans="1:65" s="14" customFormat="1" ht="11.25">
      <c r="B325" s="209"/>
      <c r="C325" s="210"/>
      <c r="D325" s="199" t="s">
        <v>160</v>
      </c>
      <c r="E325" s="211" t="s">
        <v>19</v>
      </c>
      <c r="F325" s="212" t="s">
        <v>169</v>
      </c>
      <c r="G325" s="210"/>
      <c r="H325" s="213">
        <v>4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160</v>
      </c>
      <c r="AU325" s="219" t="s">
        <v>81</v>
      </c>
      <c r="AV325" s="14" t="s">
        <v>152</v>
      </c>
      <c r="AW325" s="14" t="s">
        <v>35</v>
      </c>
      <c r="AX325" s="14" t="s">
        <v>79</v>
      </c>
      <c r="AY325" s="219" t="s">
        <v>145</v>
      </c>
    </row>
    <row r="326" spans="1:65" s="2" customFormat="1" ht="21.75" customHeight="1">
      <c r="A326" s="35"/>
      <c r="B326" s="36"/>
      <c r="C326" s="179" t="s">
        <v>398</v>
      </c>
      <c r="D326" s="179" t="s">
        <v>147</v>
      </c>
      <c r="E326" s="180" t="s">
        <v>1971</v>
      </c>
      <c r="F326" s="181" t="s">
        <v>1972</v>
      </c>
      <c r="G326" s="182" t="s">
        <v>263</v>
      </c>
      <c r="H326" s="183">
        <v>5</v>
      </c>
      <c r="I326" s="184"/>
      <c r="J326" s="185">
        <f>ROUND(I326*H326,2)</f>
        <v>0</v>
      </c>
      <c r="K326" s="181" t="s">
        <v>19</v>
      </c>
      <c r="L326" s="40"/>
      <c r="M326" s="186" t="s">
        <v>19</v>
      </c>
      <c r="N326" s="187" t="s">
        <v>44</v>
      </c>
      <c r="O326" s="65"/>
      <c r="P326" s="188">
        <f>O326*H326</f>
        <v>0</v>
      </c>
      <c r="Q326" s="188">
        <v>0</v>
      </c>
      <c r="R326" s="188">
        <f>Q326*H326</f>
        <v>0</v>
      </c>
      <c r="S326" s="188">
        <v>0</v>
      </c>
      <c r="T326" s="189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0" t="s">
        <v>152</v>
      </c>
      <c r="AT326" s="190" t="s">
        <v>147</v>
      </c>
      <c r="AU326" s="190" t="s">
        <v>81</v>
      </c>
      <c r="AY326" s="18" t="s">
        <v>145</v>
      </c>
      <c r="BE326" s="191">
        <f>IF(N326="základní",J326,0)</f>
        <v>0</v>
      </c>
      <c r="BF326" s="191">
        <f>IF(N326="snížená",J326,0)</f>
        <v>0</v>
      </c>
      <c r="BG326" s="191">
        <f>IF(N326="zákl. přenesená",J326,0)</f>
        <v>0</v>
      </c>
      <c r="BH326" s="191">
        <f>IF(N326="sníž. přenesená",J326,0)</f>
        <v>0</v>
      </c>
      <c r="BI326" s="191">
        <f>IF(N326="nulová",J326,0)</f>
        <v>0</v>
      </c>
      <c r="BJ326" s="18" t="s">
        <v>79</v>
      </c>
      <c r="BK326" s="191">
        <f>ROUND(I326*H326,2)</f>
        <v>0</v>
      </c>
      <c r="BL326" s="18" t="s">
        <v>152</v>
      </c>
      <c r="BM326" s="190" t="s">
        <v>1973</v>
      </c>
    </row>
    <row r="327" spans="1:65" s="15" customFormat="1" ht="11.25">
      <c r="B327" s="230"/>
      <c r="C327" s="231"/>
      <c r="D327" s="199" t="s">
        <v>160</v>
      </c>
      <c r="E327" s="232" t="s">
        <v>19</v>
      </c>
      <c r="F327" s="233" t="s">
        <v>1701</v>
      </c>
      <c r="G327" s="231"/>
      <c r="H327" s="232" t="s">
        <v>19</v>
      </c>
      <c r="I327" s="234"/>
      <c r="J327" s="231"/>
      <c r="K327" s="231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160</v>
      </c>
      <c r="AU327" s="239" t="s">
        <v>81</v>
      </c>
      <c r="AV327" s="15" t="s">
        <v>79</v>
      </c>
      <c r="AW327" s="15" t="s">
        <v>35</v>
      </c>
      <c r="AX327" s="15" t="s">
        <v>73</v>
      </c>
      <c r="AY327" s="239" t="s">
        <v>145</v>
      </c>
    </row>
    <row r="328" spans="1:65" s="13" customFormat="1" ht="11.25">
      <c r="B328" s="197"/>
      <c r="C328" s="198"/>
      <c r="D328" s="199" t="s">
        <v>160</v>
      </c>
      <c r="E328" s="200" t="s">
        <v>19</v>
      </c>
      <c r="F328" s="201" t="s">
        <v>175</v>
      </c>
      <c r="G328" s="198"/>
      <c r="H328" s="202">
        <v>5</v>
      </c>
      <c r="I328" s="203"/>
      <c r="J328" s="198"/>
      <c r="K328" s="198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160</v>
      </c>
      <c r="AU328" s="208" t="s">
        <v>81</v>
      </c>
      <c r="AV328" s="13" t="s">
        <v>81</v>
      </c>
      <c r="AW328" s="13" t="s">
        <v>35</v>
      </c>
      <c r="AX328" s="13" t="s">
        <v>79</v>
      </c>
      <c r="AY328" s="208" t="s">
        <v>145</v>
      </c>
    </row>
    <row r="329" spans="1:65" s="2" customFormat="1" ht="16.5" customHeight="1">
      <c r="A329" s="35"/>
      <c r="B329" s="36"/>
      <c r="C329" s="220" t="s">
        <v>403</v>
      </c>
      <c r="D329" s="220" t="s">
        <v>234</v>
      </c>
      <c r="E329" s="221" t="s">
        <v>1974</v>
      </c>
      <c r="F329" s="222" t="s">
        <v>1975</v>
      </c>
      <c r="G329" s="223" t="s">
        <v>263</v>
      </c>
      <c r="H329" s="224">
        <v>1</v>
      </c>
      <c r="I329" s="225"/>
      <c r="J329" s="226">
        <f>ROUND(I329*H329,2)</f>
        <v>0</v>
      </c>
      <c r="K329" s="222" t="s">
        <v>525</v>
      </c>
      <c r="L329" s="227"/>
      <c r="M329" s="228" t="s">
        <v>19</v>
      </c>
      <c r="N329" s="229" t="s">
        <v>44</v>
      </c>
      <c r="O329" s="65"/>
      <c r="P329" s="188">
        <f>O329*H329</f>
        <v>0</v>
      </c>
      <c r="Q329" s="188">
        <v>1.2999999999999999E-3</v>
      </c>
      <c r="R329" s="188">
        <f>Q329*H329</f>
        <v>1.2999999999999999E-3</v>
      </c>
      <c r="S329" s="188">
        <v>0</v>
      </c>
      <c r="T329" s="189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0" t="s">
        <v>196</v>
      </c>
      <c r="AT329" s="190" t="s">
        <v>234</v>
      </c>
      <c r="AU329" s="190" t="s">
        <v>81</v>
      </c>
      <c r="AY329" s="18" t="s">
        <v>145</v>
      </c>
      <c r="BE329" s="191">
        <f>IF(N329="základní",J329,0)</f>
        <v>0</v>
      </c>
      <c r="BF329" s="191">
        <f>IF(N329="snížená",J329,0)</f>
        <v>0</v>
      </c>
      <c r="BG329" s="191">
        <f>IF(N329="zákl. přenesená",J329,0)</f>
        <v>0</v>
      </c>
      <c r="BH329" s="191">
        <f>IF(N329="sníž. přenesená",J329,0)</f>
        <v>0</v>
      </c>
      <c r="BI329" s="191">
        <f>IF(N329="nulová",J329,0)</f>
        <v>0</v>
      </c>
      <c r="BJ329" s="18" t="s">
        <v>79</v>
      </c>
      <c r="BK329" s="191">
        <f>ROUND(I329*H329,2)</f>
        <v>0</v>
      </c>
      <c r="BL329" s="18" t="s">
        <v>152</v>
      </c>
      <c r="BM329" s="190" t="s">
        <v>1976</v>
      </c>
    </row>
    <row r="330" spans="1:65" s="2" customFormat="1" ht="16.5" customHeight="1">
      <c r="A330" s="35"/>
      <c r="B330" s="36"/>
      <c r="C330" s="220" t="s">
        <v>407</v>
      </c>
      <c r="D330" s="220" t="s">
        <v>234</v>
      </c>
      <c r="E330" s="221" t="s">
        <v>1977</v>
      </c>
      <c r="F330" s="222" t="s">
        <v>1978</v>
      </c>
      <c r="G330" s="223" t="s">
        <v>263</v>
      </c>
      <c r="H330" s="224">
        <v>2</v>
      </c>
      <c r="I330" s="225"/>
      <c r="J330" s="226">
        <f>ROUND(I330*H330,2)</f>
        <v>0</v>
      </c>
      <c r="K330" s="222" t="s">
        <v>525</v>
      </c>
      <c r="L330" s="227"/>
      <c r="M330" s="228" t="s">
        <v>19</v>
      </c>
      <c r="N330" s="229" t="s">
        <v>44</v>
      </c>
      <c r="O330" s="65"/>
      <c r="P330" s="188">
        <f>O330*H330</f>
        <v>0</v>
      </c>
      <c r="Q330" s="188">
        <v>1.4E-3</v>
      </c>
      <c r="R330" s="188">
        <f>Q330*H330</f>
        <v>2.8E-3</v>
      </c>
      <c r="S330" s="188">
        <v>0</v>
      </c>
      <c r="T330" s="189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0" t="s">
        <v>196</v>
      </c>
      <c r="AT330" s="190" t="s">
        <v>234</v>
      </c>
      <c r="AU330" s="190" t="s">
        <v>81</v>
      </c>
      <c r="AY330" s="18" t="s">
        <v>145</v>
      </c>
      <c r="BE330" s="191">
        <f>IF(N330="základní",J330,0)</f>
        <v>0</v>
      </c>
      <c r="BF330" s="191">
        <f>IF(N330="snížená",J330,0)</f>
        <v>0</v>
      </c>
      <c r="BG330" s="191">
        <f>IF(N330="zákl. přenesená",J330,0)</f>
        <v>0</v>
      </c>
      <c r="BH330" s="191">
        <f>IF(N330="sníž. přenesená",J330,0)</f>
        <v>0</v>
      </c>
      <c r="BI330" s="191">
        <f>IF(N330="nulová",J330,0)</f>
        <v>0</v>
      </c>
      <c r="BJ330" s="18" t="s">
        <v>79</v>
      </c>
      <c r="BK330" s="191">
        <f>ROUND(I330*H330,2)</f>
        <v>0</v>
      </c>
      <c r="BL330" s="18" t="s">
        <v>152</v>
      </c>
      <c r="BM330" s="190" t="s">
        <v>1979</v>
      </c>
    </row>
    <row r="331" spans="1:65" s="2" customFormat="1" ht="16.5" customHeight="1">
      <c r="A331" s="35"/>
      <c r="B331" s="36"/>
      <c r="C331" s="220" t="s">
        <v>413</v>
      </c>
      <c r="D331" s="220" t="s">
        <v>234</v>
      </c>
      <c r="E331" s="221" t="s">
        <v>1980</v>
      </c>
      <c r="F331" s="222" t="s">
        <v>1981</v>
      </c>
      <c r="G331" s="223" t="s">
        <v>263</v>
      </c>
      <c r="H331" s="224">
        <v>2</v>
      </c>
      <c r="I331" s="225"/>
      <c r="J331" s="226">
        <f>ROUND(I331*H331,2)</f>
        <v>0</v>
      </c>
      <c r="K331" s="222" t="s">
        <v>525</v>
      </c>
      <c r="L331" s="227"/>
      <c r="M331" s="228" t="s">
        <v>19</v>
      </c>
      <c r="N331" s="229" t="s">
        <v>44</v>
      </c>
      <c r="O331" s="65"/>
      <c r="P331" s="188">
        <f>O331*H331</f>
        <v>0</v>
      </c>
      <c r="Q331" s="188">
        <v>1.5E-3</v>
      </c>
      <c r="R331" s="188">
        <f>Q331*H331</f>
        <v>3.0000000000000001E-3</v>
      </c>
      <c r="S331" s="188">
        <v>0</v>
      </c>
      <c r="T331" s="18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0" t="s">
        <v>196</v>
      </c>
      <c r="AT331" s="190" t="s">
        <v>234</v>
      </c>
      <c r="AU331" s="190" t="s">
        <v>81</v>
      </c>
      <c r="AY331" s="18" t="s">
        <v>145</v>
      </c>
      <c r="BE331" s="191">
        <f>IF(N331="základní",J331,0)</f>
        <v>0</v>
      </c>
      <c r="BF331" s="191">
        <f>IF(N331="snížená",J331,0)</f>
        <v>0</v>
      </c>
      <c r="BG331" s="191">
        <f>IF(N331="zákl. přenesená",J331,0)</f>
        <v>0</v>
      </c>
      <c r="BH331" s="191">
        <f>IF(N331="sníž. přenesená",J331,0)</f>
        <v>0</v>
      </c>
      <c r="BI331" s="191">
        <f>IF(N331="nulová",J331,0)</f>
        <v>0</v>
      </c>
      <c r="BJ331" s="18" t="s">
        <v>79</v>
      </c>
      <c r="BK331" s="191">
        <f>ROUND(I331*H331,2)</f>
        <v>0</v>
      </c>
      <c r="BL331" s="18" t="s">
        <v>152</v>
      </c>
      <c r="BM331" s="190" t="s">
        <v>1982</v>
      </c>
    </row>
    <row r="332" spans="1:65" s="2" customFormat="1" ht="16.5" customHeight="1">
      <c r="A332" s="35"/>
      <c r="B332" s="36"/>
      <c r="C332" s="179" t="s">
        <v>418</v>
      </c>
      <c r="D332" s="179" t="s">
        <v>147</v>
      </c>
      <c r="E332" s="180" t="s">
        <v>1161</v>
      </c>
      <c r="F332" s="181" t="s">
        <v>1162</v>
      </c>
      <c r="G332" s="182" t="s">
        <v>263</v>
      </c>
      <c r="H332" s="183">
        <v>12</v>
      </c>
      <c r="I332" s="184"/>
      <c r="J332" s="185">
        <f>ROUND(I332*H332,2)</f>
        <v>0</v>
      </c>
      <c r="K332" s="181" t="s">
        <v>19</v>
      </c>
      <c r="L332" s="40"/>
      <c r="M332" s="186" t="s">
        <v>19</v>
      </c>
      <c r="N332" s="187" t="s">
        <v>44</v>
      </c>
      <c r="O332" s="65"/>
      <c r="P332" s="188">
        <f>O332*H332</f>
        <v>0</v>
      </c>
      <c r="Q332" s="188">
        <v>0</v>
      </c>
      <c r="R332" s="188">
        <f>Q332*H332</f>
        <v>0</v>
      </c>
      <c r="S332" s="188">
        <v>0</v>
      </c>
      <c r="T332" s="189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0" t="s">
        <v>152</v>
      </c>
      <c r="AT332" s="190" t="s">
        <v>147</v>
      </c>
      <c r="AU332" s="190" t="s">
        <v>81</v>
      </c>
      <c r="AY332" s="18" t="s">
        <v>145</v>
      </c>
      <c r="BE332" s="191">
        <f>IF(N332="základní",J332,0)</f>
        <v>0</v>
      </c>
      <c r="BF332" s="191">
        <f>IF(N332="snížená",J332,0)</f>
        <v>0</v>
      </c>
      <c r="BG332" s="191">
        <f>IF(N332="zákl. přenesená",J332,0)</f>
        <v>0</v>
      </c>
      <c r="BH332" s="191">
        <f>IF(N332="sníž. přenesená",J332,0)</f>
        <v>0</v>
      </c>
      <c r="BI332" s="191">
        <f>IF(N332="nulová",J332,0)</f>
        <v>0</v>
      </c>
      <c r="BJ332" s="18" t="s">
        <v>79</v>
      </c>
      <c r="BK332" s="191">
        <f>ROUND(I332*H332,2)</f>
        <v>0</v>
      </c>
      <c r="BL332" s="18" t="s">
        <v>152</v>
      </c>
      <c r="BM332" s="190" t="s">
        <v>1983</v>
      </c>
    </row>
    <row r="333" spans="1:65" s="15" customFormat="1" ht="11.25">
      <c r="B333" s="230"/>
      <c r="C333" s="231"/>
      <c r="D333" s="199" t="s">
        <v>160</v>
      </c>
      <c r="E333" s="232" t="s">
        <v>19</v>
      </c>
      <c r="F333" s="233" t="s">
        <v>1942</v>
      </c>
      <c r="G333" s="231"/>
      <c r="H333" s="232" t="s">
        <v>19</v>
      </c>
      <c r="I333" s="234"/>
      <c r="J333" s="231"/>
      <c r="K333" s="231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160</v>
      </c>
      <c r="AU333" s="239" t="s">
        <v>81</v>
      </c>
      <c r="AV333" s="15" t="s">
        <v>79</v>
      </c>
      <c r="AW333" s="15" t="s">
        <v>35</v>
      </c>
      <c r="AX333" s="15" t="s">
        <v>73</v>
      </c>
      <c r="AY333" s="239" t="s">
        <v>145</v>
      </c>
    </row>
    <row r="334" spans="1:65" s="13" customFormat="1" ht="11.25">
      <c r="B334" s="197"/>
      <c r="C334" s="198"/>
      <c r="D334" s="199" t="s">
        <v>160</v>
      </c>
      <c r="E334" s="200" t="s">
        <v>19</v>
      </c>
      <c r="F334" s="201" t="s">
        <v>79</v>
      </c>
      <c r="G334" s="198"/>
      <c r="H334" s="202">
        <v>1</v>
      </c>
      <c r="I334" s="203"/>
      <c r="J334" s="198"/>
      <c r="K334" s="198"/>
      <c r="L334" s="204"/>
      <c r="M334" s="205"/>
      <c r="N334" s="206"/>
      <c r="O334" s="206"/>
      <c r="P334" s="206"/>
      <c r="Q334" s="206"/>
      <c r="R334" s="206"/>
      <c r="S334" s="206"/>
      <c r="T334" s="207"/>
      <c r="AT334" s="208" t="s">
        <v>160</v>
      </c>
      <c r="AU334" s="208" t="s">
        <v>81</v>
      </c>
      <c r="AV334" s="13" t="s">
        <v>81</v>
      </c>
      <c r="AW334" s="13" t="s">
        <v>35</v>
      </c>
      <c r="AX334" s="13" t="s">
        <v>73</v>
      </c>
      <c r="AY334" s="208" t="s">
        <v>145</v>
      </c>
    </row>
    <row r="335" spans="1:65" s="15" customFormat="1" ht="11.25">
      <c r="B335" s="230"/>
      <c r="C335" s="231"/>
      <c r="D335" s="199" t="s">
        <v>160</v>
      </c>
      <c r="E335" s="232" t="s">
        <v>19</v>
      </c>
      <c r="F335" s="233" t="s">
        <v>1164</v>
      </c>
      <c r="G335" s="231"/>
      <c r="H335" s="232" t="s">
        <v>19</v>
      </c>
      <c r="I335" s="234"/>
      <c r="J335" s="231"/>
      <c r="K335" s="231"/>
      <c r="L335" s="235"/>
      <c r="M335" s="236"/>
      <c r="N335" s="237"/>
      <c r="O335" s="237"/>
      <c r="P335" s="237"/>
      <c r="Q335" s="237"/>
      <c r="R335" s="237"/>
      <c r="S335" s="237"/>
      <c r="T335" s="238"/>
      <c r="AT335" s="239" t="s">
        <v>160</v>
      </c>
      <c r="AU335" s="239" t="s">
        <v>81</v>
      </c>
      <c r="AV335" s="15" t="s">
        <v>79</v>
      </c>
      <c r="AW335" s="15" t="s">
        <v>35</v>
      </c>
      <c r="AX335" s="15" t="s">
        <v>73</v>
      </c>
      <c r="AY335" s="239" t="s">
        <v>145</v>
      </c>
    </row>
    <row r="336" spans="1:65" s="13" customFormat="1" ht="11.25">
      <c r="B336" s="197"/>
      <c r="C336" s="198"/>
      <c r="D336" s="199" t="s">
        <v>160</v>
      </c>
      <c r="E336" s="200" t="s">
        <v>19</v>
      </c>
      <c r="F336" s="201" t="s">
        <v>213</v>
      </c>
      <c r="G336" s="198"/>
      <c r="H336" s="202">
        <v>11</v>
      </c>
      <c r="I336" s="203"/>
      <c r="J336" s="198"/>
      <c r="K336" s="198"/>
      <c r="L336" s="204"/>
      <c r="M336" s="205"/>
      <c r="N336" s="206"/>
      <c r="O336" s="206"/>
      <c r="P336" s="206"/>
      <c r="Q336" s="206"/>
      <c r="R336" s="206"/>
      <c r="S336" s="206"/>
      <c r="T336" s="207"/>
      <c r="AT336" s="208" t="s">
        <v>160</v>
      </c>
      <c r="AU336" s="208" t="s">
        <v>81</v>
      </c>
      <c r="AV336" s="13" t="s">
        <v>81</v>
      </c>
      <c r="AW336" s="13" t="s">
        <v>35</v>
      </c>
      <c r="AX336" s="13" t="s">
        <v>73</v>
      </c>
      <c r="AY336" s="208" t="s">
        <v>145</v>
      </c>
    </row>
    <row r="337" spans="1:65" s="14" customFormat="1" ht="11.25">
      <c r="B337" s="209"/>
      <c r="C337" s="210"/>
      <c r="D337" s="199" t="s">
        <v>160</v>
      </c>
      <c r="E337" s="211" t="s">
        <v>19</v>
      </c>
      <c r="F337" s="212" t="s">
        <v>169</v>
      </c>
      <c r="G337" s="210"/>
      <c r="H337" s="213">
        <v>12</v>
      </c>
      <c r="I337" s="214"/>
      <c r="J337" s="210"/>
      <c r="K337" s="210"/>
      <c r="L337" s="215"/>
      <c r="M337" s="216"/>
      <c r="N337" s="217"/>
      <c r="O337" s="217"/>
      <c r="P337" s="217"/>
      <c r="Q337" s="217"/>
      <c r="R337" s="217"/>
      <c r="S337" s="217"/>
      <c r="T337" s="218"/>
      <c r="AT337" s="219" t="s">
        <v>160</v>
      </c>
      <c r="AU337" s="219" t="s">
        <v>81</v>
      </c>
      <c r="AV337" s="14" t="s">
        <v>152</v>
      </c>
      <c r="AW337" s="14" t="s">
        <v>35</v>
      </c>
      <c r="AX337" s="14" t="s">
        <v>79</v>
      </c>
      <c r="AY337" s="219" t="s">
        <v>145</v>
      </c>
    </row>
    <row r="338" spans="1:65" s="2" customFormat="1" ht="16.5" customHeight="1">
      <c r="A338" s="35"/>
      <c r="B338" s="36"/>
      <c r="C338" s="220" t="s">
        <v>425</v>
      </c>
      <c r="D338" s="220" t="s">
        <v>234</v>
      </c>
      <c r="E338" s="221" t="s">
        <v>1984</v>
      </c>
      <c r="F338" s="222" t="s">
        <v>1985</v>
      </c>
      <c r="G338" s="223" t="s">
        <v>263</v>
      </c>
      <c r="H338" s="224">
        <v>1</v>
      </c>
      <c r="I338" s="225"/>
      <c r="J338" s="226">
        <f>ROUND(I338*H338,2)</f>
        <v>0</v>
      </c>
      <c r="K338" s="222" t="s">
        <v>525</v>
      </c>
      <c r="L338" s="227"/>
      <c r="M338" s="228" t="s">
        <v>19</v>
      </c>
      <c r="N338" s="229" t="s">
        <v>44</v>
      </c>
      <c r="O338" s="65"/>
      <c r="P338" s="188">
        <f>O338*H338</f>
        <v>0</v>
      </c>
      <c r="Q338" s="188">
        <v>8.5000000000000006E-3</v>
      </c>
      <c r="R338" s="188">
        <f>Q338*H338</f>
        <v>8.5000000000000006E-3</v>
      </c>
      <c r="S338" s="188">
        <v>0</v>
      </c>
      <c r="T338" s="189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0" t="s">
        <v>196</v>
      </c>
      <c r="AT338" s="190" t="s">
        <v>234</v>
      </c>
      <c r="AU338" s="190" t="s">
        <v>81</v>
      </c>
      <c r="AY338" s="18" t="s">
        <v>145</v>
      </c>
      <c r="BE338" s="191">
        <f>IF(N338="základní",J338,0)</f>
        <v>0</v>
      </c>
      <c r="BF338" s="191">
        <f>IF(N338="snížená",J338,0)</f>
        <v>0</v>
      </c>
      <c r="BG338" s="191">
        <f>IF(N338="zákl. přenesená",J338,0)</f>
        <v>0</v>
      </c>
      <c r="BH338" s="191">
        <f>IF(N338="sníž. přenesená",J338,0)</f>
        <v>0</v>
      </c>
      <c r="BI338" s="191">
        <f>IF(N338="nulová",J338,0)</f>
        <v>0</v>
      </c>
      <c r="BJ338" s="18" t="s">
        <v>79</v>
      </c>
      <c r="BK338" s="191">
        <f>ROUND(I338*H338,2)</f>
        <v>0</v>
      </c>
      <c r="BL338" s="18" t="s">
        <v>152</v>
      </c>
      <c r="BM338" s="190" t="s">
        <v>1986</v>
      </c>
    </row>
    <row r="339" spans="1:65" s="2" customFormat="1" ht="16.5" customHeight="1">
      <c r="A339" s="35"/>
      <c r="B339" s="36"/>
      <c r="C339" s="220" t="s">
        <v>430</v>
      </c>
      <c r="D339" s="220" t="s">
        <v>234</v>
      </c>
      <c r="E339" s="221" t="s">
        <v>1165</v>
      </c>
      <c r="F339" s="222" t="s">
        <v>1166</v>
      </c>
      <c r="G339" s="223" t="s">
        <v>263</v>
      </c>
      <c r="H339" s="224">
        <v>11</v>
      </c>
      <c r="I339" s="225"/>
      <c r="J339" s="226">
        <f>ROUND(I339*H339,2)</f>
        <v>0</v>
      </c>
      <c r="K339" s="222" t="s">
        <v>525</v>
      </c>
      <c r="L339" s="227"/>
      <c r="M339" s="228" t="s">
        <v>19</v>
      </c>
      <c r="N339" s="229" t="s">
        <v>44</v>
      </c>
      <c r="O339" s="65"/>
      <c r="P339" s="188">
        <f>O339*H339</f>
        <v>0</v>
      </c>
      <c r="Q339" s="188">
        <v>7.1999999999999998E-3</v>
      </c>
      <c r="R339" s="188">
        <f>Q339*H339</f>
        <v>7.9199999999999993E-2</v>
      </c>
      <c r="S339" s="188">
        <v>0</v>
      </c>
      <c r="T339" s="189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0" t="s">
        <v>196</v>
      </c>
      <c r="AT339" s="190" t="s">
        <v>234</v>
      </c>
      <c r="AU339" s="190" t="s">
        <v>81</v>
      </c>
      <c r="AY339" s="18" t="s">
        <v>145</v>
      </c>
      <c r="BE339" s="191">
        <f>IF(N339="základní",J339,0)</f>
        <v>0</v>
      </c>
      <c r="BF339" s="191">
        <f>IF(N339="snížená",J339,0)</f>
        <v>0</v>
      </c>
      <c r="BG339" s="191">
        <f>IF(N339="zákl. přenesená",J339,0)</f>
        <v>0</v>
      </c>
      <c r="BH339" s="191">
        <f>IF(N339="sníž. přenesená",J339,0)</f>
        <v>0</v>
      </c>
      <c r="BI339" s="191">
        <f>IF(N339="nulová",J339,0)</f>
        <v>0</v>
      </c>
      <c r="BJ339" s="18" t="s">
        <v>79</v>
      </c>
      <c r="BK339" s="191">
        <f>ROUND(I339*H339,2)</f>
        <v>0</v>
      </c>
      <c r="BL339" s="18" t="s">
        <v>152</v>
      </c>
      <c r="BM339" s="190" t="s">
        <v>1987</v>
      </c>
    </row>
    <row r="340" spans="1:65" s="2" customFormat="1" ht="21.75" customHeight="1">
      <c r="A340" s="35"/>
      <c r="B340" s="36"/>
      <c r="C340" s="179" t="s">
        <v>436</v>
      </c>
      <c r="D340" s="179" t="s">
        <v>147</v>
      </c>
      <c r="E340" s="180" t="s">
        <v>1988</v>
      </c>
      <c r="F340" s="181" t="s">
        <v>1989</v>
      </c>
      <c r="G340" s="182" t="s">
        <v>263</v>
      </c>
      <c r="H340" s="183">
        <v>5</v>
      </c>
      <c r="I340" s="184"/>
      <c r="J340" s="185">
        <f>ROUND(I340*H340,2)</f>
        <v>0</v>
      </c>
      <c r="K340" s="181" t="s">
        <v>19</v>
      </c>
      <c r="L340" s="40"/>
      <c r="M340" s="186" t="s">
        <v>19</v>
      </c>
      <c r="N340" s="187" t="s">
        <v>44</v>
      </c>
      <c r="O340" s="65"/>
      <c r="P340" s="188">
        <f>O340*H340</f>
        <v>0</v>
      </c>
      <c r="Q340" s="188">
        <v>0</v>
      </c>
      <c r="R340" s="188">
        <f>Q340*H340</f>
        <v>0</v>
      </c>
      <c r="S340" s="188">
        <v>0</v>
      </c>
      <c r="T340" s="189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0" t="s">
        <v>152</v>
      </c>
      <c r="AT340" s="190" t="s">
        <v>147</v>
      </c>
      <c r="AU340" s="190" t="s">
        <v>81</v>
      </c>
      <c r="AY340" s="18" t="s">
        <v>145</v>
      </c>
      <c r="BE340" s="191">
        <f>IF(N340="základní",J340,0)</f>
        <v>0</v>
      </c>
      <c r="BF340" s="191">
        <f>IF(N340="snížená",J340,0)</f>
        <v>0</v>
      </c>
      <c r="BG340" s="191">
        <f>IF(N340="zákl. přenesená",J340,0)</f>
        <v>0</v>
      </c>
      <c r="BH340" s="191">
        <f>IF(N340="sníž. přenesená",J340,0)</f>
        <v>0</v>
      </c>
      <c r="BI340" s="191">
        <f>IF(N340="nulová",J340,0)</f>
        <v>0</v>
      </c>
      <c r="BJ340" s="18" t="s">
        <v>79</v>
      </c>
      <c r="BK340" s="191">
        <f>ROUND(I340*H340,2)</f>
        <v>0</v>
      </c>
      <c r="BL340" s="18" t="s">
        <v>152</v>
      </c>
      <c r="BM340" s="190" t="s">
        <v>1990</v>
      </c>
    </row>
    <row r="341" spans="1:65" s="15" customFormat="1" ht="11.25">
      <c r="B341" s="230"/>
      <c r="C341" s="231"/>
      <c r="D341" s="199" t="s">
        <v>160</v>
      </c>
      <c r="E341" s="232" t="s">
        <v>19</v>
      </c>
      <c r="F341" s="233" t="s">
        <v>1991</v>
      </c>
      <c r="G341" s="231"/>
      <c r="H341" s="232" t="s">
        <v>19</v>
      </c>
      <c r="I341" s="234"/>
      <c r="J341" s="231"/>
      <c r="K341" s="231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160</v>
      </c>
      <c r="AU341" s="239" t="s">
        <v>81</v>
      </c>
      <c r="AV341" s="15" t="s">
        <v>79</v>
      </c>
      <c r="AW341" s="15" t="s">
        <v>35</v>
      </c>
      <c r="AX341" s="15" t="s">
        <v>73</v>
      </c>
      <c r="AY341" s="239" t="s">
        <v>145</v>
      </c>
    </row>
    <row r="342" spans="1:65" s="13" customFormat="1" ht="11.25">
      <c r="B342" s="197"/>
      <c r="C342" s="198"/>
      <c r="D342" s="199" t="s">
        <v>160</v>
      </c>
      <c r="E342" s="200" t="s">
        <v>19</v>
      </c>
      <c r="F342" s="201" t="s">
        <v>175</v>
      </c>
      <c r="G342" s="198"/>
      <c r="H342" s="202">
        <v>5</v>
      </c>
      <c r="I342" s="203"/>
      <c r="J342" s="198"/>
      <c r="K342" s="198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160</v>
      </c>
      <c r="AU342" s="208" t="s">
        <v>81</v>
      </c>
      <c r="AV342" s="13" t="s">
        <v>81</v>
      </c>
      <c r="AW342" s="13" t="s">
        <v>35</v>
      </c>
      <c r="AX342" s="13" t="s">
        <v>79</v>
      </c>
      <c r="AY342" s="208" t="s">
        <v>145</v>
      </c>
    </row>
    <row r="343" spans="1:65" s="2" customFormat="1" ht="16.5" customHeight="1">
      <c r="A343" s="35"/>
      <c r="B343" s="36"/>
      <c r="C343" s="220" t="s">
        <v>441</v>
      </c>
      <c r="D343" s="220" t="s">
        <v>234</v>
      </c>
      <c r="E343" s="221" t="s">
        <v>1992</v>
      </c>
      <c r="F343" s="222" t="s">
        <v>1993</v>
      </c>
      <c r="G343" s="223" t="s">
        <v>263</v>
      </c>
      <c r="H343" s="224">
        <v>2</v>
      </c>
      <c r="I343" s="225"/>
      <c r="J343" s="226">
        <f>ROUND(I343*H343,2)</f>
        <v>0</v>
      </c>
      <c r="K343" s="222" t="s">
        <v>525</v>
      </c>
      <c r="L343" s="227"/>
      <c r="M343" s="228" t="s">
        <v>19</v>
      </c>
      <c r="N343" s="229" t="s">
        <v>44</v>
      </c>
      <c r="O343" s="65"/>
      <c r="P343" s="188">
        <f>O343*H343</f>
        <v>0</v>
      </c>
      <c r="Q343" s="188">
        <v>3.8E-3</v>
      </c>
      <c r="R343" s="188">
        <f>Q343*H343</f>
        <v>7.6E-3</v>
      </c>
      <c r="S343" s="188">
        <v>0</v>
      </c>
      <c r="T343" s="189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0" t="s">
        <v>196</v>
      </c>
      <c r="AT343" s="190" t="s">
        <v>234</v>
      </c>
      <c r="AU343" s="190" t="s">
        <v>81</v>
      </c>
      <c r="AY343" s="18" t="s">
        <v>145</v>
      </c>
      <c r="BE343" s="191">
        <f>IF(N343="základní",J343,0)</f>
        <v>0</v>
      </c>
      <c r="BF343" s="191">
        <f>IF(N343="snížená",J343,0)</f>
        <v>0</v>
      </c>
      <c r="BG343" s="191">
        <f>IF(N343="zákl. přenesená",J343,0)</f>
        <v>0</v>
      </c>
      <c r="BH343" s="191">
        <f>IF(N343="sníž. přenesená",J343,0)</f>
        <v>0</v>
      </c>
      <c r="BI343" s="191">
        <f>IF(N343="nulová",J343,0)</f>
        <v>0</v>
      </c>
      <c r="BJ343" s="18" t="s">
        <v>79</v>
      </c>
      <c r="BK343" s="191">
        <f>ROUND(I343*H343,2)</f>
        <v>0</v>
      </c>
      <c r="BL343" s="18" t="s">
        <v>152</v>
      </c>
      <c r="BM343" s="190" t="s">
        <v>1994</v>
      </c>
    </row>
    <row r="344" spans="1:65" s="2" customFormat="1" ht="16.5" customHeight="1">
      <c r="A344" s="35"/>
      <c r="B344" s="36"/>
      <c r="C344" s="220" t="s">
        <v>448</v>
      </c>
      <c r="D344" s="220" t="s">
        <v>234</v>
      </c>
      <c r="E344" s="221" t="s">
        <v>1995</v>
      </c>
      <c r="F344" s="222" t="s">
        <v>1996</v>
      </c>
      <c r="G344" s="223" t="s">
        <v>263</v>
      </c>
      <c r="H344" s="224">
        <v>2</v>
      </c>
      <c r="I344" s="225"/>
      <c r="J344" s="226">
        <f>ROUND(I344*H344,2)</f>
        <v>0</v>
      </c>
      <c r="K344" s="222" t="s">
        <v>525</v>
      </c>
      <c r="L344" s="227"/>
      <c r="M344" s="228" t="s">
        <v>19</v>
      </c>
      <c r="N344" s="229" t="s">
        <v>44</v>
      </c>
      <c r="O344" s="65"/>
      <c r="P344" s="188">
        <f>O344*H344</f>
        <v>0</v>
      </c>
      <c r="Q344" s="188">
        <v>3.8999999999999998E-3</v>
      </c>
      <c r="R344" s="188">
        <f>Q344*H344</f>
        <v>7.7999999999999996E-3</v>
      </c>
      <c r="S344" s="188">
        <v>0</v>
      </c>
      <c r="T344" s="18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0" t="s">
        <v>196</v>
      </c>
      <c r="AT344" s="190" t="s">
        <v>234</v>
      </c>
      <c r="AU344" s="190" t="s">
        <v>81</v>
      </c>
      <c r="AY344" s="18" t="s">
        <v>145</v>
      </c>
      <c r="BE344" s="191">
        <f>IF(N344="základní",J344,0)</f>
        <v>0</v>
      </c>
      <c r="BF344" s="191">
        <f>IF(N344="snížená",J344,0)</f>
        <v>0</v>
      </c>
      <c r="BG344" s="191">
        <f>IF(N344="zákl. přenesená",J344,0)</f>
        <v>0</v>
      </c>
      <c r="BH344" s="191">
        <f>IF(N344="sníž. přenesená",J344,0)</f>
        <v>0</v>
      </c>
      <c r="BI344" s="191">
        <f>IF(N344="nulová",J344,0)</f>
        <v>0</v>
      </c>
      <c r="BJ344" s="18" t="s">
        <v>79</v>
      </c>
      <c r="BK344" s="191">
        <f>ROUND(I344*H344,2)</f>
        <v>0</v>
      </c>
      <c r="BL344" s="18" t="s">
        <v>152</v>
      </c>
      <c r="BM344" s="190" t="s">
        <v>1997</v>
      </c>
    </row>
    <row r="345" spans="1:65" s="2" customFormat="1" ht="16.5" customHeight="1">
      <c r="A345" s="35"/>
      <c r="B345" s="36"/>
      <c r="C345" s="220" t="s">
        <v>457</v>
      </c>
      <c r="D345" s="220" t="s">
        <v>234</v>
      </c>
      <c r="E345" s="221" t="s">
        <v>1998</v>
      </c>
      <c r="F345" s="222" t="s">
        <v>1999</v>
      </c>
      <c r="G345" s="223" t="s">
        <v>263</v>
      </c>
      <c r="H345" s="224">
        <v>1</v>
      </c>
      <c r="I345" s="225"/>
      <c r="J345" s="226">
        <f>ROUND(I345*H345,2)</f>
        <v>0</v>
      </c>
      <c r="K345" s="222" t="s">
        <v>525</v>
      </c>
      <c r="L345" s="227"/>
      <c r="M345" s="228" t="s">
        <v>19</v>
      </c>
      <c r="N345" s="229" t="s">
        <v>44</v>
      </c>
      <c r="O345" s="65"/>
      <c r="P345" s="188">
        <f>O345*H345</f>
        <v>0</v>
      </c>
      <c r="Q345" s="188">
        <v>4.0000000000000001E-3</v>
      </c>
      <c r="R345" s="188">
        <f>Q345*H345</f>
        <v>4.0000000000000001E-3</v>
      </c>
      <c r="S345" s="188">
        <v>0</v>
      </c>
      <c r="T345" s="189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0" t="s">
        <v>196</v>
      </c>
      <c r="AT345" s="190" t="s">
        <v>234</v>
      </c>
      <c r="AU345" s="190" t="s">
        <v>81</v>
      </c>
      <c r="AY345" s="18" t="s">
        <v>145</v>
      </c>
      <c r="BE345" s="191">
        <f>IF(N345="základní",J345,0)</f>
        <v>0</v>
      </c>
      <c r="BF345" s="191">
        <f>IF(N345="snížená",J345,0)</f>
        <v>0</v>
      </c>
      <c r="BG345" s="191">
        <f>IF(N345="zákl. přenesená",J345,0)</f>
        <v>0</v>
      </c>
      <c r="BH345" s="191">
        <f>IF(N345="sníž. přenesená",J345,0)</f>
        <v>0</v>
      </c>
      <c r="BI345" s="191">
        <f>IF(N345="nulová",J345,0)</f>
        <v>0</v>
      </c>
      <c r="BJ345" s="18" t="s">
        <v>79</v>
      </c>
      <c r="BK345" s="191">
        <f>ROUND(I345*H345,2)</f>
        <v>0</v>
      </c>
      <c r="BL345" s="18" t="s">
        <v>152</v>
      </c>
      <c r="BM345" s="190" t="s">
        <v>2000</v>
      </c>
    </row>
    <row r="346" spans="1:65" s="2" customFormat="1" ht="21.75" customHeight="1">
      <c r="A346" s="35"/>
      <c r="B346" s="36"/>
      <c r="C346" s="179" t="s">
        <v>465</v>
      </c>
      <c r="D346" s="179" t="s">
        <v>147</v>
      </c>
      <c r="E346" s="180" t="s">
        <v>1175</v>
      </c>
      <c r="F346" s="181" t="s">
        <v>1176</v>
      </c>
      <c r="G346" s="182" t="s">
        <v>178</v>
      </c>
      <c r="H346" s="183">
        <v>3.96</v>
      </c>
      <c r="I346" s="184"/>
      <c r="J346" s="185">
        <f>ROUND(I346*H346,2)</f>
        <v>0</v>
      </c>
      <c r="K346" s="181" t="s">
        <v>525</v>
      </c>
      <c r="L346" s="40"/>
      <c r="M346" s="186" t="s">
        <v>19</v>
      </c>
      <c r="N346" s="187" t="s">
        <v>44</v>
      </c>
      <c r="O346" s="65"/>
      <c r="P346" s="188">
        <f>O346*H346</f>
        <v>0</v>
      </c>
      <c r="Q346" s="188">
        <v>0</v>
      </c>
      <c r="R346" s="188">
        <f>Q346*H346</f>
        <v>0</v>
      </c>
      <c r="S346" s="188">
        <v>0.6</v>
      </c>
      <c r="T346" s="189">
        <f>S346*H346</f>
        <v>2.3759999999999999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0" t="s">
        <v>152</v>
      </c>
      <c r="AT346" s="190" t="s">
        <v>147</v>
      </c>
      <c r="AU346" s="190" t="s">
        <v>81</v>
      </c>
      <c r="AY346" s="18" t="s">
        <v>145</v>
      </c>
      <c r="BE346" s="191">
        <f>IF(N346="základní",J346,0)</f>
        <v>0</v>
      </c>
      <c r="BF346" s="191">
        <f>IF(N346="snížená",J346,0)</f>
        <v>0</v>
      </c>
      <c r="BG346" s="191">
        <f>IF(N346="zákl. přenesená",J346,0)</f>
        <v>0</v>
      </c>
      <c r="BH346" s="191">
        <f>IF(N346="sníž. přenesená",J346,0)</f>
        <v>0</v>
      </c>
      <c r="BI346" s="191">
        <f>IF(N346="nulová",J346,0)</f>
        <v>0</v>
      </c>
      <c r="BJ346" s="18" t="s">
        <v>79</v>
      </c>
      <c r="BK346" s="191">
        <f>ROUND(I346*H346,2)</f>
        <v>0</v>
      </c>
      <c r="BL346" s="18" t="s">
        <v>152</v>
      </c>
      <c r="BM346" s="190" t="s">
        <v>2001</v>
      </c>
    </row>
    <row r="347" spans="1:65" s="2" customFormat="1" ht="11.25">
      <c r="A347" s="35"/>
      <c r="B347" s="36"/>
      <c r="C347" s="37"/>
      <c r="D347" s="192" t="s">
        <v>154</v>
      </c>
      <c r="E347" s="37"/>
      <c r="F347" s="193" t="s">
        <v>1178</v>
      </c>
      <c r="G347" s="37"/>
      <c r="H347" s="37"/>
      <c r="I347" s="194"/>
      <c r="J347" s="37"/>
      <c r="K347" s="37"/>
      <c r="L347" s="40"/>
      <c r="M347" s="195"/>
      <c r="N347" s="196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154</v>
      </c>
      <c r="AU347" s="18" t="s">
        <v>81</v>
      </c>
    </row>
    <row r="348" spans="1:65" s="15" customFormat="1" ht="11.25">
      <c r="B348" s="230"/>
      <c r="C348" s="231"/>
      <c r="D348" s="199" t="s">
        <v>160</v>
      </c>
      <c r="E348" s="232" t="s">
        <v>19</v>
      </c>
      <c r="F348" s="233" t="s">
        <v>2002</v>
      </c>
      <c r="G348" s="231"/>
      <c r="H348" s="232" t="s">
        <v>19</v>
      </c>
      <c r="I348" s="234"/>
      <c r="J348" s="231"/>
      <c r="K348" s="231"/>
      <c r="L348" s="235"/>
      <c r="M348" s="236"/>
      <c r="N348" s="237"/>
      <c r="O348" s="237"/>
      <c r="P348" s="237"/>
      <c r="Q348" s="237"/>
      <c r="R348" s="237"/>
      <c r="S348" s="237"/>
      <c r="T348" s="238"/>
      <c r="AT348" s="239" t="s">
        <v>160</v>
      </c>
      <c r="AU348" s="239" t="s">
        <v>81</v>
      </c>
      <c r="AV348" s="15" t="s">
        <v>79</v>
      </c>
      <c r="AW348" s="15" t="s">
        <v>35</v>
      </c>
      <c r="AX348" s="15" t="s">
        <v>73</v>
      </c>
      <c r="AY348" s="239" t="s">
        <v>145</v>
      </c>
    </row>
    <row r="349" spans="1:65" s="13" customFormat="1" ht="11.25">
      <c r="B349" s="197"/>
      <c r="C349" s="198"/>
      <c r="D349" s="199" t="s">
        <v>160</v>
      </c>
      <c r="E349" s="200" t="s">
        <v>19</v>
      </c>
      <c r="F349" s="201" t="s">
        <v>2003</v>
      </c>
      <c r="G349" s="198"/>
      <c r="H349" s="202">
        <v>3.96</v>
      </c>
      <c r="I349" s="203"/>
      <c r="J349" s="198"/>
      <c r="K349" s="198"/>
      <c r="L349" s="204"/>
      <c r="M349" s="205"/>
      <c r="N349" s="206"/>
      <c r="O349" s="206"/>
      <c r="P349" s="206"/>
      <c r="Q349" s="206"/>
      <c r="R349" s="206"/>
      <c r="S349" s="206"/>
      <c r="T349" s="207"/>
      <c r="AT349" s="208" t="s">
        <v>160</v>
      </c>
      <c r="AU349" s="208" t="s">
        <v>81</v>
      </c>
      <c r="AV349" s="13" t="s">
        <v>81</v>
      </c>
      <c r="AW349" s="13" t="s">
        <v>35</v>
      </c>
      <c r="AX349" s="13" t="s">
        <v>79</v>
      </c>
      <c r="AY349" s="208" t="s">
        <v>145</v>
      </c>
    </row>
    <row r="350" spans="1:65" s="2" customFormat="1" ht="16.5" customHeight="1">
      <c r="A350" s="35"/>
      <c r="B350" s="36"/>
      <c r="C350" s="179" t="s">
        <v>472</v>
      </c>
      <c r="D350" s="179" t="s">
        <v>147</v>
      </c>
      <c r="E350" s="180" t="s">
        <v>1183</v>
      </c>
      <c r="F350" s="181" t="s">
        <v>1184</v>
      </c>
      <c r="G350" s="182" t="s">
        <v>172</v>
      </c>
      <c r="H350" s="183">
        <v>68.2</v>
      </c>
      <c r="I350" s="184"/>
      <c r="J350" s="185">
        <f>ROUND(I350*H350,2)</f>
        <v>0</v>
      </c>
      <c r="K350" s="181" t="s">
        <v>525</v>
      </c>
      <c r="L350" s="40"/>
      <c r="M350" s="186" t="s">
        <v>19</v>
      </c>
      <c r="N350" s="187" t="s">
        <v>44</v>
      </c>
      <c r="O350" s="65"/>
      <c r="P350" s="188">
        <f>O350*H350</f>
        <v>0</v>
      </c>
      <c r="Q350" s="188">
        <v>0</v>
      </c>
      <c r="R350" s="188">
        <f>Q350*H350</f>
        <v>0</v>
      </c>
      <c r="S350" s="188">
        <v>0</v>
      </c>
      <c r="T350" s="189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0" t="s">
        <v>152</v>
      </c>
      <c r="AT350" s="190" t="s">
        <v>147</v>
      </c>
      <c r="AU350" s="190" t="s">
        <v>81</v>
      </c>
      <c r="AY350" s="18" t="s">
        <v>145</v>
      </c>
      <c r="BE350" s="191">
        <f>IF(N350="základní",J350,0)</f>
        <v>0</v>
      </c>
      <c r="BF350" s="191">
        <f>IF(N350="snížená",J350,0)</f>
        <v>0</v>
      </c>
      <c r="BG350" s="191">
        <f>IF(N350="zákl. přenesená",J350,0)</f>
        <v>0</v>
      </c>
      <c r="BH350" s="191">
        <f>IF(N350="sníž. přenesená",J350,0)</f>
        <v>0</v>
      </c>
      <c r="BI350" s="191">
        <f>IF(N350="nulová",J350,0)</f>
        <v>0</v>
      </c>
      <c r="BJ350" s="18" t="s">
        <v>79</v>
      </c>
      <c r="BK350" s="191">
        <f>ROUND(I350*H350,2)</f>
        <v>0</v>
      </c>
      <c r="BL350" s="18" t="s">
        <v>152</v>
      </c>
      <c r="BM350" s="190" t="s">
        <v>2004</v>
      </c>
    </row>
    <row r="351" spans="1:65" s="2" customFormat="1" ht="11.25">
      <c r="A351" s="35"/>
      <c r="B351" s="36"/>
      <c r="C351" s="37"/>
      <c r="D351" s="192" t="s">
        <v>154</v>
      </c>
      <c r="E351" s="37"/>
      <c r="F351" s="193" t="s">
        <v>1186</v>
      </c>
      <c r="G351" s="37"/>
      <c r="H351" s="37"/>
      <c r="I351" s="194"/>
      <c r="J351" s="37"/>
      <c r="K351" s="37"/>
      <c r="L351" s="40"/>
      <c r="M351" s="195"/>
      <c r="N351" s="196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154</v>
      </c>
      <c r="AU351" s="18" t="s">
        <v>81</v>
      </c>
    </row>
    <row r="352" spans="1:65" s="15" customFormat="1" ht="11.25">
      <c r="B352" s="230"/>
      <c r="C352" s="231"/>
      <c r="D352" s="199" t="s">
        <v>160</v>
      </c>
      <c r="E352" s="232" t="s">
        <v>19</v>
      </c>
      <c r="F352" s="233" t="s">
        <v>1187</v>
      </c>
      <c r="G352" s="231"/>
      <c r="H352" s="232" t="s">
        <v>19</v>
      </c>
      <c r="I352" s="234"/>
      <c r="J352" s="231"/>
      <c r="K352" s="231"/>
      <c r="L352" s="235"/>
      <c r="M352" s="236"/>
      <c r="N352" s="237"/>
      <c r="O352" s="237"/>
      <c r="P352" s="237"/>
      <c r="Q352" s="237"/>
      <c r="R352" s="237"/>
      <c r="S352" s="237"/>
      <c r="T352" s="238"/>
      <c r="AT352" s="239" t="s">
        <v>160</v>
      </c>
      <c r="AU352" s="239" t="s">
        <v>81</v>
      </c>
      <c r="AV352" s="15" t="s">
        <v>79</v>
      </c>
      <c r="AW352" s="15" t="s">
        <v>35</v>
      </c>
      <c r="AX352" s="15" t="s">
        <v>73</v>
      </c>
      <c r="AY352" s="239" t="s">
        <v>145</v>
      </c>
    </row>
    <row r="353" spans="1:65" s="13" customFormat="1" ht="11.25">
      <c r="B353" s="197"/>
      <c r="C353" s="198"/>
      <c r="D353" s="199" t="s">
        <v>160</v>
      </c>
      <c r="E353" s="200" t="s">
        <v>19</v>
      </c>
      <c r="F353" s="201" t="s">
        <v>2005</v>
      </c>
      <c r="G353" s="198"/>
      <c r="H353" s="202">
        <v>62.5</v>
      </c>
      <c r="I353" s="203"/>
      <c r="J353" s="198"/>
      <c r="K353" s="198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160</v>
      </c>
      <c r="AU353" s="208" t="s">
        <v>81</v>
      </c>
      <c r="AV353" s="13" t="s">
        <v>81</v>
      </c>
      <c r="AW353" s="13" t="s">
        <v>35</v>
      </c>
      <c r="AX353" s="13" t="s">
        <v>73</v>
      </c>
      <c r="AY353" s="208" t="s">
        <v>145</v>
      </c>
    </row>
    <row r="354" spans="1:65" s="15" customFormat="1" ht="11.25">
      <c r="B354" s="230"/>
      <c r="C354" s="231"/>
      <c r="D354" s="199" t="s">
        <v>160</v>
      </c>
      <c r="E354" s="232" t="s">
        <v>19</v>
      </c>
      <c r="F354" s="233" t="s">
        <v>2006</v>
      </c>
      <c r="G354" s="231"/>
      <c r="H354" s="232" t="s">
        <v>19</v>
      </c>
      <c r="I354" s="234"/>
      <c r="J354" s="231"/>
      <c r="K354" s="231"/>
      <c r="L354" s="235"/>
      <c r="M354" s="236"/>
      <c r="N354" s="237"/>
      <c r="O354" s="237"/>
      <c r="P354" s="237"/>
      <c r="Q354" s="237"/>
      <c r="R354" s="237"/>
      <c r="S354" s="237"/>
      <c r="T354" s="238"/>
      <c r="AT354" s="239" t="s">
        <v>160</v>
      </c>
      <c r="AU354" s="239" t="s">
        <v>81</v>
      </c>
      <c r="AV354" s="15" t="s">
        <v>79</v>
      </c>
      <c r="AW354" s="15" t="s">
        <v>35</v>
      </c>
      <c r="AX354" s="15" t="s">
        <v>73</v>
      </c>
      <c r="AY354" s="239" t="s">
        <v>145</v>
      </c>
    </row>
    <row r="355" spans="1:65" s="13" customFormat="1" ht="11.25">
      <c r="B355" s="197"/>
      <c r="C355" s="198"/>
      <c r="D355" s="199" t="s">
        <v>160</v>
      </c>
      <c r="E355" s="200" t="s">
        <v>19</v>
      </c>
      <c r="F355" s="201" t="s">
        <v>1955</v>
      </c>
      <c r="G355" s="198"/>
      <c r="H355" s="202">
        <v>5.7</v>
      </c>
      <c r="I355" s="203"/>
      <c r="J355" s="198"/>
      <c r="K355" s="198"/>
      <c r="L355" s="204"/>
      <c r="M355" s="205"/>
      <c r="N355" s="206"/>
      <c r="O355" s="206"/>
      <c r="P355" s="206"/>
      <c r="Q355" s="206"/>
      <c r="R355" s="206"/>
      <c r="S355" s="206"/>
      <c r="T355" s="207"/>
      <c r="AT355" s="208" t="s">
        <v>160</v>
      </c>
      <c r="AU355" s="208" t="s">
        <v>81</v>
      </c>
      <c r="AV355" s="13" t="s">
        <v>81</v>
      </c>
      <c r="AW355" s="13" t="s">
        <v>35</v>
      </c>
      <c r="AX355" s="13" t="s">
        <v>73</v>
      </c>
      <c r="AY355" s="208" t="s">
        <v>145</v>
      </c>
    </row>
    <row r="356" spans="1:65" s="14" customFormat="1" ht="11.25">
      <c r="B356" s="209"/>
      <c r="C356" s="210"/>
      <c r="D356" s="199" t="s">
        <v>160</v>
      </c>
      <c r="E356" s="211" t="s">
        <v>19</v>
      </c>
      <c r="F356" s="212" t="s">
        <v>169</v>
      </c>
      <c r="G356" s="210"/>
      <c r="H356" s="213">
        <v>68.2</v>
      </c>
      <c r="I356" s="214"/>
      <c r="J356" s="210"/>
      <c r="K356" s="210"/>
      <c r="L356" s="215"/>
      <c r="M356" s="216"/>
      <c r="N356" s="217"/>
      <c r="O356" s="217"/>
      <c r="P356" s="217"/>
      <c r="Q356" s="217"/>
      <c r="R356" s="217"/>
      <c r="S356" s="217"/>
      <c r="T356" s="218"/>
      <c r="AT356" s="219" t="s">
        <v>160</v>
      </c>
      <c r="AU356" s="219" t="s">
        <v>81</v>
      </c>
      <c r="AV356" s="14" t="s">
        <v>152</v>
      </c>
      <c r="AW356" s="14" t="s">
        <v>35</v>
      </c>
      <c r="AX356" s="14" t="s">
        <v>79</v>
      </c>
      <c r="AY356" s="219" t="s">
        <v>145</v>
      </c>
    </row>
    <row r="357" spans="1:65" s="2" customFormat="1" ht="16.5" customHeight="1">
      <c r="A357" s="35"/>
      <c r="B357" s="36"/>
      <c r="C357" s="179" t="s">
        <v>480</v>
      </c>
      <c r="D357" s="179" t="s">
        <v>147</v>
      </c>
      <c r="E357" s="180" t="s">
        <v>837</v>
      </c>
      <c r="F357" s="181" t="s">
        <v>838</v>
      </c>
      <c r="G357" s="182" t="s">
        <v>263</v>
      </c>
      <c r="H357" s="183">
        <v>4</v>
      </c>
      <c r="I357" s="184"/>
      <c r="J357" s="185">
        <f>ROUND(I357*H357,2)</f>
        <v>0</v>
      </c>
      <c r="K357" s="181" t="s">
        <v>525</v>
      </c>
      <c r="L357" s="40"/>
      <c r="M357" s="186" t="s">
        <v>19</v>
      </c>
      <c r="N357" s="187" t="s">
        <v>44</v>
      </c>
      <c r="O357" s="65"/>
      <c r="P357" s="188">
        <f>O357*H357</f>
        <v>0</v>
      </c>
      <c r="Q357" s="188">
        <v>0.45937</v>
      </c>
      <c r="R357" s="188">
        <f>Q357*H357</f>
        <v>1.83748</v>
      </c>
      <c r="S357" s="188">
        <v>0</v>
      </c>
      <c r="T357" s="189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0" t="s">
        <v>152</v>
      </c>
      <c r="AT357" s="190" t="s">
        <v>147</v>
      </c>
      <c r="AU357" s="190" t="s">
        <v>81</v>
      </c>
      <c r="AY357" s="18" t="s">
        <v>145</v>
      </c>
      <c r="BE357" s="191">
        <f>IF(N357="základní",J357,0)</f>
        <v>0</v>
      </c>
      <c r="BF357" s="191">
        <f>IF(N357="snížená",J357,0)</f>
        <v>0</v>
      </c>
      <c r="BG357" s="191">
        <f>IF(N357="zákl. přenesená",J357,0)</f>
        <v>0</v>
      </c>
      <c r="BH357" s="191">
        <f>IF(N357="sníž. přenesená",J357,0)</f>
        <v>0</v>
      </c>
      <c r="BI357" s="191">
        <f>IF(N357="nulová",J357,0)</f>
        <v>0</v>
      </c>
      <c r="BJ357" s="18" t="s">
        <v>79</v>
      </c>
      <c r="BK357" s="191">
        <f>ROUND(I357*H357,2)</f>
        <v>0</v>
      </c>
      <c r="BL357" s="18" t="s">
        <v>152</v>
      </c>
      <c r="BM357" s="190" t="s">
        <v>2007</v>
      </c>
    </row>
    <row r="358" spans="1:65" s="2" customFormat="1" ht="11.25">
      <c r="A358" s="35"/>
      <c r="B358" s="36"/>
      <c r="C358" s="37"/>
      <c r="D358" s="192" t="s">
        <v>154</v>
      </c>
      <c r="E358" s="37"/>
      <c r="F358" s="193" t="s">
        <v>840</v>
      </c>
      <c r="G358" s="37"/>
      <c r="H358" s="37"/>
      <c r="I358" s="194"/>
      <c r="J358" s="37"/>
      <c r="K358" s="37"/>
      <c r="L358" s="40"/>
      <c r="M358" s="195"/>
      <c r="N358" s="196"/>
      <c r="O358" s="65"/>
      <c r="P358" s="65"/>
      <c r="Q358" s="65"/>
      <c r="R358" s="65"/>
      <c r="S358" s="65"/>
      <c r="T358" s="66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154</v>
      </c>
      <c r="AU358" s="18" t="s">
        <v>81</v>
      </c>
    </row>
    <row r="359" spans="1:65" s="15" customFormat="1" ht="11.25">
      <c r="B359" s="230"/>
      <c r="C359" s="231"/>
      <c r="D359" s="199" t="s">
        <v>160</v>
      </c>
      <c r="E359" s="232" t="s">
        <v>19</v>
      </c>
      <c r="F359" s="233" t="s">
        <v>2008</v>
      </c>
      <c r="G359" s="231"/>
      <c r="H359" s="232" t="s">
        <v>19</v>
      </c>
      <c r="I359" s="234"/>
      <c r="J359" s="231"/>
      <c r="K359" s="231"/>
      <c r="L359" s="235"/>
      <c r="M359" s="236"/>
      <c r="N359" s="237"/>
      <c r="O359" s="237"/>
      <c r="P359" s="237"/>
      <c r="Q359" s="237"/>
      <c r="R359" s="237"/>
      <c r="S359" s="237"/>
      <c r="T359" s="238"/>
      <c r="AT359" s="239" t="s">
        <v>160</v>
      </c>
      <c r="AU359" s="239" t="s">
        <v>81</v>
      </c>
      <c r="AV359" s="15" t="s">
        <v>79</v>
      </c>
      <c r="AW359" s="15" t="s">
        <v>35</v>
      </c>
      <c r="AX359" s="15" t="s">
        <v>73</v>
      </c>
      <c r="AY359" s="239" t="s">
        <v>145</v>
      </c>
    </row>
    <row r="360" spans="1:65" s="13" customFormat="1" ht="11.25">
      <c r="B360" s="197"/>
      <c r="C360" s="198"/>
      <c r="D360" s="199" t="s">
        <v>160</v>
      </c>
      <c r="E360" s="200" t="s">
        <v>19</v>
      </c>
      <c r="F360" s="201" t="s">
        <v>152</v>
      </c>
      <c r="G360" s="198"/>
      <c r="H360" s="202">
        <v>4</v>
      </c>
      <c r="I360" s="203"/>
      <c r="J360" s="198"/>
      <c r="K360" s="198"/>
      <c r="L360" s="204"/>
      <c r="M360" s="205"/>
      <c r="N360" s="206"/>
      <c r="O360" s="206"/>
      <c r="P360" s="206"/>
      <c r="Q360" s="206"/>
      <c r="R360" s="206"/>
      <c r="S360" s="206"/>
      <c r="T360" s="207"/>
      <c r="AT360" s="208" t="s">
        <v>160</v>
      </c>
      <c r="AU360" s="208" t="s">
        <v>81</v>
      </c>
      <c r="AV360" s="13" t="s">
        <v>81</v>
      </c>
      <c r="AW360" s="13" t="s">
        <v>35</v>
      </c>
      <c r="AX360" s="13" t="s">
        <v>79</v>
      </c>
      <c r="AY360" s="208" t="s">
        <v>145</v>
      </c>
    </row>
    <row r="361" spans="1:65" s="2" customFormat="1" ht="16.5" customHeight="1">
      <c r="A361" s="35"/>
      <c r="B361" s="36"/>
      <c r="C361" s="179" t="s">
        <v>489</v>
      </c>
      <c r="D361" s="179" t="s">
        <v>147</v>
      </c>
      <c r="E361" s="180" t="s">
        <v>1190</v>
      </c>
      <c r="F361" s="181" t="s">
        <v>1191</v>
      </c>
      <c r="G361" s="182" t="s">
        <v>172</v>
      </c>
      <c r="H361" s="183">
        <v>105.71</v>
      </c>
      <c r="I361" s="184"/>
      <c r="J361" s="185">
        <f>ROUND(I361*H361,2)</f>
        <v>0</v>
      </c>
      <c r="K361" s="181" t="s">
        <v>525</v>
      </c>
      <c r="L361" s="40"/>
      <c r="M361" s="186" t="s">
        <v>19</v>
      </c>
      <c r="N361" s="187" t="s">
        <v>44</v>
      </c>
      <c r="O361" s="65"/>
      <c r="P361" s="188">
        <f>O361*H361</f>
        <v>0</v>
      </c>
      <c r="Q361" s="188">
        <v>0</v>
      </c>
      <c r="R361" s="188">
        <f>Q361*H361</f>
        <v>0</v>
      </c>
      <c r="S361" s="188">
        <v>0</v>
      </c>
      <c r="T361" s="189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0" t="s">
        <v>152</v>
      </c>
      <c r="AT361" s="190" t="s">
        <v>147</v>
      </c>
      <c r="AU361" s="190" t="s">
        <v>81</v>
      </c>
      <c r="AY361" s="18" t="s">
        <v>145</v>
      </c>
      <c r="BE361" s="191">
        <f>IF(N361="základní",J361,0)</f>
        <v>0</v>
      </c>
      <c r="BF361" s="191">
        <f>IF(N361="snížená",J361,0)</f>
        <v>0</v>
      </c>
      <c r="BG361" s="191">
        <f>IF(N361="zákl. přenesená",J361,0)</f>
        <v>0</v>
      </c>
      <c r="BH361" s="191">
        <f>IF(N361="sníž. přenesená",J361,0)</f>
        <v>0</v>
      </c>
      <c r="BI361" s="191">
        <f>IF(N361="nulová",J361,0)</f>
        <v>0</v>
      </c>
      <c r="BJ361" s="18" t="s">
        <v>79</v>
      </c>
      <c r="BK361" s="191">
        <f>ROUND(I361*H361,2)</f>
        <v>0</v>
      </c>
      <c r="BL361" s="18" t="s">
        <v>152</v>
      </c>
      <c r="BM361" s="190" t="s">
        <v>2009</v>
      </c>
    </row>
    <row r="362" spans="1:65" s="2" customFormat="1" ht="11.25">
      <c r="A362" s="35"/>
      <c r="B362" s="36"/>
      <c r="C362" s="37"/>
      <c r="D362" s="192" t="s">
        <v>154</v>
      </c>
      <c r="E362" s="37"/>
      <c r="F362" s="193" t="s">
        <v>1193</v>
      </c>
      <c r="G362" s="37"/>
      <c r="H362" s="37"/>
      <c r="I362" s="194"/>
      <c r="J362" s="37"/>
      <c r="K362" s="37"/>
      <c r="L362" s="40"/>
      <c r="M362" s="195"/>
      <c r="N362" s="196"/>
      <c r="O362" s="65"/>
      <c r="P362" s="65"/>
      <c r="Q362" s="65"/>
      <c r="R362" s="65"/>
      <c r="S362" s="65"/>
      <c r="T362" s="66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154</v>
      </c>
      <c r="AU362" s="18" t="s">
        <v>81</v>
      </c>
    </row>
    <row r="363" spans="1:65" s="15" customFormat="1" ht="11.25">
      <c r="B363" s="230"/>
      <c r="C363" s="231"/>
      <c r="D363" s="199" t="s">
        <v>160</v>
      </c>
      <c r="E363" s="232" t="s">
        <v>19</v>
      </c>
      <c r="F363" s="233" t="s">
        <v>1194</v>
      </c>
      <c r="G363" s="231"/>
      <c r="H363" s="232" t="s">
        <v>19</v>
      </c>
      <c r="I363" s="234"/>
      <c r="J363" s="231"/>
      <c r="K363" s="231"/>
      <c r="L363" s="235"/>
      <c r="M363" s="236"/>
      <c r="N363" s="237"/>
      <c r="O363" s="237"/>
      <c r="P363" s="237"/>
      <c r="Q363" s="237"/>
      <c r="R363" s="237"/>
      <c r="S363" s="237"/>
      <c r="T363" s="238"/>
      <c r="AT363" s="239" t="s">
        <v>160</v>
      </c>
      <c r="AU363" s="239" t="s">
        <v>81</v>
      </c>
      <c r="AV363" s="15" t="s">
        <v>79</v>
      </c>
      <c r="AW363" s="15" t="s">
        <v>35</v>
      </c>
      <c r="AX363" s="15" t="s">
        <v>73</v>
      </c>
      <c r="AY363" s="239" t="s">
        <v>145</v>
      </c>
    </row>
    <row r="364" spans="1:65" s="13" customFormat="1" ht="11.25">
      <c r="B364" s="197"/>
      <c r="C364" s="198"/>
      <c r="D364" s="199" t="s">
        <v>160</v>
      </c>
      <c r="E364" s="200" t="s">
        <v>19</v>
      </c>
      <c r="F364" s="201" t="s">
        <v>2010</v>
      </c>
      <c r="G364" s="198"/>
      <c r="H364" s="202">
        <v>105.71</v>
      </c>
      <c r="I364" s="203"/>
      <c r="J364" s="198"/>
      <c r="K364" s="198"/>
      <c r="L364" s="204"/>
      <c r="M364" s="205"/>
      <c r="N364" s="206"/>
      <c r="O364" s="206"/>
      <c r="P364" s="206"/>
      <c r="Q364" s="206"/>
      <c r="R364" s="206"/>
      <c r="S364" s="206"/>
      <c r="T364" s="207"/>
      <c r="AT364" s="208" t="s">
        <v>160</v>
      </c>
      <c r="AU364" s="208" t="s">
        <v>81</v>
      </c>
      <c r="AV364" s="13" t="s">
        <v>81</v>
      </c>
      <c r="AW364" s="13" t="s">
        <v>35</v>
      </c>
      <c r="AX364" s="13" t="s">
        <v>79</v>
      </c>
      <c r="AY364" s="208" t="s">
        <v>145</v>
      </c>
    </row>
    <row r="365" spans="1:65" s="2" customFormat="1" ht="16.5" customHeight="1">
      <c r="A365" s="35"/>
      <c r="B365" s="36"/>
      <c r="C365" s="179" t="s">
        <v>493</v>
      </c>
      <c r="D365" s="179" t="s">
        <v>147</v>
      </c>
      <c r="E365" s="180" t="s">
        <v>1204</v>
      </c>
      <c r="F365" s="181" t="s">
        <v>1205</v>
      </c>
      <c r="G365" s="182" t="s">
        <v>263</v>
      </c>
      <c r="H365" s="183">
        <v>4</v>
      </c>
      <c r="I365" s="184"/>
      <c r="J365" s="185">
        <f>ROUND(I365*H365,2)</f>
        <v>0</v>
      </c>
      <c r="K365" s="181" t="s">
        <v>525</v>
      </c>
      <c r="L365" s="40"/>
      <c r="M365" s="186" t="s">
        <v>19</v>
      </c>
      <c r="N365" s="187" t="s">
        <v>44</v>
      </c>
      <c r="O365" s="65"/>
      <c r="P365" s="188">
        <f>O365*H365</f>
        <v>0</v>
      </c>
      <c r="Q365" s="188">
        <v>1.218E-2</v>
      </c>
      <c r="R365" s="188">
        <f>Q365*H365</f>
        <v>4.8719999999999999E-2</v>
      </c>
      <c r="S365" s="188">
        <v>0</v>
      </c>
      <c r="T365" s="189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0" t="s">
        <v>152</v>
      </c>
      <c r="AT365" s="190" t="s">
        <v>147</v>
      </c>
      <c r="AU365" s="190" t="s">
        <v>81</v>
      </c>
      <c r="AY365" s="18" t="s">
        <v>145</v>
      </c>
      <c r="BE365" s="191">
        <f>IF(N365="základní",J365,0)</f>
        <v>0</v>
      </c>
      <c r="BF365" s="191">
        <f>IF(N365="snížená",J365,0)</f>
        <v>0</v>
      </c>
      <c r="BG365" s="191">
        <f>IF(N365="zákl. přenesená",J365,0)</f>
        <v>0</v>
      </c>
      <c r="BH365" s="191">
        <f>IF(N365="sníž. přenesená",J365,0)</f>
        <v>0</v>
      </c>
      <c r="BI365" s="191">
        <f>IF(N365="nulová",J365,0)</f>
        <v>0</v>
      </c>
      <c r="BJ365" s="18" t="s">
        <v>79</v>
      </c>
      <c r="BK365" s="191">
        <f>ROUND(I365*H365,2)</f>
        <v>0</v>
      </c>
      <c r="BL365" s="18" t="s">
        <v>152</v>
      </c>
      <c r="BM365" s="190" t="s">
        <v>2011</v>
      </c>
    </row>
    <row r="366" spans="1:65" s="2" customFormat="1" ht="11.25">
      <c r="A366" s="35"/>
      <c r="B366" s="36"/>
      <c r="C366" s="37"/>
      <c r="D366" s="192" t="s">
        <v>154</v>
      </c>
      <c r="E366" s="37"/>
      <c r="F366" s="193" t="s">
        <v>1207</v>
      </c>
      <c r="G366" s="37"/>
      <c r="H366" s="37"/>
      <c r="I366" s="194"/>
      <c r="J366" s="37"/>
      <c r="K366" s="37"/>
      <c r="L366" s="40"/>
      <c r="M366" s="195"/>
      <c r="N366" s="196"/>
      <c r="O366" s="65"/>
      <c r="P366" s="65"/>
      <c r="Q366" s="65"/>
      <c r="R366" s="65"/>
      <c r="S366" s="65"/>
      <c r="T366" s="66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154</v>
      </c>
      <c r="AU366" s="18" t="s">
        <v>81</v>
      </c>
    </row>
    <row r="367" spans="1:65" s="15" customFormat="1" ht="11.25">
      <c r="B367" s="230"/>
      <c r="C367" s="231"/>
      <c r="D367" s="199" t="s">
        <v>160</v>
      </c>
      <c r="E367" s="232" t="s">
        <v>19</v>
      </c>
      <c r="F367" s="233" t="s">
        <v>2012</v>
      </c>
      <c r="G367" s="231"/>
      <c r="H367" s="232" t="s">
        <v>19</v>
      </c>
      <c r="I367" s="234"/>
      <c r="J367" s="231"/>
      <c r="K367" s="231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160</v>
      </c>
      <c r="AU367" s="239" t="s">
        <v>81</v>
      </c>
      <c r="AV367" s="15" t="s">
        <v>79</v>
      </c>
      <c r="AW367" s="15" t="s">
        <v>35</v>
      </c>
      <c r="AX367" s="15" t="s">
        <v>73</v>
      </c>
      <c r="AY367" s="239" t="s">
        <v>145</v>
      </c>
    </row>
    <row r="368" spans="1:65" s="13" customFormat="1" ht="11.25">
      <c r="B368" s="197"/>
      <c r="C368" s="198"/>
      <c r="D368" s="199" t="s">
        <v>160</v>
      </c>
      <c r="E368" s="200" t="s">
        <v>19</v>
      </c>
      <c r="F368" s="201" t="s">
        <v>152</v>
      </c>
      <c r="G368" s="198"/>
      <c r="H368" s="202">
        <v>4</v>
      </c>
      <c r="I368" s="203"/>
      <c r="J368" s="198"/>
      <c r="K368" s="198"/>
      <c r="L368" s="204"/>
      <c r="M368" s="205"/>
      <c r="N368" s="206"/>
      <c r="O368" s="206"/>
      <c r="P368" s="206"/>
      <c r="Q368" s="206"/>
      <c r="R368" s="206"/>
      <c r="S368" s="206"/>
      <c r="T368" s="207"/>
      <c r="AT368" s="208" t="s">
        <v>160</v>
      </c>
      <c r="AU368" s="208" t="s">
        <v>81</v>
      </c>
      <c r="AV368" s="13" t="s">
        <v>81</v>
      </c>
      <c r="AW368" s="13" t="s">
        <v>35</v>
      </c>
      <c r="AX368" s="13" t="s">
        <v>79</v>
      </c>
      <c r="AY368" s="208" t="s">
        <v>145</v>
      </c>
    </row>
    <row r="369" spans="1:65" s="2" customFormat="1" ht="16.5" customHeight="1">
      <c r="A369" s="35"/>
      <c r="B369" s="36"/>
      <c r="C369" s="220" t="s">
        <v>504</v>
      </c>
      <c r="D369" s="220" t="s">
        <v>234</v>
      </c>
      <c r="E369" s="221" t="s">
        <v>1209</v>
      </c>
      <c r="F369" s="222" t="s">
        <v>1210</v>
      </c>
      <c r="G369" s="223" t="s">
        <v>263</v>
      </c>
      <c r="H369" s="224">
        <v>4</v>
      </c>
      <c r="I369" s="225"/>
      <c r="J369" s="226">
        <f>ROUND(I369*H369,2)</f>
        <v>0</v>
      </c>
      <c r="K369" s="222" t="s">
        <v>525</v>
      </c>
      <c r="L369" s="227"/>
      <c r="M369" s="228" t="s">
        <v>19</v>
      </c>
      <c r="N369" s="229" t="s">
        <v>44</v>
      </c>
      <c r="O369" s="65"/>
      <c r="P369" s="188">
        <f>O369*H369</f>
        <v>0</v>
      </c>
      <c r="Q369" s="188">
        <v>0.56999999999999995</v>
      </c>
      <c r="R369" s="188">
        <f>Q369*H369</f>
        <v>2.2799999999999998</v>
      </c>
      <c r="S369" s="188">
        <v>0</v>
      </c>
      <c r="T369" s="189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0" t="s">
        <v>196</v>
      </c>
      <c r="AT369" s="190" t="s">
        <v>234</v>
      </c>
      <c r="AU369" s="190" t="s">
        <v>81</v>
      </c>
      <c r="AY369" s="18" t="s">
        <v>145</v>
      </c>
      <c r="BE369" s="191">
        <f>IF(N369="základní",J369,0)</f>
        <v>0</v>
      </c>
      <c r="BF369" s="191">
        <f>IF(N369="snížená",J369,0)</f>
        <v>0</v>
      </c>
      <c r="BG369" s="191">
        <f>IF(N369="zákl. přenesená",J369,0)</f>
        <v>0</v>
      </c>
      <c r="BH369" s="191">
        <f>IF(N369="sníž. přenesená",J369,0)</f>
        <v>0</v>
      </c>
      <c r="BI369" s="191">
        <f>IF(N369="nulová",J369,0)</f>
        <v>0</v>
      </c>
      <c r="BJ369" s="18" t="s">
        <v>79</v>
      </c>
      <c r="BK369" s="191">
        <f>ROUND(I369*H369,2)</f>
        <v>0</v>
      </c>
      <c r="BL369" s="18" t="s">
        <v>152</v>
      </c>
      <c r="BM369" s="190" t="s">
        <v>2013</v>
      </c>
    </row>
    <row r="370" spans="1:65" s="2" customFormat="1" ht="16.5" customHeight="1">
      <c r="A370" s="35"/>
      <c r="B370" s="36"/>
      <c r="C370" s="220" t="s">
        <v>507</v>
      </c>
      <c r="D370" s="220" t="s">
        <v>234</v>
      </c>
      <c r="E370" s="221" t="s">
        <v>1212</v>
      </c>
      <c r="F370" s="222" t="s">
        <v>1213</v>
      </c>
      <c r="G370" s="223" t="s">
        <v>263</v>
      </c>
      <c r="H370" s="224">
        <v>20</v>
      </c>
      <c r="I370" s="225"/>
      <c r="J370" s="226">
        <f>ROUND(I370*H370,2)</f>
        <v>0</v>
      </c>
      <c r="K370" s="222" t="s">
        <v>525</v>
      </c>
      <c r="L370" s="227"/>
      <c r="M370" s="228" t="s">
        <v>19</v>
      </c>
      <c r="N370" s="229" t="s">
        <v>44</v>
      </c>
      <c r="O370" s="65"/>
      <c r="P370" s="188">
        <f>O370*H370</f>
        <v>0</v>
      </c>
      <c r="Q370" s="188">
        <v>2E-3</v>
      </c>
      <c r="R370" s="188">
        <f>Q370*H370</f>
        <v>0.04</v>
      </c>
      <c r="S370" s="188">
        <v>0</v>
      </c>
      <c r="T370" s="189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90" t="s">
        <v>196</v>
      </c>
      <c r="AT370" s="190" t="s">
        <v>234</v>
      </c>
      <c r="AU370" s="190" t="s">
        <v>81</v>
      </c>
      <c r="AY370" s="18" t="s">
        <v>145</v>
      </c>
      <c r="BE370" s="191">
        <f>IF(N370="základní",J370,0)</f>
        <v>0</v>
      </c>
      <c r="BF370" s="191">
        <f>IF(N370="snížená",J370,0)</f>
        <v>0</v>
      </c>
      <c r="BG370" s="191">
        <f>IF(N370="zákl. přenesená",J370,0)</f>
        <v>0</v>
      </c>
      <c r="BH370" s="191">
        <f>IF(N370="sníž. přenesená",J370,0)</f>
        <v>0</v>
      </c>
      <c r="BI370" s="191">
        <f>IF(N370="nulová",J370,0)</f>
        <v>0</v>
      </c>
      <c r="BJ370" s="18" t="s">
        <v>79</v>
      </c>
      <c r="BK370" s="191">
        <f>ROUND(I370*H370,2)</f>
        <v>0</v>
      </c>
      <c r="BL370" s="18" t="s">
        <v>152</v>
      </c>
      <c r="BM370" s="190" t="s">
        <v>2014</v>
      </c>
    </row>
    <row r="371" spans="1:65" s="13" customFormat="1" ht="11.25">
      <c r="B371" s="197"/>
      <c r="C371" s="198"/>
      <c r="D371" s="199" t="s">
        <v>160</v>
      </c>
      <c r="E371" s="200" t="s">
        <v>19</v>
      </c>
      <c r="F371" s="201" t="s">
        <v>2015</v>
      </c>
      <c r="G371" s="198"/>
      <c r="H371" s="202">
        <v>20</v>
      </c>
      <c r="I371" s="203"/>
      <c r="J371" s="198"/>
      <c r="K371" s="198"/>
      <c r="L371" s="204"/>
      <c r="M371" s="205"/>
      <c r="N371" s="206"/>
      <c r="O371" s="206"/>
      <c r="P371" s="206"/>
      <c r="Q371" s="206"/>
      <c r="R371" s="206"/>
      <c r="S371" s="206"/>
      <c r="T371" s="207"/>
      <c r="AT371" s="208" t="s">
        <v>160</v>
      </c>
      <c r="AU371" s="208" t="s">
        <v>81</v>
      </c>
      <c r="AV371" s="13" t="s">
        <v>81</v>
      </c>
      <c r="AW371" s="13" t="s">
        <v>35</v>
      </c>
      <c r="AX371" s="13" t="s">
        <v>79</v>
      </c>
      <c r="AY371" s="208" t="s">
        <v>145</v>
      </c>
    </row>
    <row r="372" spans="1:65" s="2" customFormat="1" ht="16.5" customHeight="1">
      <c r="A372" s="35"/>
      <c r="B372" s="36"/>
      <c r="C372" s="179" t="s">
        <v>513</v>
      </c>
      <c r="D372" s="179" t="s">
        <v>147</v>
      </c>
      <c r="E372" s="180" t="s">
        <v>1215</v>
      </c>
      <c r="F372" s="181" t="s">
        <v>1216</v>
      </c>
      <c r="G372" s="182" t="s">
        <v>263</v>
      </c>
      <c r="H372" s="183">
        <v>4</v>
      </c>
      <c r="I372" s="184"/>
      <c r="J372" s="185">
        <f>ROUND(I372*H372,2)</f>
        <v>0</v>
      </c>
      <c r="K372" s="181" t="s">
        <v>525</v>
      </c>
      <c r="L372" s="40"/>
      <c r="M372" s="186" t="s">
        <v>19</v>
      </c>
      <c r="N372" s="187" t="s">
        <v>44</v>
      </c>
      <c r="O372" s="65"/>
      <c r="P372" s="188">
        <f>O372*H372</f>
        <v>0</v>
      </c>
      <c r="Q372" s="188">
        <v>1.0189999999999999E-2</v>
      </c>
      <c r="R372" s="188">
        <f>Q372*H372</f>
        <v>4.0759999999999998E-2</v>
      </c>
      <c r="S372" s="188">
        <v>0</v>
      </c>
      <c r="T372" s="189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0" t="s">
        <v>152</v>
      </c>
      <c r="AT372" s="190" t="s">
        <v>147</v>
      </c>
      <c r="AU372" s="190" t="s">
        <v>81</v>
      </c>
      <c r="AY372" s="18" t="s">
        <v>145</v>
      </c>
      <c r="BE372" s="191">
        <f>IF(N372="základní",J372,0)</f>
        <v>0</v>
      </c>
      <c r="BF372" s="191">
        <f>IF(N372="snížená",J372,0)</f>
        <v>0</v>
      </c>
      <c r="BG372" s="191">
        <f>IF(N372="zákl. přenesená",J372,0)</f>
        <v>0</v>
      </c>
      <c r="BH372" s="191">
        <f>IF(N372="sníž. přenesená",J372,0)</f>
        <v>0</v>
      </c>
      <c r="BI372" s="191">
        <f>IF(N372="nulová",J372,0)</f>
        <v>0</v>
      </c>
      <c r="BJ372" s="18" t="s">
        <v>79</v>
      </c>
      <c r="BK372" s="191">
        <f>ROUND(I372*H372,2)</f>
        <v>0</v>
      </c>
      <c r="BL372" s="18" t="s">
        <v>152</v>
      </c>
      <c r="BM372" s="190" t="s">
        <v>2016</v>
      </c>
    </row>
    <row r="373" spans="1:65" s="2" customFormat="1" ht="11.25">
      <c r="A373" s="35"/>
      <c r="B373" s="36"/>
      <c r="C373" s="37"/>
      <c r="D373" s="192" t="s">
        <v>154</v>
      </c>
      <c r="E373" s="37"/>
      <c r="F373" s="193" t="s">
        <v>1218</v>
      </c>
      <c r="G373" s="37"/>
      <c r="H373" s="37"/>
      <c r="I373" s="194"/>
      <c r="J373" s="37"/>
      <c r="K373" s="37"/>
      <c r="L373" s="40"/>
      <c r="M373" s="195"/>
      <c r="N373" s="196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154</v>
      </c>
      <c r="AU373" s="18" t="s">
        <v>81</v>
      </c>
    </row>
    <row r="374" spans="1:65" s="2" customFormat="1" ht="16.5" customHeight="1">
      <c r="A374" s="35"/>
      <c r="B374" s="36"/>
      <c r="C374" s="220" t="s">
        <v>806</v>
      </c>
      <c r="D374" s="220" t="s">
        <v>234</v>
      </c>
      <c r="E374" s="221" t="s">
        <v>1219</v>
      </c>
      <c r="F374" s="222" t="s">
        <v>1220</v>
      </c>
      <c r="G374" s="223" t="s">
        <v>263</v>
      </c>
      <c r="H374" s="224">
        <v>1</v>
      </c>
      <c r="I374" s="225"/>
      <c r="J374" s="226">
        <f>ROUND(I374*H374,2)</f>
        <v>0</v>
      </c>
      <c r="K374" s="222" t="s">
        <v>525</v>
      </c>
      <c r="L374" s="227"/>
      <c r="M374" s="228" t="s">
        <v>19</v>
      </c>
      <c r="N374" s="229" t="s">
        <v>44</v>
      </c>
      <c r="O374" s="65"/>
      <c r="P374" s="188">
        <f>O374*H374</f>
        <v>0</v>
      </c>
      <c r="Q374" s="188">
        <v>0.26200000000000001</v>
      </c>
      <c r="R374" s="188">
        <f>Q374*H374</f>
        <v>0.26200000000000001</v>
      </c>
      <c r="S374" s="188">
        <v>0</v>
      </c>
      <c r="T374" s="189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0" t="s">
        <v>196</v>
      </c>
      <c r="AT374" s="190" t="s">
        <v>234</v>
      </c>
      <c r="AU374" s="190" t="s">
        <v>81</v>
      </c>
      <c r="AY374" s="18" t="s">
        <v>145</v>
      </c>
      <c r="BE374" s="191">
        <f>IF(N374="základní",J374,0)</f>
        <v>0</v>
      </c>
      <c r="BF374" s="191">
        <f>IF(N374="snížená",J374,0)</f>
        <v>0</v>
      </c>
      <c r="BG374" s="191">
        <f>IF(N374="zákl. přenesená",J374,0)</f>
        <v>0</v>
      </c>
      <c r="BH374" s="191">
        <f>IF(N374="sníž. přenesená",J374,0)</f>
        <v>0</v>
      </c>
      <c r="BI374" s="191">
        <f>IF(N374="nulová",J374,0)</f>
        <v>0</v>
      </c>
      <c r="BJ374" s="18" t="s">
        <v>79</v>
      </c>
      <c r="BK374" s="191">
        <f>ROUND(I374*H374,2)</f>
        <v>0</v>
      </c>
      <c r="BL374" s="18" t="s">
        <v>152</v>
      </c>
      <c r="BM374" s="190" t="s">
        <v>2017</v>
      </c>
    </row>
    <row r="375" spans="1:65" s="15" customFormat="1" ht="11.25">
      <c r="B375" s="230"/>
      <c r="C375" s="231"/>
      <c r="D375" s="199" t="s">
        <v>160</v>
      </c>
      <c r="E375" s="232" t="s">
        <v>19</v>
      </c>
      <c r="F375" s="233" t="s">
        <v>2018</v>
      </c>
      <c r="G375" s="231"/>
      <c r="H375" s="232" t="s">
        <v>19</v>
      </c>
      <c r="I375" s="234"/>
      <c r="J375" s="231"/>
      <c r="K375" s="231"/>
      <c r="L375" s="235"/>
      <c r="M375" s="236"/>
      <c r="N375" s="237"/>
      <c r="O375" s="237"/>
      <c r="P375" s="237"/>
      <c r="Q375" s="237"/>
      <c r="R375" s="237"/>
      <c r="S375" s="237"/>
      <c r="T375" s="238"/>
      <c r="AT375" s="239" t="s">
        <v>160</v>
      </c>
      <c r="AU375" s="239" t="s">
        <v>81</v>
      </c>
      <c r="AV375" s="15" t="s">
        <v>79</v>
      </c>
      <c r="AW375" s="15" t="s">
        <v>35</v>
      </c>
      <c r="AX375" s="15" t="s">
        <v>73</v>
      </c>
      <c r="AY375" s="239" t="s">
        <v>145</v>
      </c>
    </row>
    <row r="376" spans="1:65" s="13" customFormat="1" ht="11.25">
      <c r="B376" s="197"/>
      <c r="C376" s="198"/>
      <c r="D376" s="199" t="s">
        <v>160</v>
      </c>
      <c r="E376" s="200" t="s">
        <v>19</v>
      </c>
      <c r="F376" s="201" t="s">
        <v>79</v>
      </c>
      <c r="G376" s="198"/>
      <c r="H376" s="202">
        <v>1</v>
      </c>
      <c r="I376" s="203"/>
      <c r="J376" s="198"/>
      <c r="K376" s="198"/>
      <c r="L376" s="204"/>
      <c r="M376" s="205"/>
      <c r="N376" s="206"/>
      <c r="O376" s="206"/>
      <c r="P376" s="206"/>
      <c r="Q376" s="206"/>
      <c r="R376" s="206"/>
      <c r="S376" s="206"/>
      <c r="T376" s="207"/>
      <c r="AT376" s="208" t="s">
        <v>160</v>
      </c>
      <c r="AU376" s="208" t="s">
        <v>81</v>
      </c>
      <c r="AV376" s="13" t="s">
        <v>81</v>
      </c>
      <c r="AW376" s="13" t="s">
        <v>35</v>
      </c>
      <c r="AX376" s="13" t="s">
        <v>79</v>
      </c>
      <c r="AY376" s="208" t="s">
        <v>145</v>
      </c>
    </row>
    <row r="377" spans="1:65" s="2" customFormat="1" ht="16.5" customHeight="1">
      <c r="A377" s="35"/>
      <c r="B377" s="36"/>
      <c r="C377" s="220" t="s">
        <v>810</v>
      </c>
      <c r="D377" s="220" t="s">
        <v>234</v>
      </c>
      <c r="E377" s="221" t="s">
        <v>1222</v>
      </c>
      <c r="F377" s="222" t="s">
        <v>1223</v>
      </c>
      <c r="G377" s="223" t="s">
        <v>263</v>
      </c>
      <c r="H377" s="224">
        <v>1</v>
      </c>
      <c r="I377" s="225"/>
      <c r="J377" s="226">
        <f>ROUND(I377*H377,2)</f>
        <v>0</v>
      </c>
      <c r="K377" s="222" t="s">
        <v>525</v>
      </c>
      <c r="L377" s="227"/>
      <c r="M377" s="228" t="s">
        <v>19</v>
      </c>
      <c r="N377" s="229" t="s">
        <v>44</v>
      </c>
      <c r="O377" s="65"/>
      <c r="P377" s="188">
        <f>O377*H377</f>
        <v>0</v>
      </c>
      <c r="Q377" s="188">
        <v>0.52600000000000002</v>
      </c>
      <c r="R377" s="188">
        <f>Q377*H377</f>
        <v>0.52600000000000002</v>
      </c>
      <c r="S377" s="188">
        <v>0</v>
      </c>
      <c r="T377" s="189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90" t="s">
        <v>196</v>
      </c>
      <c r="AT377" s="190" t="s">
        <v>234</v>
      </c>
      <c r="AU377" s="190" t="s">
        <v>81</v>
      </c>
      <c r="AY377" s="18" t="s">
        <v>145</v>
      </c>
      <c r="BE377" s="191">
        <f>IF(N377="základní",J377,0)</f>
        <v>0</v>
      </c>
      <c r="BF377" s="191">
        <f>IF(N377="snížená",J377,0)</f>
        <v>0</v>
      </c>
      <c r="BG377" s="191">
        <f>IF(N377="zákl. přenesená",J377,0)</f>
        <v>0</v>
      </c>
      <c r="BH377" s="191">
        <f>IF(N377="sníž. přenesená",J377,0)</f>
        <v>0</v>
      </c>
      <c r="BI377" s="191">
        <f>IF(N377="nulová",J377,0)</f>
        <v>0</v>
      </c>
      <c r="BJ377" s="18" t="s">
        <v>79</v>
      </c>
      <c r="BK377" s="191">
        <f>ROUND(I377*H377,2)</f>
        <v>0</v>
      </c>
      <c r="BL377" s="18" t="s">
        <v>152</v>
      </c>
      <c r="BM377" s="190" t="s">
        <v>2019</v>
      </c>
    </row>
    <row r="378" spans="1:65" s="15" customFormat="1" ht="11.25">
      <c r="B378" s="230"/>
      <c r="C378" s="231"/>
      <c r="D378" s="199" t="s">
        <v>160</v>
      </c>
      <c r="E378" s="232" t="s">
        <v>19</v>
      </c>
      <c r="F378" s="233" t="s">
        <v>2020</v>
      </c>
      <c r="G378" s="231"/>
      <c r="H378" s="232" t="s">
        <v>19</v>
      </c>
      <c r="I378" s="234"/>
      <c r="J378" s="231"/>
      <c r="K378" s="231"/>
      <c r="L378" s="235"/>
      <c r="M378" s="236"/>
      <c r="N378" s="237"/>
      <c r="O378" s="237"/>
      <c r="P378" s="237"/>
      <c r="Q378" s="237"/>
      <c r="R378" s="237"/>
      <c r="S378" s="237"/>
      <c r="T378" s="238"/>
      <c r="AT378" s="239" t="s">
        <v>160</v>
      </c>
      <c r="AU378" s="239" t="s">
        <v>81</v>
      </c>
      <c r="AV378" s="15" t="s">
        <v>79</v>
      </c>
      <c r="AW378" s="15" t="s">
        <v>35</v>
      </c>
      <c r="AX378" s="15" t="s">
        <v>73</v>
      </c>
      <c r="AY378" s="239" t="s">
        <v>145</v>
      </c>
    </row>
    <row r="379" spans="1:65" s="13" customFormat="1" ht="11.25">
      <c r="B379" s="197"/>
      <c r="C379" s="198"/>
      <c r="D379" s="199" t="s">
        <v>160</v>
      </c>
      <c r="E379" s="200" t="s">
        <v>19</v>
      </c>
      <c r="F379" s="201" t="s">
        <v>79</v>
      </c>
      <c r="G379" s="198"/>
      <c r="H379" s="202">
        <v>1</v>
      </c>
      <c r="I379" s="203"/>
      <c r="J379" s="198"/>
      <c r="K379" s="198"/>
      <c r="L379" s="204"/>
      <c r="M379" s="205"/>
      <c r="N379" s="206"/>
      <c r="O379" s="206"/>
      <c r="P379" s="206"/>
      <c r="Q379" s="206"/>
      <c r="R379" s="206"/>
      <c r="S379" s="206"/>
      <c r="T379" s="207"/>
      <c r="AT379" s="208" t="s">
        <v>160</v>
      </c>
      <c r="AU379" s="208" t="s">
        <v>81</v>
      </c>
      <c r="AV379" s="13" t="s">
        <v>81</v>
      </c>
      <c r="AW379" s="13" t="s">
        <v>35</v>
      </c>
      <c r="AX379" s="13" t="s">
        <v>79</v>
      </c>
      <c r="AY379" s="208" t="s">
        <v>145</v>
      </c>
    </row>
    <row r="380" spans="1:65" s="2" customFormat="1" ht="16.5" customHeight="1">
      <c r="A380" s="35"/>
      <c r="B380" s="36"/>
      <c r="C380" s="220" t="s">
        <v>815</v>
      </c>
      <c r="D380" s="220" t="s">
        <v>234</v>
      </c>
      <c r="E380" s="221" t="s">
        <v>1225</v>
      </c>
      <c r="F380" s="222" t="s">
        <v>1226</v>
      </c>
      <c r="G380" s="223" t="s">
        <v>263</v>
      </c>
      <c r="H380" s="224">
        <v>2</v>
      </c>
      <c r="I380" s="225"/>
      <c r="J380" s="226">
        <f>ROUND(I380*H380,2)</f>
        <v>0</v>
      </c>
      <c r="K380" s="222" t="s">
        <v>525</v>
      </c>
      <c r="L380" s="227"/>
      <c r="M380" s="228" t="s">
        <v>19</v>
      </c>
      <c r="N380" s="229" t="s">
        <v>44</v>
      </c>
      <c r="O380" s="65"/>
      <c r="P380" s="188">
        <f>O380*H380</f>
        <v>0</v>
      </c>
      <c r="Q380" s="188">
        <v>1.054</v>
      </c>
      <c r="R380" s="188">
        <f>Q380*H380</f>
        <v>2.1080000000000001</v>
      </c>
      <c r="S380" s="188">
        <v>0</v>
      </c>
      <c r="T380" s="189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0" t="s">
        <v>196</v>
      </c>
      <c r="AT380" s="190" t="s">
        <v>234</v>
      </c>
      <c r="AU380" s="190" t="s">
        <v>81</v>
      </c>
      <c r="AY380" s="18" t="s">
        <v>145</v>
      </c>
      <c r="BE380" s="191">
        <f>IF(N380="základní",J380,0)</f>
        <v>0</v>
      </c>
      <c r="BF380" s="191">
        <f>IF(N380="snížená",J380,0)</f>
        <v>0</v>
      </c>
      <c r="BG380" s="191">
        <f>IF(N380="zákl. přenesená",J380,0)</f>
        <v>0</v>
      </c>
      <c r="BH380" s="191">
        <f>IF(N380="sníž. přenesená",J380,0)</f>
        <v>0</v>
      </c>
      <c r="BI380" s="191">
        <f>IF(N380="nulová",J380,0)</f>
        <v>0</v>
      </c>
      <c r="BJ380" s="18" t="s">
        <v>79</v>
      </c>
      <c r="BK380" s="191">
        <f>ROUND(I380*H380,2)</f>
        <v>0</v>
      </c>
      <c r="BL380" s="18" t="s">
        <v>152</v>
      </c>
      <c r="BM380" s="190" t="s">
        <v>2021</v>
      </c>
    </row>
    <row r="381" spans="1:65" s="15" customFormat="1" ht="11.25">
      <c r="B381" s="230"/>
      <c r="C381" s="231"/>
      <c r="D381" s="199" t="s">
        <v>160</v>
      </c>
      <c r="E381" s="232" t="s">
        <v>19</v>
      </c>
      <c r="F381" s="233" t="s">
        <v>2022</v>
      </c>
      <c r="G381" s="231"/>
      <c r="H381" s="232" t="s">
        <v>19</v>
      </c>
      <c r="I381" s="234"/>
      <c r="J381" s="231"/>
      <c r="K381" s="231"/>
      <c r="L381" s="235"/>
      <c r="M381" s="236"/>
      <c r="N381" s="237"/>
      <c r="O381" s="237"/>
      <c r="P381" s="237"/>
      <c r="Q381" s="237"/>
      <c r="R381" s="237"/>
      <c r="S381" s="237"/>
      <c r="T381" s="238"/>
      <c r="AT381" s="239" t="s">
        <v>160</v>
      </c>
      <c r="AU381" s="239" t="s">
        <v>81</v>
      </c>
      <c r="AV381" s="15" t="s">
        <v>79</v>
      </c>
      <c r="AW381" s="15" t="s">
        <v>35</v>
      </c>
      <c r="AX381" s="15" t="s">
        <v>73</v>
      </c>
      <c r="AY381" s="239" t="s">
        <v>145</v>
      </c>
    </row>
    <row r="382" spans="1:65" s="13" customFormat="1" ht="11.25">
      <c r="B382" s="197"/>
      <c r="C382" s="198"/>
      <c r="D382" s="199" t="s">
        <v>160</v>
      </c>
      <c r="E382" s="200" t="s">
        <v>19</v>
      </c>
      <c r="F382" s="201" t="s">
        <v>81</v>
      </c>
      <c r="G382" s="198"/>
      <c r="H382" s="202">
        <v>2</v>
      </c>
      <c r="I382" s="203"/>
      <c r="J382" s="198"/>
      <c r="K382" s="198"/>
      <c r="L382" s="204"/>
      <c r="M382" s="205"/>
      <c r="N382" s="206"/>
      <c r="O382" s="206"/>
      <c r="P382" s="206"/>
      <c r="Q382" s="206"/>
      <c r="R382" s="206"/>
      <c r="S382" s="206"/>
      <c r="T382" s="207"/>
      <c r="AT382" s="208" t="s">
        <v>160</v>
      </c>
      <c r="AU382" s="208" t="s">
        <v>81</v>
      </c>
      <c r="AV382" s="13" t="s">
        <v>81</v>
      </c>
      <c r="AW382" s="13" t="s">
        <v>35</v>
      </c>
      <c r="AX382" s="13" t="s">
        <v>79</v>
      </c>
      <c r="AY382" s="208" t="s">
        <v>145</v>
      </c>
    </row>
    <row r="383" spans="1:65" s="2" customFormat="1" ht="16.5" customHeight="1">
      <c r="A383" s="35"/>
      <c r="B383" s="36"/>
      <c r="C383" s="179" t="s">
        <v>819</v>
      </c>
      <c r="D383" s="179" t="s">
        <v>147</v>
      </c>
      <c r="E383" s="180" t="s">
        <v>1228</v>
      </c>
      <c r="F383" s="181" t="s">
        <v>1229</v>
      </c>
      <c r="G383" s="182" t="s">
        <v>263</v>
      </c>
      <c r="H383" s="183">
        <v>4</v>
      </c>
      <c r="I383" s="184"/>
      <c r="J383" s="185">
        <f>ROUND(I383*H383,2)</f>
        <v>0</v>
      </c>
      <c r="K383" s="181" t="s">
        <v>525</v>
      </c>
      <c r="L383" s="40"/>
      <c r="M383" s="186" t="s">
        <v>19</v>
      </c>
      <c r="N383" s="187" t="s">
        <v>44</v>
      </c>
      <c r="O383" s="65"/>
      <c r="P383" s="188">
        <f>O383*H383</f>
        <v>0</v>
      </c>
      <c r="Q383" s="188">
        <v>2.8539999999999999E-2</v>
      </c>
      <c r="R383" s="188">
        <f>Q383*H383</f>
        <v>0.11416</v>
      </c>
      <c r="S383" s="188">
        <v>0</v>
      </c>
      <c r="T383" s="189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0" t="s">
        <v>152</v>
      </c>
      <c r="AT383" s="190" t="s">
        <v>147</v>
      </c>
      <c r="AU383" s="190" t="s">
        <v>81</v>
      </c>
      <c r="AY383" s="18" t="s">
        <v>145</v>
      </c>
      <c r="BE383" s="191">
        <f>IF(N383="základní",J383,0)</f>
        <v>0</v>
      </c>
      <c r="BF383" s="191">
        <f>IF(N383="snížená",J383,0)</f>
        <v>0</v>
      </c>
      <c r="BG383" s="191">
        <f>IF(N383="zákl. přenesená",J383,0)</f>
        <v>0</v>
      </c>
      <c r="BH383" s="191">
        <f>IF(N383="sníž. přenesená",J383,0)</f>
        <v>0</v>
      </c>
      <c r="BI383" s="191">
        <f>IF(N383="nulová",J383,0)</f>
        <v>0</v>
      </c>
      <c r="BJ383" s="18" t="s">
        <v>79</v>
      </c>
      <c r="BK383" s="191">
        <f>ROUND(I383*H383,2)</f>
        <v>0</v>
      </c>
      <c r="BL383" s="18" t="s">
        <v>152</v>
      </c>
      <c r="BM383" s="190" t="s">
        <v>2023</v>
      </c>
    </row>
    <row r="384" spans="1:65" s="2" customFormat="1" ht="11.25">
      <c r="A384" s="35"/>
      <c r="B384" s="36"/>
      <c r="C384" s="37"/>
      <c r="D384" s="192" t="s">
        <v>154</v>
      </c>
      <c r="E384" s="37"/>
      <c r="F384" s="193" t="s">
        <v>1231</v>
      </c>
      <c r="G384" s="37"/>
      <c r="H384" s="37"/>
      <c r="I384" s="194"/>
      <c r="J384" s="37"/>
      <c r="K384" s="37"/>
      <c r="L384" s="40"/>
      <c r="M384" s="195"/>
      <c r="N384" s="196"/>
      <c r="O384" s="65"/>
      <c r="P384" s="65"/>
      <c r="Q384" s="65"/>
      <c r="R384" s="65"/>
      <c r="S384" s="65"/>
      <c r="T384" s="66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154</v>
      </c>
      <c r="AU384" s="18" t="s">
        <v>81</v>
      </c>
    </row>
    <row r="385" spans="1:65" s="15" customFormat="1" ht="11.25">
      <c r="B385" s="230"/>
      <c r="C385" s="231"/>
      <c r="D385" s="199" t="s">
        <v>160</v>
      </c>
      <c r="E385" s="232" t="s">
        <v>19</v>
      </c>
      <c r="F385" s="233" t="s">
        <v>2012</v>
      </c>
      <c r="G385" s="231"/>
      <c r="H385" s="232" t="s">
        <v>19</v>
      </c>
      <c r="I385" s="234"/>
      <c r="J385" s="231"/>
      <c r="K385" s="231"/>
      <c r="L385" s="235"/>
      <c r="M385" s="236"/>
      <c r="N385" s="237"/>
      <c r="O385" s="237"/>
      <c r="P385" s="237"/>
      <c r="Q385" s="237"/>
      <c r="R385" s="237"/>
      <c r="S385" s="237"/>
      <c r="T385" s="238"/>
      <c r="AT385" s="239" t="s">
        <v>160</v>
      </c>
      <c r="AU385" s="239" t="s">
        <v>81</v>
      </c>
      <c r="AV385" s="15" t="s">
        <v>79</v>
      </c>
      <c r="AW385" s="15" t="s">
        <v>35</v>
      </c>
      <c r="AX385" s="15" t="s">
        <v>73</v>
      </c>
      <c r="AY385" s="239" t="s">
        <v>145</v>
      </c>
    </row>
    <row r="386" spans="1:65" s="13" customFormat="1" ht="11.25">
      <c r="B386" s="197"/>
      <c r="C386" s="198"/>
      <c r="D386" s="199" t="s">
        <v>160</v>
      </c>
      <c r="E386" s="200" t="s">
        <v>19</v>
      </c>
      <c r="F386" s="201" t="s">
        <v>152</v>
      </c>
      <c r="G386" s="198"/>
      <c r="H386" s="202">
        <v>4</v>
      </c>
      <c r="I386" s="203"/>
      <c r="J386" s="198"/>
      <c r="K386" s="198"/>
      <c r="L386" s="204"/>
      <c r="M386" s="205"/>
      <c r="N386" s="206"/>
      <c r="O386" s="206"/>
      <c r="P386" s="206"/>
      <c r="Q386" s="206"/>
      <c r="R386" s="206"/>
      <c r="S386" s="206"/>
      <c r="T386" s="207"/>
      <c r="AT386" s="208" t="s">
        <v>160</v>
      </c>
      <c r="AU386" s="208" t="s">
        <v>81</v>
      </c>
      <c r="AV386" s="13" t="s">
        <v>81</v>
      </c>
      <c r="AW386" s="13" t="s">
        <v>35</v>
      </c>
      <c r="AX386" s="13" t="s">
        <v>79</v>
      </c>
      <c r="AY386" s="208" t="s">
        <v>145</v>
      </c>
    </row>
    <row r="387" spans="1:65" s="2" customFormat="1" ht="16.5" customHeight="1">
      <c r="A387" s="35"/>
      <c r="B387" s="36"/>
      <c r="C387" s="220" t="s">
        <v>825</v>
      </c>
      <c r="D387" s="220" t="s">
        <v>234</v>
      </c>
      <c r="E387" s="221" t="s">
        <v>1232</v>
      </c>
      <c r="F387" s="222" t="s">
        <v>1233</v>
      </c>
      <c r="G387" s="223" t="s">
        <v>263</v>
      </c>
      <c r="H387" s="224">
        <v>4</v>
      </c>
      <c r="I387" s="225"/>
      <c r="J387" s="226">
        <f t="shared" ref="J387:J392" si="0">ROUND(I387*H387,2)</f>
        <v>0</v>
      </c>
      <c r="K387" s="222" t="s">
        <v>525</v>
      </c>
      <c r="L387" s="227"/>
      <c r="M387" s="228" t="s">
        <v>19</v>
      </c>
      <c r="N387" s="229" t="s">
        <v>44</v>
      </c>
      <c r="O387" s="65"/>
      <c r="P387" s="188">
        <f t="shared" ref="P387:P392" si="1">O387*H387</f>
        <v>0</v>
      </c>
      <c r="Q387" s="188">
        <v>2.59</v>
      </c>
      <c r="R387" s="188">
        <f t="shared" ref="R387:R392" si="2">Q387*H387</f>
        <v>10.36</v>
      </c>
      <c r="S387" s="188">
        <v>0</v>
      </c>
      <c r="T387" s="189">
        <f t="shared" ref="T387:T392" si="3"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0" t="s">
        <v>196</v>
      </c>
      <c r="AT387" s="190" t="s">
        <v>234</v>
      </c>
      <c r="AU387" s="190" t="s">
        <v>81</v>
      </c>
      <c r="AY387" s="18" t="s">
        <v>145</v>
      </c>
      <c r="BE387" s="191">
        <f t="shared" ref="BE387:BE392" si="4">IF(N387="základní",J387,0)</f>
        <v>0</v>
      </c>
      <c r="BF387" s="191">
        <f t="shared" ref="BF387:BF392" si="5">IF(N387="snížená",J387,0)</f>
        <v>0</v>
      </c>
      <c r="BG387" s="191">
        <f t="shared" ref="BG387:BG392" si="6">IF(N387="zákl. přenesená",J387,0)</f>
        <v>0</v>
      </c>
      <c r="BH387" s="191">
        <f t="shared" ref="BH387:BH392" si="7">IF(N387="sníž. přenesená",J387,0)</f>
        <v>0</v>
      </c>
      <c r="BI387" s="191">
        <f t="shared" ref="BI387:BI392" si="8">IF(N387="nulová",J387,0)</f>
        <v>0</v>
      </c>
      <c r="BJ387" s="18" t="s">
        <v>79</v>
      </c>
      <c r="BK387" s="191">
        <f t="shared" ref="BK387:BK392" si="9">ROUND(I387*H387,2)</f>
        <v>0</v>
      </c>
      <c r="BL387" s="18" t="s">
        <v>152</v>
      </c>
      <c r="BM387" s="190" t="s">
        <v>2024</v>
      </c>
    </row>
    <row r="388" spans="1:65" s="2" customFormat="1" ht="16.5" customHeight="1">
      <c r="A388" s="35"/>
      <c r="B388" s="36"/>
      <c r="C388" s="179" t="s">
        <v>830</v>
      </c>
      <c r="D388" s="179" t="s">
        <v>147</v>
      </c>
      <c r="E388" s="180" t="s">
        <v>2025</v>
      </c>
      <c r="F388" s="181" t="s">
        <v>2026</v>
      </c>
      <c r="G388" s="182" t="s">
        <v>460</v>
      </c>
      <c r="H388" s="183">
        <v>1</v>
      </c>
      <c r="I388" s="184"/>
      <c r="J388" s="185">
        <f t="shared" si="0"/>
        <v>0</v>
      </c>
      <c r="K388" s="181" t="s">
        <v>19</v>
      </c>
      <c r="L388" s="40"/>
      <c r="M388" s="186" t="s">
        <v>19</v>
      </c>
      <c r="N388" s="187" t="s">
        <v>44</v>
      </c>
      <c r="O388" s="65"/>
      <c r="P388" s="188">
        <f t="shared" si="1"/>
        <v>0</v>
      </c>
      <c r="Q388" s="188">
        <v>0</v>
      </c>
      <c r="R388" s="188">
        <f t="shared" si="2"/>
        <v>0</v>
      </c>
      <c r="S388" s="188">
        <v>0</v>
      </c>
      <c r="T388" s="189">
        <f t="shared" si="3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0" t="s">
        <v>152</v>
      </c>
      <c r="AT388" s="190" t="s">
        <v>147</v>
      </c>
      <c r="AU388" s="190" t="s">
        <v>81</v>
      </c>
      <c r="AY388" s="18" t="s">
        <v>145</v>
      </c>
      <c r="BE388" s="191">
        <f t="shared" si="4"/>
        <v>0</v>
      </c>
      <c r="BF388" s="191">
        <f t="shared" si="5"/>
        <v>0</v>
      </c>
      <c r="BG388" s="191">
        <f t="shared" si="6"/>
        <v>0</v>
      </c>
      <c r="BH388" s="191">
        <f t="shared" si="7"/>
        <v>0</v>
      </c>
      <c r="BI388" s="191">
        <f t="shared" si="8"/>
        <v>0</v>
      </c>
      <c r="BJ388" s="18" t="s">
        <v>79</v>
      </c>
      <c r="BK388" s="191">
        <f t="shared" si="9"/>
        <v>0</v>
      </c>
      <c r="BL388" s="18" t="s">
        <v>152</v>
      </c>
      <c r="BM388" s="190" t="s">
        <v>2027</v>
      </c>
    </row>
    <row r="389" spans="1:65" s="2" customFormat="1" ht="24.2" customHeight="1">
      <c r="A389" s="35"/>
      <c r="B389" s="36"/>
      <c r="C389" s="179" t="s">
        <v>836</v>
      </c>
      <c r="D389" s="179" t="s">
        <v>147</v>
      </c>
      <c r="E389" s="180" t="s">
        <v>2028</v>
      </c>
      <c r="F389" s="181" t="s">
        <v>2029</v>
      </c>
      <c r="G389" s="182" t="s">
        <v>460</v>
      </c>
      <c r="H389" s="183">
        <v>1</v>
      </c>
      <c r="I389" s="184"/>
      <c r="J389" s="185">
        <f t="shared" si="0"/>
        <v>0</v>
      </c>
      <c r="K389" s="181" t="s">
        <v>19</v>
      </c>
      <c r="L389" s="40"/>
      <c r="M389" s="186" t="s">
        <v>19</v>
      </c>
      <c r="N389" s="187" t="s">
        <v>44</v>
      </c>
      <c r="O389" s="65"/>
      <c r="P389" s="188">
        <f t="shared" si="1"/>
        <v>0</v>
      </c>
      <c r="Q389" s="188">
        <v>0</v>
      </c>
      <c r="R389" s="188">
        <f t="shared" si="2"/>
        <v>0</v>
      </c>
      <c r="S389" s="188">
        <v>0</v>
      </c>
      <c r="T389" s="189">
        <f t="shared" si="3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90" t="s">
        <v>152</v>
      </c>
      <c r="AT389" s="190" t="s">
        <v>147</v>
      </c>
      <c r="AU389" s="190" t="s">
        <v>81</v>
      </c>
      <c r="AY389" s="18" t="s">
        <v>145</v>
      </c>
      <c r="BE389" s="191">
        <f t="shared" si="4"/>
        <v>0</v>
      </c>
      <c r="BF389" s="191">
        <f t="shared" si="5"/>
        <v>0</v>
      </c>
      <c r="BG389" s="191">
        <f t="shared" si="6"/>
        <v>0</v>
      </c>
      <c r="BH389" s="191">
        <f t="shared" si="7"/>
        <v>0</v>
      </c>
      <c r="BI389" s="191">
        <f t="shared" si="8"/>
        <v>0</v>
      </c>
      <c r="BJ389" s="18" t="s">
        <v>79</v>
      </c>
      <c r="BK389" s="191">
        <f t="shared" si="9"/>
        <v>0</v>
      </c>
      <c r="BL389" s="18" t="s">
        <v>152</v>
      </c>
      <c r="BM389" s="190" t="s">
        <v>2030</v>
      </c>
    </row>
    <row r="390" spans="1:65" s="2" customFormat="1" ht="24.2" customHeight="1">
      <c r="A390" s="35"/>
      <c r="B390" s="36"/>
      <c r="C390" s="179" t="s">
        <v>841</v>
      </c>
      <c r="D390" s="179" t="s">
        <v>147</v>
      </c>
      <c r="E390" s="180" t="s">
        <v>1240</v>
      </c>
      <c r="F390" s="181" t="s">
        <v>2031</v>
      </c>
      <c r="G390" s="182" t="s">
        <v>460</v>
      </c>
      <c r="H390" s="183">
        <v>1</v>
      </c>
      <c r="I390" s="184"/>
      <c r="J390" s="185">
        <f t="shared" si="0"/>
        <v>0</v>
      </c>
      <c r="K390" s="181" t="s">
        <v>19</v>
      </c>
      <c r="L390" s="40"/>
      <c r="M390" s="186" t="s">
        <v>19</v>
      </c>
      <c r="N390" s="187" t="s">
        <v>44</v>
      </c>
      <c r="O390" s="65"/>
      <c r="P390" s="188">
        <f t="shared" si="1"/>
        <v>0</v>
      </c>
      <c r="Q390" s="188">
        <v>0</v>
      </c>
      <c r="R390" s="188">
        <f t="shared" si="2"/>
        <v>0</v>
      </c>
      <c r="S390" s="188">
        <v>0</v>
      </c>
      <c r="T390" s="189">
        <f t="shared" si="3"/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0" t="s">
        <v>152</v>
      </c>
      <c r="AT390" s="190" t="s">
        <v>147</v>
      </c>
      <c r="AU390" s="190" t="s">
        <v>81</v>
      </c>
      <c r="AY390" s="18" t="s">
        <v>145</v>
      </c>
      <c r="BE390" s="191">
        <f t="shared" si="4"/>
        <v>0</v>
      </c>
      <c r="BF390" s="191">
        <f t="shared" si="5"/>
        <v>0</v>
      </c>
      <c r="BG390" s="191">
        <f t="shared" si="6"/>
        <v>0</v>
      </c>
      <c r="BH390" s="191">
        <f t="shared" si="7"/>
        <v>0</v>
      </c>
      <c r="BI390" s="191">
        <f t="shared" si="8"/>
        <v>0</v>
      </c>
      <c r="BJ390" s="18" t="s">
        <v>79</v>
      </c>
      <c r="BK390" s="191">
        <f t="shared" si="9"/>
        <v>0</v>
      </c>
      <c r="BL390" s="18" t="s">
        <v>152</v>
      </c>
      <c r="BM390" s="190" t="s">
        <v>2032</v>
      </c>
    </row>
    <row r="391" spans="1:65" s="2" customFormat="1" ht="16.5" customHeight="1">
      <c r="A391" s="35"/>
      <c r="B391" s="36"/>
      <c r="C391" s="179" t="s">
        <v>845</v>
      </c>
      <c r="D391" s="179" t="s">
        <v>147</v>
      </c>
      <c r="E391" s="180" t="s">
        <v>1243</v>
      </c>
      <c r="F391" s="181" t="s">
        <v>1244</v>
      </c>
      <c r="G391" s="182" t="s">
        <v>460</v>
      </c>
      <c r="H391" s="183">
        <v>2</v>
      </c>
      <c r="I391" s="184"/>
      <c r="J391" s="185">
        <f t="shared" si="0"/>
        <v>0</v>
      </c>
      <c r="K391" s="181" t="s">
        <v>19</v>
      </c>
      <c r="L391" s="40"/>
      <c r="M391" s="186" t="s">
        <v>19</v>
      </c>
      <c r="N391" s="187" t="s">
        <v>44</v>
      </c>
      <c r="O391" s="65"/>
      <c r="P391" s="188">
        <f t="shared" si="1"/>
        <v>0</v>
      </c>
      <c r="Q391" s="188">
        <v>0</v>
      </c>
      <c r="R391" s="188">
        <f t="shared" si="2"/>
        <v>0</v>
      </c>
      <c r="S391" s="188">
        <v>0</v>
      </c>
      <c r="T391" s="189">
        <f t="shared" si="3"/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0" t="s">
        <v>152</v>
      </c>
      <c r="AT391" s="190" t="s">
        <v>147</v>
      </c>
      <c r="AU391" s="190" t="s">
        <v>81</v>
      </c>
      <c r="AY391" s="18" t="s">
        <v>145</v>
      </c>
      <c r="BE391" s="191">
        <f t="shared" si="4"/>
        <v>0</v>
      </c>
      <c r="BF391" s="191">
        <f t="shared" si="5"/>
        <v>0</v>
      </c>
      <c r="BG391" s="191">
        <f t="shared" si="6"/>
        <v>0</v>
      </c>
      <c r="BH391" s="191">
        <f t="shared" si="7"/>
        <v>0</v>
      </c>
      <c r="BI391" s="191">
        <f t="shared" si="8"/>
        <v>0</v>
      </c>
      <c r="BJ391" s="18" t="s">
        <v>79</v>
      </c>
      <c r="BK391" s="191">
        <f t="shared" si="9"/>
        <v>0</v>
      </c>
      <c r="BL391" s="18" t="s">
        <v>152</v>
      </c>
      <c r="BM391" s="190" t="s">
        <v>2033</v>
      </c>
    </row>
    <row r="392" spans="1:65" s="2" customFormat="1" ht="21.75" customHeight="1">
      <c r="A392" s="35"/>
      <c r="B392" s="36"/>
      <c r="C392" s="179" t="s">
        <v>849</v>
      </c>
      <c r="D392" s="179" t="s">
        <v>147</v>
      </c>
      <c r="E392" s="180" t="s">
        <v>1246</v>
      </c>
      <c r="F392" s="181" t="s">
        <v>1247</v>
      </c>
      <c r="G392" s="182" t="s">
        <v>263</v>
      </c>
      <c r="H392" s="183">
        <v>4</v>
      </c>
      <c r="I392" s="184"/>
      <c r="J392" s="185">
        <f t="shared" si="0"/>
        <v>0</v>
      </c>
      <c r="K392" s="181" t="s">
        <v>525</v>
      </c>
      <c r="L392" s="40"/>
      <c r="M392" s="186" t="s">
        <v>19</v>
      </c>
      <c r="N392" s="187" t="s">
        <v>44</v>
      </c>
      <c r="O392" s="65"/>
      <c r="P392" s="188">
        <f t="shared" si="1"/>
        <v>0</v>
      </c>
      <c r="Q392" s="188">
        <v>0.09</v>
      </c>
      <c r="R392" s="188">
        <f t="shared" si="2"/>
        <v>0.36</v>
      </c>
      <c r="S392" s="188">
        <v>0</v>
      </c>
      <c r="T392" s="189">
        <f t="shared" si="3"/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0" t="s">
        <v>152</v>
      </c>
      <c r="AT392" s="190" t="s">
        <v>147</v>
      </c>
      <c r="AU392" s="190" t="s">
        <v>81</v>
      </c>
      <c r="AY392" s="18" t="s">
        <v>145</v>
      </c>
      <c r="BE392" s="191">
        <f t="shared" si="4"/>
        <v>0</v>
      </c>
      <c r="BF392" s="191">
        <f t="shared" si="5"/>
        <v>0</v>
      </c>
      <c r="BG392" s="191">
        <f t="shared" si="6"/>
        <v>0</v>
      </c>
      <c r="BH392" s="191">
        <f t="shared" si="7"/>
        <v>0</v>
      </c>
      <c r="BI392" s="191">
        <f t="shared" si="8"/>
        <v>0</v>
      </c>
      <c r="BJ392" s="18" t="s">
        <v>79</v>
      </c>
      <c r="BK392" s="191">
        <f t="shared" si="9"/>
        <v>0</v>
      </c>
      <c r="BL392" s="18" t="s">
        <v>152</v>
      </c>
      <c r="BM392" s="190" t="s">
        <v>2034</v>
      </c>
    </row>
    <row r="393" spans="1:65" s="2" customFormat="1" ht="11.25">
      <c r="A393" s="35"/>
      <c r="B393" s="36"/>
      <c r="C393" s="37"/>
      <c r="D393" s="192" t="s">
        <v>154</v>
      </c>
      <c r="E393" s="37"/>
      <c r="F393" s="193" t="s">
        <v>1249</v>
      </c>
      <c r="G393" s="37"/>
      <c r="H393" s="37"/>
      <c r="I393" s="194"/>
      <c r="J393" s="37"/>
      <c r="K393" s="37"/>
      <c r="L393" s="40"/>
      <c r="M393" s="195"/>
      <c r="N393" s="196"/>
      <c r="O393" s="65"/>
      <c r="P393" s="65"/>
      <c r="Q393" s="65"/>
      <c r="R393" s="65"/>
      <c r="S393" s="65"/>
      <c r="T393" s="66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154</v>
      </c>
      <c r="AU393" s="18" t="s">
        <v>81</v>
      </c>
    </row>
    <row r="394" spans="1:65" s="15" customFormat="1" ht="11.25">
      <c r="B394" s="230"/>
      <c r="C394" s="231"/>
      <c r="D394" s="199" t="s">
        <v>160</v>
      </c>
      <c r="E394" s="232" t="s">
        <v>19</v>
      </c>
      <c r="F394" s="233" t="s">
        <v>2012</v>
      </c>
      <c r="G394" s="231"/>
      <c r="H394" s="232" t="s">
        <v>19</v>
      </c>
      <c r="I394" s="234"/>
      <c r="J394" s="231"/>
      <c r="K394" s="231"/>
      <c r="L394" s="235"/>
      <c r="M394" s="236"/>
      <c r="N394" s="237"/>
      <c r="O394" s="237"/>
      <c r="P394" s="237"/>
      <c r="Q394" s="237"/>
      <c r="R394" s="237"/>
      <c r="S394" s="237"/>
      <c r="T394" s="238"/>
      <c r="AT394" s="239" t="s">
        <v>160</v>
      </c>
      <c r="AU394" s="239" t="s">
        <v>81</v>
      </c>
      <c r="AV394" s="15" t="s">
        <v>79</v>
      </c>
      <c r="AW394" s="15" t="s">
        <v>35</v>
      </c>
      <c r="AX394" s="15" t="s">
        <v>73</v>
      </c>
      <c r="AY394" s="239" t="s">
        <v>145</v>
      </c>
    </row>
    <row r="395" spans="1:65" s="13" customFormat="1" ht="11.25">
      <c r="B395" s="197"/>
      <c r="C395" s="198"/>
      <c r="D395" s="199" t="s">
        <v>160</v>
      </c>
      <c r="E395" s="200" t="s">
        <v>19</v>
      </c>
      <c r="F395" s="201" t="s">
        <v>152</v>
      </c>
      <c r="G395" s="198"/>
      <c r="H395" s="202">
        <v>4</v>
      </c>
      <c r="I395" s="203"/>
      <c r="J395" s="198"/>
      <c r="K395" s="198"/>
      <c r="L395" s="204"/>
      <c r="M395" s="205"/>
      <c r="N395" s="206"/>
      <c r="O395" s="206"/>
      <c r="P395" s="206"/>
      <c r="Q395" s="206"/>
      <c r="R395" s="206"/>
      <c r="S395" s="206"/>
      <c r="T395" s="207"/>
      <c r="AT395" s="208" t="s">
        <v>160</v>
      </c>
      <c r="AU395" s="208" t="s">
        <v>81</v>
      </c>
      <c r="AV395" s="13" t="s">
        <v>81</v>
      </c>
      <c r="AW395" s="13" t="s">
        <v>35</v>
      </c>
      <c r="AX395" s="13" t="s">
        <v>79</v>
      </c>
      <c r="AY395" s="208" t="s">
        <v>145</v>
      </c>
    </row>
    <row r="396" spans="1:65" s="2" customFormat="1" ht="16.5" customHeight="1">
      <c r="A396" s="35"/>
      <c r="B396" s="36"/>
      <c r="C396" s="220" t="s">
        <v>853</v>
      </c>
      <c r="D396" s="220" t="s">
        <v>234</v>
      </c>
      <c r="E396" s="221" t="s">
        <v>1250</v>
      </c>
      <c r="F396" s="222" t="s">
        <v>1251</v>
      </c>
      <c r="G396" s="223" t="s">
        <v>263</v>
      </c>
      <c r="H396" s="224">
        <v>4</v>
      </c>
      <c r="I396" s="225"/>
      <c r="J396" s="226">
        <f>ROUND(I396*H396,2)</f>
        <v>0</v>
      </c>
      <c r="K396" s="222" t="s">
        <v>19</v>
      </c>
      <c r="L396" s="227"/>
      <c r="M396" s="228" t="s">
        <v>19</v>
      </c>
      <c r="N396" s="229" t="s">
        <v>44</v>
      </c>
      <c r="O396" s="65"/>
      <c r="P396" s="188">
        <f>O396*H396</f>
        <v>0</v>
      </c>
      <c r="Q396" s="188">
        <v>0.16200000000000001</v>
      </c>
      <c r="R396" s="188">
        <f>Q396*H396</f>
        <v>0.64800000000000002</v>
      </c>
      <c r="S396" s="188">
        <v>0</v>
      </c>
      <c r="T396" s="189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0" t="s">
        <v>196</v>
      </c>
      <c r="AT396" s="190" t="s">
        <v>234</v>
      </c>
      <c r="AU396" s="190" t="s">
        <v>81</v>
      </c>
      <c r="AY396" s="18" t="s">
        <v>145</v>
      </c>
      <c r="BE396" s="191">
        <f>IF(N396="základní",J396,0)</f>
        <v>0</v>
      </c>
      <c r="BF396" s="191">
        <f>IF(N396="snížená",J396,0)</f>
        <v>0</v>
      </c>
      <c r="BG396" s="191">
        <f>IF(N396="zákl. přenesená",J396,0)</f>
        <v>0</v>
      </c>
      <c r="BH396" s="191">
        <f>IF(N396="sníž. přenesená",J396,0)</f>
        <v>0</v>
      </c>
      <c r="BI396" s="191">
        <f>IF(N396="nulová",J396,0)</f>
        <v>0</v>
      </c>
      <c r="BJ396" s="18" t="s">
        <v>79</v>
      </c>
      <c r="BK396" s="191">
        <f>ROUND(I396*H396,2)</f>
        <v>0</v>
      </c>
      <c r="BL396" s="18" t="s">
        <v>152</v>
      </c>
      <c r="BM396" s="190" t="s">
        <v>2035</v>
      </c>
    </row>
    <row r="397" spans="1:65" s="2" customFormat="1" ht="21.75" customHeight="1">
      <c r="A397" s="35"/>
      <c r="B397" s="36"/>
      <c r="C397" s="179" t="s">
        <v>857</v>
      </c>
      <c r="D397" s="179" t="s">
        <v>147</v>
      </c>
      <c r="E397" s="180" t="s">
        <v>351</v>
      </c>
      <c r="F397" s="181" t="s">
        <v>1253</v>
      </c>
      <c r="G397" s="182" t="s">
        <v>263</v>
      </c>
      <c r="H397" s="183">
        <v>5</v>
      </c>
      <c r="I397" s="184"/>
      <c r="J397" s="185">
        <f>ROUND(I397*H397,2)</f>
        <v>0</v>
      </c>
      <c r="K397" s="181" t="s">
        <v>19</v>
      </c>
      <c r="L397" s="40"/>
      <c r="M397" s="186" t="s">
        <v>19</v>
      </c>
      <c r="N397" s="187" t="s">
        <v>44</v>
      </c>
      <c r="O397" s="65"/>
      <c r="P397" s="188">
        <f>O397*H397</f>
        <v>0</v>
      </c>
      <c r="Q397" s="188">
        <v>0</v>
      </c>
      <c r="R397" s="188">
        <f>Q397*H397</f>
        <v>0</v>
      </c>
      <c r="S397" s="188">
        <v>0</v>
      </c>
      <c r="T397" s="189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90" t="s">
        <v>152</v>
      </c>
      <c r="AT397" s="190" t="s">
        <v>147</v>
      </c>
      <c r="AU397" s="190" t="s">
        <v>81</v>
      </c>
      <c r="AY397" s="18" t="s">
        <v>145</v>
      </c>
      <c r="BE397" s="191">
        <f>IF(N397="základní",J397,0)</f>
        <v>0</v>
      </c>
      <c r="BF397" s="191">
        <f>IF(N397="snížená",J397,0)</f>
        <v>0</v>
      </c>
      <c r="BG397" s="191">
        <f>IF(N397="zákl. přenesená",J397,0)</f>
        <v>0</v>
      </c>
      <c r="BH397" s="191">
        <f>IF(N397="sníž. přenesená",J397,0)</f>
        <v>0</v>
      </c>
      <c r="BI397" s="191">
        <f>IF(N397="nulová",J397,0)</f>
        <v>0</v>
      </c>
      <c r="BJ397" s="18" t="s">
        <v>79</v>
      </c>
      <c r="BK397" s="191">
        <f>ROUND(I397*H397,2)</f>
        <v>0</v>
      </c>
      <c r="BL397" s="18" t="s">
        <v>152</v>
      </c>
      <c r="BM397" s="190" t="s">
        <v>2036</v>
      </c>
    </row>
    <row r="398" spans="1:65" s="2" customFormat="1" ht="16.5" customHeight="1">
      <c r="A398" s="35"/>
      <c r="B398" s="36"/>
      <c r="C398" s="179" t="s">
        <v>861</v>
      </c>
      <c r="D398" s="179" t="s">
        <v>147</v>
      </c>
      <c r="E398" s="180" t="s">
        <v>894</v>
      </c>
      <c r="F398" s="181" t="s">
        <v>895</v>
      </c>
      <c r="G398" s="182" t="s">
        <v>172</v>
      </c>
      <c r="H398" s="183">
        <v>173.91</v>
      </c>
      <c r="I398" s="184"/>
      <c r="J398" s="185">
        <f>ROUND(I398*H398,2)</f>
        <v>0</v>
      </c>
      <c r="K398" s="181" t="s">
        <v>525</v>
      </c>
      <c r="L398" s="40"/>
      <c r="M398" s="186" t="s">
        <v>19</v>
      </c>
      <c r="N398" s="187" t="s">
        <v>44</v>
      </c>
      <c r="O398" s="65"/>
      <c r="P398" s="188">
        <f>O398*H398</f>
        <v>0</v>
      </c>
      <c r="Q398" s="188">
        <v>9.0000000000000006E-5</v>
      </c>
      <c r="R398" s="188">
        <f>Q398*H398</f>
        <v>1.56519E-2</v>
      </c>
      <c r="S398" s="188">
        <v>0</v>
      </c>
      <c r="T398" s="189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0" t="s">
        <v>152</v>
      </c>
      <c r="AT398" s="190" t="s">
        <v>147</v>
      </c>
      <c r="AU398" s="190" t="s">
        <v>81</v>
      </c>
      <c r="AY398" s="18" t="s">
        <v>145</v>
      </c>
      <c r="BE398" s="191">
        <f>IF(N398="základní",J398,0)</f>
        <v>0</v>
      </c>
      <c r="BF398" s="191">
        <f>IF(N398="snížená",J398,0)</f>
        <v>0</v>
      </c>
      <c r="BG398" s="191">
        <f>IF(N398="zákl. přenesená",J398,0)</f>
        <v>0</v>
      </c>
      <c r="BH398" s="191">
        <f>IF(N398="sníž. přenesená",J398,0)</f>
        <v>0</v>
      </c>
      <c r="BI398" s="191">
        <f>IF(N398="nulová",J398,0)</f>
        <v>0</v>
      </c>
      <c r="BJ398" s="18" t="s">
        <v>79</v>
      </c>
      <c r="BK398" s="191">
        <f>ROUND(I398*H398,2)</f>
        <v>0</v>
      </c>
      <c r="BL398" s="18" t="s">
        <v>152</v>
      </c>
      <c r="BM398" s="190" t="s">
        <v>2037</v>
      </c>
    </row>
    <row r="399" spans="1:65" s="2" customFormat="1" ht="11.25">
      <c r="A399" s="35"/>
      <c r="B399" s="36"/>
      <c r="C399" s="37"/>
      <c r="D399" s="192" t="s">
        <v>154</v>
      </c>
      <c r="E399" s="37"/>
      <c r="F399" s="193" t="s">
        <v>897</v>
      </c>
      <c r="G399" s="37"/>
      <c r="H399" s="37"/>
      <c r="I399" s="194"/>
      <c r="J399" s="37"/>
      <c r="K399" s="37"/>
      <c r="L399" s="40"/>
      <c r="M399" s="195"/>
      <c r="N399" s="196"/>
      <c r="O399" s="65"/>
      <c r="P399" s="65"/>
      <c r="Q399" s="65"/>
      <c r="R399" s="65"/>
      <c r="S399" s="65"/>
      <c r="T399" s="66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154</v>
      </c>
      <c r="AU399" s="18" t="s">
        <v>81</v>
      </c>
    </row>
    <row r="400" spans="1:65" s="13" customFormat="1" ht="11.25">
      <c r="B400" s="197"/>
      <c r="C400" s="198"/>
      <c r="D400" s="199" t="s">
        <v>160</v>
      </c>
      <c r="E400" s="200" t="s">
        <v>19</v>
      </c>
      <c r="F400" s="201" t="s">
        <v>1925</v>
      </c>
      <c r="G400" s="198"/>
      <c r="H400" s="202">
        <v>173.91</v>
      </c>
      <c r="I400" s="203"/>
      <c r="J400" s="198"/>
      <c r="K400" s="198"/>
      <c r="L400" s="204"/>
      <c r="M400" s="205"/>
      <c r="N400" s="206"/>
      <c r="O400" s="206"/>
      <c r="P400" s="206"/>
      <c r="Q400" s="206"/>
      <c r="R400" s="206"/>
      <c r="S400" s="206"/>
      <c r="T400" s="207"/>
      <c r="AT400" s="208" t="s">
        <v>160</v>
      </c>
      <c r="AU400" s="208" t="s">
        <v>81</v>
      </c>
      <c r="AV400" s="13" t="s">
        <v>81</v>
      </c>
      <c r="AW400" s="13" t="s">
        <v>35</v>
      </c>
      <c r="AX400" s="13" t="s">
        <v>79</v>
      </c>
      <c r="AY400" s="208" t="s">
        <v>145</v>
      </c>
    </row>
    <row r="401" spans="1:65" s="2" customFormat="1" ht="24.2" customHeight="1">
      <c r="A401" s="35"/>
      <c r="B401" s="36"/>
      <c r="C401" s="179" t="s">
        <v>866</v>
      </c>
      <c r="D401" s="179" t="s">
        <v>147</v>
      </c>
      <c r="E401" s="180" t="s">
        <v>2038</v>
      </c>
      <c r="F401" s="181" t="s">
        <v>2039</v>
      </c>
      <c r="G401" s="182" t="s">
        <v>178</v>
      </c>
      <c r="H401" s="183">
        <v>2.4849999999999999</v>
      </c>
      <c r="I401" s="184"/>
      <c r="J401" s="185">
        <f>ROUND(I401*H401,2)</f>
        <v>0</v>
      </c>
      <c r="K401" s="181" t="s">
        <v>525</v>
      </c>
      <c r="L401" s="40"/>
      <c r="M401" s="186" t="s">
        <v>19</v>
      </c>
      <c r="N401" s="187" t="s">
        <v>44</v>
      </c>
      <c r="O401" s="65"/>
      <c r="P401" s="188">
        <f>O401*H401</f>
        <v>0</v>
      </c>
      <c r="Q401" s="188">
        <v>1.5298499999999999</v>
      </c>
      <c r="R401" s="188">
        <f>Q401*H401</f>
        <v>3.8016772499999996</v>
      </c>
      <c r="S401" s="188">
        <v>0</v>
      </c>
      <c r="T401" s="189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0" t="s">
        <v>152</v>
      </c>
      <c r="AT401" s="190" t="s">
        <v>147</v>
      </c>
      <c r="AU401" s="190" t="s">
        <v>81</v>
      </c>
      <c r="AY401" s="18" t="s">
        <v>145</v>
      </c>
      <c r="BE401" s="191">
        <f>IF(N401="základní",J401,0)</f>
        <v>0</v>
      </c>
      <c r="BF401" s="191">
        <f>IF(N401="snížená",J401,0)</f>
        <v>0</v>
      </c>
      <c r="BG401" s="191">
        <f>IF(N401="zákl. přenesená",J401,0)</f>
        <v>0</v>
      </c>
      <c r="BH401" s="191">
        <f>IF(N401="sníž. přenesená",J401,0)</f>
        <v>0</v>
      </c>
      <c r="BI401" s="191">
        <f>IF(N401="nulová",J401,0)</f>
        <v>0</v>
      </c>
      <c r="BJ401" s="18" t="s">
        <v>79</v>
      </c>
      <c r="BK401" s="191">
        <f>ROUND(I401*H401,2)</f>
        <v>0</v>
      </c>
      <c r="BL401" s="18" t="s">
        <v>152</v>
      </c>
      <c r="BM401" s="190" t="s">
        <v>2040</v>
      </c>
    </row>
    <row r="402" spans="1:65" s="2" customFormat="1" ht="11.25">
      <c r="A402" s="35"/>
      <c r="B402" s="36"/>
      <c r="C402" s="37"/>
      <c r="D402" s="192" t="s">
        <v>154</v>
      </c>
      <c r="E402" s="37"/>
      <c r="F402" s="193" t="s">
        <v>2041</v>
      </c>
      <c r="G402" s="37"/>
      <c r="H402" s="37"/>
      <c r="I402" s="194"/>
      <c r="J402" s="37"/>
      <c r="K402" s="37"/>
      <c r="L402" s="40"/>
      <c r="M402" s="195"/>
      <c r="N402" s="196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154</v>
      </c>
      <c r="AU402" s="18" t="s">
        <v>81</v>
      </c>
    </row>
    <row r="403" spans="1:65" s="15" customFormat="1" ht="11.25">
      <c r="B403" s="230"/>
      <c r="C403" s="231"/>
      <c r="D403" s="199" t="s">
        <v>160</v>
      </c>
      <c r="E403" s="232" t="s">
        <v>19</v>
      </c>
      <c r="F403" s="233" t="s">
        <v>2042</v>
      </c>
      <c r="G403" s="231"/>
      <c r="H403" s="232" t="s">
        <v>19</v>
      </c>
      <c r="I403" s="234"/>
      <c r="J403" s="231"/>
      <c r="K403" s="231"/>
      <c r="L403" s="235"/>
      <c r="M403" s="236"/>
      <c r="N403" s="237"/>
      <c r="O403" s="237"/>
      <c r="P403" s="237"/>
      <c r="Q403" s="237"/>
      <c r="R403" s="237"/>
      <c r="S403" s="237"/>
      <c r="T403" s="238"/>
      <c r="AT403" s="239" t="s">
        <v>160</v>
      </c>
      <c r="AU403" s="239" t="s">
        <v>81</v>
      </c>
      <c r="AV403" s="15" t="s">
        <v>79</v>
      </c>
      <c r="AW403" s="15" t="s">
        <v>35</v>
      </c>
      <c r="AX403" s="15" t="s">
        <v>73</v>
      </c>
      <c r="AY403" s="239" t="s">
        <v>145</v>
      </c>
    </row>
    <row r="404" spans="1:65" s="13" customFormat="1" ht="11.25">
      <c r="B404" s="197"/>
      <c r="C404" s="198"/>
      <c r="D404" s="199" t="s">
        <v>160</v>
      </c>
      <c r="E404" s="200" t="s">
        <v>19</v>
      </c>
      <c r="F404" s="201" t="s">
        <v>2043</v>
      </c>
      <c r="G404" s="198"/>
      <c r="H404" s="202">
        <v>2.4849999999999999</v>
      </c>
      <c r="I404" s="203"/>
      <c r="J404" s="198"/>
      <c r="K404" s="198"/>
      <c r="L404" s="204"/>
      <c r="M404" s="205"/>
      <c r="N404" s="206"/>
      <c r="O404" s="206"/>
      <c r="P404" s="206"/>
      <c r="Q404" s="206"/>
      <c r="R404" s="206"/>
      <c r="S404" s="206"/>
      <c r="T404" s="207"/>
      <c r="AT404" s="208" t="s">
        <v>160</v>
      </c>
      <c r="AU404" s="208" t="s">
        <v>81</v>
      </c>
      <c r="AV404" s="13" t="s">
        <v>81</v>
      </c>
      <c r="AW404" s="13" t="s">
        <v>35</v>
      </c>
      <c r="AX404" s="13" t="s">
        <v>79</v>
      </c>
      <c r="AY404" s="208" t="s">
        <v>145</v>
      </c>
    </row>
    <row r="405" spans="1:65" s="12" customFormat="1" ht="22.9" customHeight="1">
      <c r="B405" s="163"/>
      <c r="C405" s="164"/>
      <c r="D405" s="165" t="s">
        <v>72</v>
      </c>
      <c r="E405" s="177" t="s">
        <v>202</v>
      </c>
      <c r="F405" s="177" t="s">
        <v>355</v>
      </c>
      <c r="G405" s="164"/>
      <c r="H405" s="164"/>
      <c r="I405" s="167"/>
      <c r="J405" s="178">
        <f>BK405</f>
        <v>0</v>
      </c>
      <c r="K405" s="164"/>
      <c r="L405" s="169"/>
      <c r="M405" s="170"/>
      <c r="N405" s="171"/>
      <c r="O405" s="171"/>
      <c r="P405" s="172">
        <f>SUM(P406:P421)</f>
        <v>0</v>
      </c>
      <c r="Q405" s="171"/>
      <c r="R405" s="172">
        <f>SUM(R406:R421)</f>
        <v>5.5502200000000004</v>
      </c>
      <c r="S405" s="171"/>
      <c r="T405" s="173">
        <f>SUM(T406:T421)</f>
        <v>0.61875000000000002</v>
      </c>
      <c r="AR405" s="174" t="s">
        <v>79</v>
      </c>
      <c r="AT405" s="175" t="s">
        <v>72</v>
      </c>
      <c r="AU405" s="175" t="s">
        <v>79</v>
      </c>
      <c r="AY405" s="174" t="s">
        <v>145</v>
      </c>
      <c r="BK405" s="176">
        <f>SUM(BK406:BK421)</f>
        <v>0</v>
      </c>
    </row>
    <row r="406" spans="1:65" s="2" customFormat="1" ht="16.5" customHeight="1">
      <c r="A406" s="35"/>
      <c r="B406" s="36"/>
      <c r="C406" s="179" t="s">
        <v>870</v>
      </c>
      <c r="D406" s="179" t="s">
        <v>147</v>
      </c>
      <c r="E406" s="180" t="s">
        <v>2044</v>
      </c>
      <c r="F406" s="181" t="s">
        <v>2045</v>
      </c>
      <c r="G406" s="182" t="s">
        <v>172</v>
      </c>
      <c r="H406" s="183">
        <v>14</v>
      </c>
      <c r="I406" s="184"/>
      <c r="J406" s="185">
        <f>ROUND(I406*H406,2)</f>
        <v>0</v>
      </c>
      <c r="K406" s="181" t="s">
        <v>525</v>
      </c>
      <c r="L406" s="40"/>
      <c r="M406" s="186" t="s">
        <v>19</v>
      </c>
      <c r="N406" s="187" t="s">
        <v>44</v>
      </c>
      <c r="O406" s="65"/>
      <c r="P406" s="188">
        <f>O406*H406</f>
        <v>0</v>
      </c>
      <c r="Q406" s="188">
        <v>0.29221000000000003</v>
      </c>
      <c r="R406" s="188">
        <f>Q406*H406</f>
        <v>4.0909400000000007</v>
      </c>
      <c r="S406" s="188">
        <v>0</v>
      </c>
      <c r="T406" s="189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90" t="s">
        <v>152</v>
      </c>
      <c r="AT406" s="190" t="s">
        <v>147</v>
      </c>
      <c r="AU406" s="190" t="s">
        <v>81</v>
      </c>
      <c r="AY406" s="18" t="s">
        <v>145</v>
      </c>
      <c r="BE406" s="191">
        <f>IF(N406="základní",J406,0)</f>
        <v>0</v>
      </c>
      <c r="BF406" s="191">
        <f>IF(N406="snížená",J406,0)</f>
        <v>0</v>
      </c>
      <c r="BG406" s="191">
        <f>IF(N406="zákl. přenesená",J406,0)</f>
        <v>0</v>
      </c>
      <c r="BH406" s="191">
        <f>IF(N406="sníž. přenesená",J406,0)</f>
        <v>0</v>
      </c>
      <c r="BI406" s="191">
        <f>IF(N406="nulová",J406,0)</f>
        <v>0</v>
      </c>
      <c r="BJ406" s="18" t="s">
        <v>79</v>
      </c>
      <c r="BK406" s="191">
        <f>ROUND(I406*H406,2)</f>
        <v>0</v>
      </c>
      <c r="BL406" s="18" t="s">
        <v>152</v>
      </c>
      <c r="BM406" s="190" t="s">
        <v>2046</v>
      </c>
    </row>
    <row r="407" spans="1:65" s="2" customFormat="1" ht="11.25">
      <c r="A407" s="35"/>
      <c r="B407" s="36"/>
      <c r="C407" s="37"/>
      <c r="D407" s="192" t="s">
        <v>154</v>
      </c>
      <c r="E407" s="37"/>
      <c r="F407" s="193" t="s">
        <v>2047</v>
      </c>
      <c r="G407" s="37"/>
      <c r="H407" s="37"/>
      <c r="I407" s="194"/>
      <c r="J407" s="37"/>
      <c r="K407" s="37"/>
      <c r="L407" s="40"/>
      <c r="M407" s="195"/>
      <c r="N407" s="196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154</v>
      </c>
      <c r="AU407" s="18" t="s">
        <v>81</v>
      </c>
    </row>
    <row r="408" spans="1:65" s="15" customFormat="1" ht="11.25">
      <c r="B408" s="230"/>
      <c r="C408" s="231"/>
      <c r="D408" s="199" t="s">
        <v>160</v>
      </c>
      <c r="E408" s="232" t="s">
        <v>19</v>
      </c>
      <c r="F408" s="233" t="s">
        <v>2048</v>
      </c>
      <c r="G408" s="231"/>
      <c r="H408" s="232" t="s">
        <v>19</v>
      </c>
      <c r="I408" s="234"/>
      <c r="J408" s="231"/>
      <c r="K408" s="231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160</v>
      </c>
      <c r="AU408" s="239" t="s">
        <v>81</v>
      </c>
      <c r="AV408" s="15" t="s">
        <v>79</v>
      </c>
      <c r="AW408" s="15" t="s">
        <v>35</v>
      </c>
      <c r="AX408" s="15" t="s">
        <v>73</v>
      </c>
      <c r="AY408" s="239" t="s">
        <v>145</v>
      </c>
    </row>
    <row r="409" spans="1:65" s="13" customFormat="1" ht="11.25">
      <c r="B409" s="197"/>
      <c r="C409" s="198"/>
      <c r="D409" s="199" t="s">
        <v>160</v>
      </c>
      <c r="E409" s="200" t="s">
        <v>19</v>
      </c>
      <c r="F409" s="201" t="s">
        <v>2049</v>
      </c>
      <c r="G409" s="198"/>
      <c r="H409" s="202">
        <v>7</v>
      </c>
      <c r="I409" s="203"/>
      <c r="J409" s="198"/>
      <c r="K409" s="198"/>
      <c r="L409" s="204"/>
      <c r="M409" s="205"/>
      <c r="N409" s="206"/>
      <c r="O409" s="206"/>
      <c r="P409" s="206"/>
      <c r="Q409" s="206"/>
      <c r="R409" s="206"/>
      <c r="S409" s="206"/>
      <c r="T409" s="207"/>
      <c r="AT409" s="208" t="s">
        <v>160</v>
      </c>
      <c r="AU409" s="208" t="s">
        <v>81</v>
      </c>
      <c r="AV409" s="13" t="s">
        <v>81</v>
      </c>
      <c r="AW409" s="13" t="s">
        <v>35</v>
      </c>
      <c r="AX409" s="13" t="s">
        <v>73</v>
      </c>
      <c r="AY409" s="208" t="s">
        <v>145</v>
      </c>
    </row>
    <row r="410" spans="1:65" s="15" customFormat="1" ht="11.25">
      <c r="B410" s="230"/>
      <c r="C410" s="231"/>
      <c r="D410" s="199" t="s">
        <v>160</v>
      </c>
      <c r="E410" s="232" t="s">
        <v>19</v>
      </c>
      <c r="F410" s="233" t="s">
        <v>2050</v>
      </c>
      <c r="G410" s="231"/>
      <c r="H410" s="232" t="s">
        <v>19</v>
      </c>
      <c r="I410" s="234"/>
      <c r="J410" s="231"/>
      <c r="K410" s="231"/>
      <c r="L410" s="235"/>
      <c r="M410" s="236"/>
      <c r="N410" s="237"/>
      <c r="O410" s="237"/>
      <c r="P410" s="237"/>
      <c r="Q410" s="237"/>
      <c r="R410" s="237"/>
      <c r="S410" s="237"/>
      <c r="T410" s="238"/>
      <c r="AT410" s="239" t="s">
        <v>160</v>
      </c>
      <c r="AU410" s="239" t="s">
        <v>81</v>
      </c>
      <c r="AV410" s="15" t="s">
        <v>79</v>
      </c>
      <c r="AW410" s="15" t="s">
        <v>35</v>
      </c>
      <c r="AX410" s="15" t="s">
        <v>73</v>
      </c>
      <c r="AY410" s="239" t="s">
        <v>145</v>
      </c>
    </row>
    <row r="411" spans="1:65" s="13" customFormat="1" ht="11.25">
      <c r="B411" s="197"/>
      <c r="C411" s="198"/>
      <c r="D411" s="199" t="s">
        <v>160</v>
      </c>
      <c r="E411" s="200" t="s">
        <v>19</v>
      </c>
      <c r="F411" s="201" t="s">
        <v>2049</v>
      </c>
      <c r="G411" s="198"/>
      <c r="H411" s="202">
        <v>7</v>
      </c>
      <c r="I411" s="203"/>
      <c r="J411" s="198"/>
      <c r="K411" s="198"/>
      <c r="L411" s="204"/>
      <c r="M411" s="205"/>
      <c r="N411" s="206"/>
      <c r="O411" s="206"/>
      <c r="P411" s="206"/>
      <c r="Q411" s="206"/>
      <c r="R411" s="206"/>
      <c r="S411" s="206"/>
      <c r="T411" s="207"/>
      <c r="AT411" s="208" t="s">
        <v>160</v>
      </c>
      <c r="AU411" s="208" t="s">
        <v>81</v>
      </c>
      <c r="AV411" s="13" t="s">
        <v>81</v>
      </c>
      <c r="AW411" s="13" t="s">
        <v>35</v>
      </c>
      <c r="AX411" s="13" t="s">
        <v>73</v>
      </c>
      <c r="AY411" s="208" t="s">
        <v>145</v>
      </c>
    </row>
    <row r="412" spans="1:65" s="14" customFormat="1" ht="11.25">
      <c r="B412" s="209"/>
      <c r="C412" s="210"/>
      <c r="D412" s="199" t="s">
        <v>160</v>
      </c>
      <c r="E412" s="211" t="s">
        <v>19</v>
      </c>
      <c r="F412" s="212" t="s">
        <v>169</v>
      </c>
      <c r="G412" s="210"/>
      <c r="H412" s="213">
        <v>14</v>
      </c>
      <c r="I412" s="214"/>
      <c r="J412" s="210"/>
      <c r="K412" s="210"/>
      <c r="L412" s="215"/>
      <c r="M412" s="216"/>
      <c r="N412" s="217"/>
      <c r="O412" s="217"/>
      <c r="P412" s="217"/>
      <c r="Q412" s="217"/>
      <c r="R412" s="217"/>
      <c r="S412" s="217"/>
      <c r="T412" s="218"/>
      <c r="AT412" s="219" t="s">
        <v>160</v>
      </c>
      <c r="AU412" s="219" t="s">
        <v>81</v>
      </c>
      <c r="AV412" s="14" t="s">
        <v>152</v>
      </c>
      <c r="AW412" s="14" t="s">
        <v>35</v>
      </c>
      <c r="AX412" s="14" t="s">
        <v>79</v>
      </c>
      <c r="AY412" s="219" t="s">
        <v>145</v>
      </c>
    </row>
    <row r="413" spans="1:65" s="2" customFormat="1" ht="21.75" customHeight="1">
      <c r="A413" s="35"/>
      <c r="B413" s="36"/>
      <c r="C413" s="220" t="s">
        <v>875</v>
      </c>
      <c r="D413" s="220" t="s">
        <v>234</v>
      </c>
      <c r="E413" s="221" t="s">
        <v>2051</v>
      </c>
      <c r="F413" s="222" t="s">
        <v>2052</v>
      </c>
      <c r="G413" s="223" t="s">
        <v>172</v>
      </c>
      <c r="H413" s="224">
        <v>14</v>
      </c>
      <c r="I413" s="225"/>
      <c r="J413" s="226">
        <f>ROUND(I413*H413,2)</f>
        <v>0</v>
      </c>
      <c r="K413" s="222" t="s">
        <v>525</v>
      </c>
      <c r="L413" s="227"/>
      <c r="M413" s="228" t="s">
        <v>19</v>
      </c>
      <c r="N413" s="229" t="s">
        <v>44</v>
      </c>
      <c r="O413" s="65"/>
      <c r="P413" s="188">
        <f>O413*H413</f>
        <v>0</v>
      </c>
      <c r="Q413" s="188">
        <v>4.8000000000000001E-2</v>
      </c>
      <c r="R413" s="188">
        <f>Q413*H413</f>
        <v>0.67200000000000004</v>
      </c>
      <c r="S413" s="188">
        <v>0</v>
      </c>
      <c r="T413" s="189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90" t="s">
        <v>196</v>
      </c>
      <c r="AT413" s="190" t="s">
        <v>234</v>
      </c>
      <c r="AU413" s="190" t="s">
        <v>81</v>
      </c>
      <c r="AY413" s="18" t="s">
        <v>145</v>
      </c>
      <c r="BE413" s="191">
        <f>IF(N413="základní",J413,0)</f>
        <v>0</v>
      </c>
      <c r="BF413" s="191">
        <f>IF(N413="snížená",J413,0)</f>
        <v>0</v>
      </c>
      <c r="BG413" s="191">
        <f>IF(N413="zákl. přenesená",J413,0)</f>
        <v>0</v>
      </c>
      <c r="BH413" s="191">
        <f>IF(N413="sníž. přenesená",J413,0)</f>
        <v>0</v>
      </c>
      <c r="BI413" s="191">
        <f>IF(N413="nulová",J413,0)</f>
        <v>0</v>
      </c>
      <c r="BJ413" s="18" t="s">
        <v>79</v>
      </c>
      <c r="BK413" s="191">
        <f>ROUND(I413*H413,2)</f>
        <v>0</v>
      </c>
      <c r="BL413" s="18" t="s">
        <v>152</v>
      </c>
      <c r="BM413" s="190" t="s">
        <v>2053</v>
      </c>
    </row>
    <row r="414" spans="1:65" s="2" customFormat="1" ht="16.5" customHeight="1">
      <c r="A414" s="35"/>
      <c r="B414" s="36"/>
      <c r="C414" s="220" t="s">
        <v>879</v>
      </c>
      <c r="D414" s="220" t="s">
        <v>234</v>
      </c>
      <c r="E414" s="221" t="s">
        <v>2054</v>
      </c>
      <c r="F414" s="222" t="s">
        <v>2055</v>
      </c>
      <c r="G414" s="223" t="s">
        <v>263</v>
      </c>
      <c r="H414" s="224">
        <v>28</v>
      </c>
      <c r="I414" s="225"/>
      <c r="J414" s="226">
        <f>ROUND(I414*H414,2)</f>
        <v>0</v>
      </c>
      <c r="K414" s="222" t="s">
        <v>19</v>
      </c>
      <c r="L414" s="227"/>
      <c r="M414" s="228" t="s">
        <v>19</v>
      </c>
      <c r="N414" s="229" t="s">
        <v>44</v>
      </c>
      <c r="O414" s="65"/>
      <c r="P414" s="188">
        <f>O414*H414</f>
        <v>0</v>
      </c>
      <c r="Q414" s="188">
        <v>0</v>
      </c>
      <c r="R414" s="188">
        <f>Q414*H414</f>
        <v>0</v>
      </c>
      <c r="S414" s="188">
        <v>0</v>
      </c>
      <c r="T414" s="189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0" t="s">
        <v>196</v>
      </c>
      <c r="AT414" s="190" t="s">
        <v>234</v>
      </c>
      <c r="AU414" s="190" t="s">
        <v>81</v>
      </c>
      <c r="AY414" s="18" t="s">
        <v>145</v>
      </c>
      <c r="BE414" s="191">
        <f>IF(N414="základní",J414,0)</f>
        <v>0</v>
      </c>
      <c r="BF414" s="191">
        <f>IF(N414="snížená",J414,0)</f>
        <v>0</v>
      </c>
      <c r="BG414" s="191">
        <f>IF(N414="zákl. přenesená",J414,0)</f>
        <v>0</v>
      </c>
      <c r="BH414" s="191">
        <f>IF(N414="sníž. přenesená",J414,0)</f>
        <v>0</v>
      </c>
      <c r="BI414" s="191">
        <f>IF(N414="nulová",J414,0)</f>
        <v>0</v>
      </c>
      <c r="BJ414" s="18" t="s">
        <v>79</v>
      </c>
      <c r="BK414" s="191">
        <f>ROUND(I414*H414,2)</f>
        <v>0</v>
      </c>
      <c r="BL414" s="18" t="s">
        <v>152</v>
      </c>
      <c r="BM414" s="190" t="s">
        <v>2056</v>
      </c>
    </row>
    <row r="415" spans="1:65" s="2" customFormat="1" ht="16.5" customHeight="1">
      <c r="A415" s="35"/>
      <c r="B415" s="36"/>
      <c r="C415" s="179" t="s">
        <v>884</v>
      </c>
      <c r="D415" s="179" t="s">
        <v>147</v>
      </c>
      <c r="E415" s="180" t="s">
        <v>2057</v>
      </c>
      <c r="F415" s="181" t="s">
        <v>2058</v>
      </c>
      <c r="G415" s="182" t="s">
        <v>263</v>
      </c>
      <c r="H415" s="183">
        <v>2</v>
      </c>
      <c r="I415" s="184"/>
      <c r="J415" s="185">
        <f>ROUND(I415*H415,2)</f>
        <v>0</v>
      </c>
      <c r="K415" s="181" t="s">
        <v>525</v>
      </c>
      <c r="L415" s="40"/>
      <c r="M415" s="186" t="s">
        <v>19</v>
      </c>
      <c r="N415" s="187" t="s">
        <v>44</v>
      </c>
      <c r="O415" s="65"/>
      <c r="P415" s="188">
        <f>O415*H415</f>
        <v>0</v>
      </c>
      <c r="Q415" s="188">
        <v>0.37164000000000003</v>
      </c>
      <c r="R415" s="188">
        <f>Q415*H415</f>
        <v>0.74328000000000005</v>
      </c>
      <c r="S415" s="188">
        <v>0</v>
      </c>
      <c r="T415" s="189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90" t="s">
        <v>152</v>
      </c>
      <c r="AT415" s="190" t="s">
        <v>147</v>
      </c>
      <c r="AU415" s="190" t="s">
        <v>81</v>
      </c>
      <c r="AY415" s="18" t="s">
        <v>145</v>
      </c>
      <c r="BE415" s="191">
        <f>IF(N415="základní",J415,0)</f>
        <v>0</v>
      </c>
      <c r="BF415" s="191">
        <f>IF(N415="snížená",J415,0)</f>
        <v>0</v>
      </c>
      <c r="BG415" s="191">
        <f>IF(N415="zákl. přenesená",J415,0)</f>
        <v>0</v>
      </c>
      <c r="BH415" s="191">
        <f>IF(N415="sníž. přenesená",J415,0)</f>
        <v>0</v>
      </c>
      <c r="BI415" s="191">
        <f>IF(N415="nulová",J415,0)</f>
        <v>0</v>
      </c>
      <c r="BJ415" s="18" t="s">
        <v>79</v>
      </c>
      <c r="BK415" s="191">
        <f>ROUND(I415*H415,2)</f>
        <v>0</v>
      </c>
      <c r="BL415" s="18" t="s">
        <v>152</v>
      </c>
      <c r="BM415" s="190" t="s">
        <v>2059</v>
      </c>
    </row>
    <row r="416" spans="1:65" s="2" customFormat="1" ht="11.25">
      <c r="A416" s="35"/>
      <c r="B416" s="36"/>
      <c r="C416" s="37"/>
      <c r="D416" s="192" t="s">
        <v>154</v>
      </c>
      <c r="E416" s="37"/>
      <c r="F416" s="193" t="s">
        <v>2060</v>
      </c>
      <c r="G416" s="37"/>
      <c r="H416" s="37"/>
      <c r="I416" s="194"/>
      <c r="J416" s="37"/>
      <c r="K416" s="37"/>
      <c r="L416" s="40"/>
      <c r="M416" s="195"/>
      <c r="N416" s="196"/>
      <c r="O416" s="65"/>
      <c r="P416" s="65"/>
      <c r="Q416" s="65"/>
      <c r="R416" s="65"/>
      <c r="S416" s="65"/>
      <c r="T416" s="66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154</v>
      </c>
      <c r="AU416" s="18" t="s">
        <v>81</v>
      </c>
    </row>
    <row r="417" spans="1:65" s="2" customFormat="1" ht="16.5" customHeight="1">
      <c r="A417" s="35"/>
      <c r="B417" s="36"/>
      <c r="C417" s="220" t="s">
        <v>888</v>
      </c>
      <c r="D417" s="220" t="s">
        <v>234</v>
      </c>
      <c r="E417" s="221" t="s">
        <v>2061</v>
      </c>
      <c r="F417" s="222" t="s">
        <v>2062</v>
      </c>
      <c r="G417" s="223" t="s">
        <v>263</v>
      </c>
      <c r="H417" s="224">
        <v>2</v>
      </c>
      <c r="I417" s="225"/>
      <c r="J417" s="226">
        <f>ROUND(I417*H417,2)</f>
        <v>0</v>
      </c>
      <c r="K417" s="222" t="s">
        <v>525</v>
      </c>
      <c r="L417" s="227"/>
      <c r="M417" s="228" t="s">
        <v>19</v>
      </c>
      <c r="N417" s="229" t="s">
        <v>44</v>
      </c>
      <c r="O417" s="65"/>
      <c r="P417" s="188">
        <f>O417*H417</f>
        <v>0</v>
      </c>
      <c r="Q417" s="188">
        <v>2.1999999999999999E-2</v>
      </c>
      <c r="R417" s="188">
        <f>Q417*H417</f>
        <v>4.3999999999999997E-2</v>
      </c>
      <c r="S417" s="188">
        <v>0</v>
      </c>
      <c r="T417" s="189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90" t="s">
        <v>196</v>
      </c>
      <c r="AT417" s="190" t="s">
        <v>234</v>
      </c>
      <c r="AU417" s="190" t="s">
        <v>81</v>
      </c>
      <c r="AY417" s="18" t="s">
        <v>145</v>
      </c>
      <c r="BE417" s="191">
        <f>IF(N417="základní",J417,0)</f>
        <v>0</v>
      </c>
      <c r="BF417" s="191">
        <f>IF(N417="snížená",J417,0)</f>
        <v>0</v>
      </c>
      <c r="BG417" s="191">
        <f>IF(N417="zákl. přenesená",J417,0)</f>
        <v>0</v>
      </c>
      <c r="BH417" s="191">
        <f>IF(N417="sníž. přenesená",J417,0)</f>
        <v>0</v>
      </c>
      <c r="BI417" s="191">
        <f>IF(N417="nulová",J417,0)</f>
        <v>0</v>
      </c>
      <c r="BJ417" s="18" t="s">
        <v>79</v>
      </c>
      <c r="BK417" s="191">
        <f>ROUND(I417*H417,2)</f>
        <v>0</v>
      </c>
      <c r="BL417" s="18" t="s">
        <v>152</v>
      </c>
      <c r="BM417" s="190" t="s">
        <v>2063</v>
      </c>
    </row>
    <row r="418" spans="1:65" s="2" customFormat="1" ht="24.2" customHeight="1">
      <c r="A418" s="35"/>
      <c r="B418" s="36"/>
      <c r="C418" s="179" t="s">
        <v>893</v>
      </c>
      <c r="D418" s="179" t="s">
        <v>147</v>
      </c>
      <c r="E418" s="180" t="s">
        <v>1257</v>
      </c>
      <c r="F418" s="181" t="s">
        <v>1258</v>
      </c>
      <c r="G418" s="182" t="s">
        <v>172</v>
      </c>
      <c r="H418" s="183">
        <v>6.25</v>
      </c>
      <c r="I418" s="184"/>
      <c r="J418" s="185">
        <f>ROUND(I418*H418,2)</f>
        <v>0</v>
      </c>
      <c r="K418" s="181" t="s">
        <v>525</v>
      </c>
      <c r="L418" s="40"/>
      <c r="M418" s="186" t="s">
        <v>19</v>
      </c>
      <c r="N418" s="187" t="s">
        <v>44</v>
      </c>
      <c r="O418" s="65"/>
      <c r="P418" s="188">
        <f>O418*H418</f>
        <v>0</v>
      </c>
      <c r="Q418" s="188">
        <v>0</v>
      </c>
      <c r="R418" s="188">
        <f>Q418*H418</f>
        <v>0</v>
      </c>
      <c r="S418" s="188">
        <v>9.9000000000000005E-2</v>
      </c>
      <c r="T418" s="189">
        <f>S418*H418</f>
        <v>0.61875000000000002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90" t="s">
        <v>152</v>
      </c>
      <c r="AT418" s="190" t="s">
        <v>147</v>
      </c>
      <c r="AU418" s="190" t="s">
        <v>81</v>
      </c>
      <c r="AY418" s="18" t="s">
        <v>145</v>
      </c>
      <c r="BE418" s="191">
        <f>IF(N418="základní",J418,0)</f>
        <v>0</v>
      </c>
      <c r="BF418" s="191">
        <f>IF(N418="snížená",J418,0)</f>
        <v>0</v>
      </c>
      <c r="BG418" s="191">
        <f>IF(N418="zákl. přenesená",J418,0)</f>
        <v>0</v>
      </c>
      <c r="BH418" s="191">
        <f>IF(N418="sníž. přenesená",J418,0)</f>
        <v>0</v>
      </c>
      <c r="BI418" s="191">
        <f>IF(N418="nulová",J418,0)</f>
        <v>0</v>
      </c>
      <c r="BJ418" s="18" t="s">
        <v>79</v>
      </c>
      <c r="BK418" s="191">
        <f>ROUND(I418*H418,2)</f>
        <v>0</v>
      </c>
      <c r="BL418" s="18" t="s">
        <v>152</v>
      </c>
      <c r="BM418" s="190" t="s">
        <v>2064</v>
      </c>
    </row>
    <row r="419" spans="1:65" s="2" customFormat="1" ht="11.25">
      <c r="A419" s="35"/>
      <c r="B419" s="36"/>
      <c r="C419" s="37"/>
      <c r="D419" s="192" t="s">
        <v>154</v>
      </c>
      <c r="E419" s="37"/>
      <c r="F419" s="193" t="s">
        <v>1260</v>
      </c>
      <c r="G419" s="37"/>
      <c r="H419" s="37"/>
      <c r="I419" s="194"/>
      <c r="J419" s="37"/>
      <c r="K419" s="37"/>
      <c r="L419" s="40"/>
      <c r="M419" s="195"/>
      <c r="N419" s="196"/>
      <c r="O419" s="65"/>
      <c r="P419" s="65"/>
      <c r="Q419" s="65"/>
      <c r="R419" s="65"/>
      <c r="S419" s="65"/>
      <c r="T419" s="66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154</v>
      </c>
      <c r="AU419" s="18" t="s">
        <v>81</v>
      </c>
    </row>
    <row r="420" spans="1:65" s="15" customFormat="1" ht="11.25">
      <c r="B420" s="230"/>
      <c r="C420" s="231"/>
      <c r="D420" s="199" t="s">
        <v>160</v>
      </c>
      <c r="E420" s="232" t="s">
        <v>19</v>
      </c>
      <c r="F420" s="233" t="s">
        <v>2065</v>
      </c>
      <c r="G420" s="231"/>
      <c r="H420" s="232" t="s">
        <v>19</v>
      </c>
      <c r="I420" s="234"/>
      <c r="J420" s="231"/>
      <c r="K420" s="231"/>
      <c r="L420" s="235"/>
      <c r="M420" s="236"/>
      <c r="N420" s="237"/>
      <c r="O420" s="237"/>
      <c r="P420" s="237"/>
      <c r="Q420" s="237"/>
      <c r="R420" s="237"/>
      <c r="S420" s="237"/>
      <c r="T420" s="238"/>
      <c r="AT420" s="239" t="s">
        <v>160</v>
      </c>
      <c r="AU420" s="239" t="s">
        <v>81</v>
      </c>
      <c r="AV420" s="15" t="s">
        <v>79</v>
      </c>
      <c r="AW420" s="15" t="s">
        <v>35</v>
      </c>
      <c r="AX420" s="15" t="s">
        <v>73</v>
      </c>
      <c r="AY420" s="239" t="s">
        <v>145</v>
      </c>
    </row>
    <row r="421" spans="1:65" s="13" customFormat="1" ht="11.25">
      <c r="B421" s="197"/>
      <c r="C421" s="198"/>
      <c r="D421" s="199" t="s">
        <v>160</v>
      </c>
      <c r="E421" s="200" t="s">
        <v>19</v>
      </c>
      <c r="F421" s="201" t="s">
        <v>2066</v>
      </c>
      <c r="G421" s="198"/>
      <c r="H421" s="202">
        <v>6.25</v>
      </c>
      <c r="I421" s="203"/>
      <c r="J421" s="198"/>
      <c r="K421" s="198"/>
      <c r="L421" s="204"/>
      <c r="M421" s="205"/>
      <c r="N421" s="206"/>
      <c r="O421" s="206"/>
      <c r="P421" s="206"/>
      <c r="Q421" s="206"/>
      <c r="R421" s="206"/>
      <c r="S421" s="206"/>
      <c r="T421" s="207"/>
      <c r="AT421" s="208" t="s">
        <v>160</v>
      </c>
      <c r="AU421" s="208" t="s">
        <v>81</v>
      </c>
      <c r="AV421" s="13" t="s">
        <v>81</v>
      </c>
      <c r="AW421" s="13" t="s">
        <v>35</v>
      </c>
      <c r="AX421" s="13" t="s">
        <v>79</v>
      </c>
      <c r="AY421" s="208" t="s">
        <v>145</v>
      </c>
    </row>
    <row r="422" spans="1:65" s="12" customFormat="1" ht="22.9" customHeight="1">
      <c r="B422" s="163"/>
      <c r="C422" s="164"/>
      <c r="D422" s="165" t="s">
        <v>72</v>
      </c>
      <c r="E422" s="177" t="s">
        <v>423</v>
      </c>
      <c r="F422" s="177" t="s">
        <v>424</v>
      </c>
      <c r="G422" s="164"/>
      <c r="H422" s="164"/>
      <c r="I422" s="167"/>
      <c r="J422" s="178">
        <f>BK422</f>
        <v>0</v>
      </c>
      <c r="K422" s="164"/>
      <c r="L422" s="169"/>
      <c r="M422" s="170"/>
      <c r="N422" s="171"/>
      <c r="O422" s="171"/>
      <c r="P422" s="172">
        <f>SUM(P423:P441)</f>
        <v>0</v>
      </c>
      <c r="Q422" s="171"/>
      <c r="R422" s="172">
        <f>SUM(R423:R441)</f>
        <v>0</v>
      </c>
      <c r="S422" s="171"/>
      <c r="T422" s="173">
        <f>SUM(T423:T441)</f>
        <v>0</v>
      </c>
      <c r="AR422" s="174" t="s">
        <v>79</v>
      </c>
      <c r="AT422" s="175" t="s">
        <v>72</v>
      </c>
      <c r="AU422" s="175" t="s">
        <v>79</v>
      </c>
      <c r="AY422" s="174" t="s">
        <v>145</v>
      </c>
      <c r="BK422" s="176">
        <f>SUM(BK423:BK441)</f>
        <v>0</v>
      </c>
    </row>
    <row r="423" spans="1:65" s="2" customFormat="1" ht="24.2" customHeight="1">
      <c r="A423" s="35"/>
      <c r="B423" s="36"/>
      <c r="C423" s="179" t="s">
        <v>898</v>
      </c>
      <c r="D423" s="179" t="s">
        <v>147</v>
      </c>
      <c r="E423" s="180" t="s">
        <v>904</v>
      </c>
      <c r="F423" s="181" t="s">
        <v>905</v>
      </c>
      <c r="G423" s="182" t="s">
        <v>216</v>
      </c>
      <c r="H423" s="183">
        <v>4.5979999999999999</v>
      </c>
      <c r="I423" s="184"/>
      <c r="J423" s="185">
        <f>ROUND(I423*H423,2)</f>
        <v>0</v>
      </c>
      <c r="K423" s="181" t="s">
        <v>525</v>
      </c>
      <c r="L423" s="40"/>
      <c r="M423" s="186" t="s">
        <v>19</v>
      </c>
      <c r="N423" s="187" t="s">
        <v>44</v>
      </c>
      <c r="O423" s="65"/>
      <c r="P423" s="188">
        <f>O423*H423</f>
        <v>0</v>
      </c>
      <c r="Q423" s="188">
        <v>0</v>
      </c>
      <c r="R423" s="188">
        <f>Q423*H423</f>
        <v>0</v>
      </c>
      <c r="S423" s="188">
        <v>0</v>
      </c>
      <c r="T423" s="189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90" t="s">
        <v>152</v>
      </c>
      <c r="AT423" s="190" t="s">
        <v>147</v>
      </c>
      <c r="AU423" s="190" t="s">
        <v>81</v>
      </c>
      <c r="AY423" s="18" t="s">
        <v>145</v>
      </c>
      <c r="BE423" s="191">
        <f>IF(N423="základní",J423,0)</f>
        <v>0</v>
      </c>
      <c r="BF423" s="191">
        <f>IF(N423="snížená",J423,0)</f>
        <v>0</v>
      </c>
      <c r="BG423" s="191">
        <f>IF(N423="zákl. přenesená",J423,0)</f>
        <v>0</v>
      </c>
      <c r="BH423" s="191">
        <f>IF(N423="sníž. přenesená",J423,0)</f>
        <v>0</v>
      </c>
      <c r="BI423" s="191">
        <f>IF(N423="nulová",J423,0)</f>
        <v>0</v>
      </c>
      <c r="BJ423" s="18" t="s">
        <v>79</v>
      </c>
      <c r="BK423" s="191">
        <f>ROUND(I423*H423,2)</f>
        <v>0</v>
      </c>
      <c r="BL423" s="18" t="s">
        <v>152</v>
      </c>
      <c r="BM423" s="190" t="s">
        <v>2067</v>
      </c>
    </row>
    <row r="424" spans="1:65" s="2" customFormat="1" ht="11.25">
      <c r="A424" s="35"/>
      <c r="B424" s="36"/>
      <c r="C424" s="37"/>
      <c r="D424" s="192" t="s">
        <v>154</v>
      </c>
      <c r="E424" s="37"/>
      <c r="F424" s="193" t="s">
        <v>907</v>
      </c>
      <c r="G424" s="37"/>
      <c r="H424" s="37"/>
      <c r="I424" s="194"/>
      <c r="J424" s="37"/>
      <c r="K424" s="37"/>
      <c r="L424" s="40"/>
      <c r="M424" s="195"/>
      <c r="N424" s="196"/>
      <c r="O424" s="65"/>
      <c r="P424" s="65"/>
      <c r="Q424" s="65"/>
      <c r="R424" s="65"/>
      <c r="S424" s="65"/>
      <c r="T424" s="66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154</v>
      </c>
      <c r="AU424" s="18" t="s">
        <v>81</v>
      </c>
    </row>
    <row r="425" spans="1:65" s="2" customFormat="1" ht="24.2" customHeight="1">
      <c r="A425" s="35"/>
      <c r="B425" s="36"/>
      <c r="C425" s="179" t="s">
        <v>903</v>
      </c>
      <c r="D425" s="179" t="s">
        <v>147</v>
      </c>
      <c r="E425" s="180" t="s">
        <v>909</v>
      </c>
      <c r="F425" s="181" t="s">
        <v>432</v>
      </c>
      <c r="G425" s="182" t="s">
        <v>216</v>
      </c>
      <c r="H425" s="183">
        <v>1612.096</v>
      </c>
      <c r="I425" s="184"/>
      <c r="J425" s="185">
        <f>ROUND(I425*H425,2)</f>
        <v>0</v>
      </c>
      <c r="K425" s="181" t="s">
        <v>525</v>
      </c>
      <c r="L425" s="40"/>
      <c r="M425" s="186" t="s">
        <v>19</v>
      </c>
      <c r="N425" s="187" t="s">
        <v>44</v>
      </c>
      <c r="O425" s="65"/>
      <c r="P425" s="188">
        <f>O425*H425</f>
        <v>0</v>
      </c>
      <c r="Q425" s="188">
        <v>0</v>
      </c>
      <c r="R425" s="188">
        <f>Q425*H425</f>
        <v>0</v>
      </c>
      <c r="S425" s="188">
        <v>0</v>
      </c>
      <c r="T425" s="189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90" t="s">
        <v>152</v>
      </c>
      <c r="AT425" s="190" t="s">
        <v>147</v>
      </c>
      <c r="AU425" s="190" t="s">
        <v>81</v>
      </c>
      <c r="AY425" s="18" t="s">
        <v>145</v>
      </c>
      <c r="BE425" s="191">
        <f>IF(N425="základní",J425,0)</f>
        <v>0</v>
      </c>
      <c r="BF425" s="191">
        <f>IF(N425="snížená",J425,0)</f>
        <v>0</v>
      </c>
      <c r="BG425" s="191">
        <f>IF(N425="zákl. přenesená",J425,0)</f>
        <v>0</v>
      </c>
      <c r="BH425" s="191">
        <f>IF(N425="sníž. přenesená",J425,0)</f>
        <v>0</v>
      </c>
      <c r="BI425" s="191">
        <f>IF(N425="nulová",J425,0)</f>
        <v>0</v>
      </c>
      <c r="BJ425" s="18" t="s">
        <v>79</v>
      </c>
      <c r="BK425" s="191">
        <f>ROUND(I425*H425,2)</f>
        <v>0</v>
      </c>
      <c r="BL425" s="18" t="s">
        <v>152</v>
      </c>
      <c r="BM425" s="190" t="s">
        <v>2068</v>
      </c>
    </row>
    <row r="426" spans="1:65" s="2" customFormat="1" ht="11.25">
      <c r="A426" s="35"/>
      <c r="B426" s="36"/>
      <c r="C426" s="37"/>
      <c r="D426" s="192" t="s">
        <v>154</v>
      </c>
      <c r="E426" s="37"/>
      <c r="F426" s="193" t="s">
        <v>911</v>
      </c>
      <c r="G426" s="37"/>
      <c r="H426" s="37"/>
      <c r="I426" s="194"/>
      <c r="J426" s="37"/>
      <c r="K426" s="37"/>
      <c r="L426" s="40"/>
      <c r="M426" s="195"/>
      <c r="N426" s="196"/>
      <c r="O426" s="65"/>
      <c r="P426" s="65"/>
      <c r="Q426" s="65"/>
      <c r="R426" s="65"/>
      <c r="S426" s="65"/>
      <c r="T426" s="66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154</v>
      </c>
      <c r="AU426" s="18" t="s">
        <v>81</v>
      </c>
    </row>
    <row r="427" spans="1:65" s="13" customFormat="1" ht="11.25">
      <c r="B427" s="197"/>
      <c r="C427" s="198"/>
      <c r="D427" s="199" t="s">
        <v>160</v>
      </c>
      <c r="E427" s="200" t="s">
        <v>19</v>
      </c>
      <c r="F427" s="201" t="s">
        <v>2069</v>
      </c>
      <c r="G427" s="198"/>
      <c r="H427" s="202">
        <v>1612.096</v>
      </c>
      <c r="I427" s="203"/>
      <c r="J427" s="198"/>
      <c r="K427" s="198"/>
      <c r="L427" s="204"/>
      <c r="M427" s="205"/>
      <c r="N427" s="206"/>
      <c r="O427" s="206"/>
      <c r="P427" s="206"/>
      <c r="Q427" s="206"/>
      <c r="R427" s="206"/>
      <c r="S427" s="206"/>
      <c r="T427" s="207"/>
      <c r="AT427" s="208" t="s">
        <v>160</v>
      </c>
      <c r="AU427" s="208" t="s">
        <v>81</v>
      </c>
      <c r="AV427" s="13" t="s">
        <v>81</v>
      </c>
      <c r="AW427" s="13" t="s">
        <v>35</v>
      </c>
      <c r="AX427" s="13" t="s">
        <v>79</v>
      </c>
      <c r="AY427" s="208" t="s">
        <v>145</v>
      </c>
    </row>
    <row r="428" spans="1:65" s="2" customFormat="1" ht="16.5" customHeight="1">
      <c r="A428" s="35"/>
      <c r="B428" s="36"/>
      <c r="C428" s="179" t="s">
        <v>908</v>
      </c>
      <c r="D428" s="179" t="s">
        <v>147</v>
      </c>
      <c r="E428" s="180" t="s">
        <v>914</v>
      </c>
      <c r="F428" s="181" t="s">
        <v>915</v>
      </c>
      <c r="G428" s="182" t="s">
        <v>216</v>
      </c>
      <c r="H428" s="183">
        <v>4.5979999999999999</v>
      </c>
      <c r="I428" s="184"/>
      <c r="J428" s="185">
        <f>ROUND(I428*H428,2)</f>
        <v>0</v>
      </c>
      <c r="K428" s="181" t="s">
        <v>525</v>
      </c>
      <c r="L428" s="40"/>
      <c r="M428" s="186" t="s">
        <v>19</v>
      </c>
      <c r="N428" s="187" t="s">
        <v>44</v>
      </c>
      <c r="O428" s="65"/>
      <c r="P428" s="188">
        <f>O428*H428</f>
        <v>0</v>
      </c>
      <c r="Q428" s="188">
        <v>0</v>
      </c>
      <c r="R428" s="188">
        <f>Q428*H428</f>
        <v>0</v>
      </c>
      <c r="S428" s="188">
        <v>0</v>
      </c>
      <c r="T428" s="189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90" t="s">
        <v>152</v>
      </c>
      <c r="AT428" s="190" t="s">
        <v>147</v>
      </c>
      <c r="AU428" s="190" t="s">
        <v>81</v>
      </c>
      <c r="AY428" s="18" t="s">
        <v>145</v>
      </c>
      <c r="BE428" s="191">
        <f>IF(N428="základní",J428,0)</f>
        <v>0</v>
      </c>
      <c r="BF428" s="191">
        <f>IF(N428="snížená",J428,0)</f>
        <v>0</v>
      </c>
      <c r="BG428" s="191">
        <f>IF(N428="zákl. přenesená",J428,0)</f>
        <v>0</v>
      </c>
      <c r="BH428" s="191">
        <f>IF(N428="sníž. přenesená",J428,0)</f>
        <v>0</v>
      </c>
      <c r="BI428" s="191">
        <f>IF(N428="nulová",J428,0)</f>
        <v>0</v>
      </c>
      <c r="BJ428" s="18" t="s">
        <v>79</v>
      </c>
      <c r="BK428" s="191">
        <f>ROUND(I428*H428,2)</f>
        <v>0</v>
      </c>
      <c r="BL428" s="18" t="s">
        <v>152</v>
      </c>
      <c r="BM428" s="190" t="s">
        <v>2070</v>
      </c>
    </row>
    <row r="429" spans="1:65" s="2" customFormat="1" ht="11.25">
      <c r="A429" s="35"/>
      <c r="B429" s="36"/>
      <c r="C429" s="37"/>
      <c r="D429" s="192" t="s">
        <v>154</v>
      </c>
      <c r="E429" s="37"/>
      <c r="F429" s="193" t="s">
        <v>917</v>
      </c>
      <c r="G429" s="37"/>
      <c r="H429" s="37"/>
      <c r="I429" s="194"/>
      <c r="J429" s="37"/>
      <c r="K429" s="37"/>
      <c r="L429" s="40"/>
      <c r="M429" s="195"/>
      <c r="N429" s="196"/>
      <c r="O429" s="65"/>
      <c r="P429" s="65"/>
      <c r="Q429" s="65"/>
      <c r="R429" s="65"/>
      <c r="S429" s="65"/>
      <c r="T429" s="66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154</v>
      </c>
      <c r="AU429" s="18" t="s">
        <v>81</v>
      </c>
    </row>
    <row r="430" spans="1:65" s="2" customFormat="1" ht="24.2" customHeight="1">
      <c r="A430" s="35"/>
      <c r="B430" s="36"/>
      <c r="C430" s="179" t="s">
        <v>913</v>
      </c>
      <c r="D430" s="179" t="s">
        <v>147</v>
      </c>
      <c r="E430" s="180" t="s">
        <v>437</v>
      </c>
      <c r="F430" s="181" t="s">
        <v>438</v>
      </c>
      <c r="G430" s="182" t="s">
        <v>216</v>
      </c>
      <c r="H430" s="183">
        <v>8.6950000000000003</v>
      </c>
      <c r="I430" s="184"/>
      <c r="J430" s="185">
        <f>ROUND(I430*H430,2)</f>
        <v>0</v>
      </c>
      <c r="K430" s="181" t="s">
        <v>525</v>
      </c>
      <c r="L430" s="40"/>
      <c r="M430" s="186" t="s">
        <v>19</v>
      </c>
      <c r="N430" s="187" t="s">
        <v>44</v>
      </c>
      <c r="O430" s="65"/>
      <c r="P430" s="188">
        <f>O430*H430</f>
        <v>0</v>
      </c>
      <c r="Q430" s="188">
        <v>0</v>
      </c>
      <c r="R430" s="188">
        <f>Q430*H430</f>
        <v>0</v>
      </c>
      <c r="S430" s="188">
        <v>0</v>
      </c>
      <c r="T430" s="189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90" t="s">
        <v>152</v>
      </c>
      <c r="AT430" s="190" t="s">
        <v>147</v>
      </c>
      <c r="AU430" s="190" t="s">
        <v>81</v>
      </c>
      <c r="AY430" s="18" t="s">
        <v>145</v>
      </c>
      <c r="BE430" s="191">
        <f>IF(N430="základní",J430,0)</f>
        <v>0</v>
      </c>
      <c r="BF430" s="191">
        <f>IF(N430="snížená",J430,0)</f>
        <v>0</v>
      </c>
      <c r="BG430" s="191">
        <f>IF(N430="zákl. přenesená",J430,0)</f>
        <v>0</v>
      </c>
      <c r="BH430" s="191">
        <f>IF(N430="sníž. přenesená",J430,0)</f>
        <v>0</v>
      </c>
      <c r="BI430" s="191">
        <f>IF(N430="nulová",J430,0)</f>
        <v>0</v>
      </c>
      <c r="BJ430" s="18" t="s">
        <v>79</v>
      </c>
      <c r="BK430" s="191">
        <f>ROUND(I430*H430,2)</f>
        <v>0</v>
      </c>
      <c r="BL430" s="18" t="s">
        <v>152</v>
      </c>
      <c r="BM430" s="190" t="s">
        <v>2071</v>
      </c>
    </row>
    <row r="431" spans="1:65" s="2" customFormat="1" ht="11.25">
      <c r="A431" s="35"/>
      <c r="B431" s="36"/>
      <c r="C431" s="37"/>
      <c r="D431" s="192" t="s">
        <v>154</v>
      </c>
      <c r="E431" s="37"/>
      <c r="F431" s="193" t="s">
        <v>2072</v>
      </c>
      <c r="G431" s="37"/>
      <c r="H431" s="37"/>
      <c r="I431" s="194"/>
      <c r="J431" s="37"/>
      <c r="K431" s="37"/>
      <c r="L431" s="40"/>
      <c r="M431" s="195"/>
      <c r="N431" s="196"/>
      <c r="O431" s="65"/>
      <c r="P431" s="65"/>
      <c r="Q431" s="65"/>
      <c r="R431" s="65"/>
      <c r="S431" s="65"/>
      <c r="T431" s="66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154</v>
      </c>
      <c r="AU431" s="18" t="s">
        <v>81</v>
      </c>
    </row>
    <row r="432" spans="1:65" s="13" customFormat="1" ht="11.25">
      <c r="B432" s="197"/>
      <c r="C432" s="198"/>
      <c r="D432" s="199" t="s">
        <v>160</v>
      </c>
      <c r="E432" s="200" t="s">
        <v>19</v>
      </c>
      <c r="F432" s="201" t="s">
        <v>2073</v>
      </c>
      <c r="G432" s="198"/>
      <c r="H432" s="202">
        <v>4.5990000000000002</v>
      </c>
      <c r="I432" s="203"/>
      <c r="J432" s="198"/>
      <c r="K432" s="198"/>
      <c r="L432" s="204"/>
      <c r="M432" s="205"/>
      <c r="N432" s="206"/>
      <c r="O432" s="206"/>
      <c r="P432" s="206"/>
      <c r="Q432" s="206"/>
      <c r="R432" s="206"/>
      <c r="S432" s="206"/>
      <c r="T432" s="207"/>
      <c r="AT432" s="208" t="s">
        <v>160</v>
      </c>
      <c r="AU432" s="208" t="s">
        <v>81</v>
      </c>
      <c r="AV432" s="13" t="s">
        <v>81</v>
      </c>
      <c r="AW432" s="13" t="s">
        <v>35</v>
      </c>
      <c r="AX432" s="13" t="s">
        <v>73</v>
      </c>
      <c r="AY432" s="208" t="s">
        <v>145</v>
      </c>
    </row>
    <row r="433" spans="1:65" s="13" customFormat="1" ht="11.25">
      <c r="B433" s="197"/>
      <c r="C433" s="198"/>
      <c r="D433" s="199" t="s">
        <v>160</v>
      </c>
      <c r="E433" s="200" t="s">
        <v>19</v>
      </c>
      <c r="F433" s="201" t="s">
        <v>2074</v>
      </c>
      <c r="G433" s="198"/>
      <c r="H433" s="202">
        <v>4.0960000000000001</v>
      </c>
      <c r="I433" s="203"/>
      <c r="J433" s="198"/>
      <c r="K433" s="198"/>
      <c r="L433" s="204"/>
      <c r="M433" s="205"/>
      <c r="N433" s="206"/>
      <c r="O433" s="206"/>
      <c r="P433" s="206"/>
      <c r="Q433" s="206"/>
      <c r="R433" s="206"/>
      <c r="S433" s="206"/>
      <c r="T433" s="207"/>
      <c r="AT433" s="208" t="s">
        <v>160</v>
      </c>
      <c r="AU433" s="208" t="s">
        <v>81</v>
      </c>
      <c r="AV433" s="13" t="s">
        <v>81</v>
      </c>
      <c r="AW433" s="13" t="s">
        <v>35</v>
      </c>
      <c r="AX433" s="13" t="s">
        <v>73</v>
      </c>
      <c r="AY433" s="208" t="s">
        <v>145</v>
      </c>
    </row>
    <row r="434" spans="1:65" s="14" customFormat="1" ht="11.25">
      <c r="B434" s="209"/>
      <c r="C434" s="210"/>
      <c r="D434" s="199" t="s">
        <v>160</v>
      </c>
      <c r="E434" s="211" t="s">
        <v>19</v>
      </c>
      <c r="F434" s="212" t="s">
        <v>169</v>
      </c>
      <c r="G434" s="210"/>
      <c r="H434" s="213">
        <v>8.6950000000000003</v>
      </c>
      <c r="I434" s="214"/>
      <c r="J434" s="210"/>
      <c r="K434" s="210"/>
      <c r="L434" s="215"/>
      <c r="M434" s="216"/>
      <c r="N434" s="217"/>
      <c r="O434" s="217"/>
      <c r="P434" s="217"/>
      <c r="Q434" s="217"/>
      <c r="R434" s="217"/>
      <c r="S434" s="217"/>
      <c r="T434" s="218"/>
      <c r="AT434" s="219" t="s">
        <v>160</v>
      </c>
      <c r="AU434" s="219" t="s">
        <v>81</v>
      </c>
      <c r="AV434" s="14" t="s">
        <v>152</v>
      </c>
      <c r="AW434" s="14" t="s">
        <v>35</v>
      </c>
      <c r="AX434" s="14" t="s">
        <v>79</v>
      </c>
      <c r="AY434" s="219" t="s">
        <v>145</v>
      </c>
    </row>
    <row r="435" spans="1:65" s="2" customFormat="1" ht="24.2" customHeight="1">
      <c r="A435" s="35"/>
      <c r="B435" s="36"/>
      <c r="C435" s="179" t="s">
        <v>918</v>
      </c>
      <c r="D435" s="179" t="s">
        <v>147</v>
      </c>
      <c r="E435" s="180" t="s">
        <v>1839</v>
      </c>
      <c r="F435" s="181" t="s">
        <v>215</v>
      </c>
      <c r="G435" s="182" t="s">
        <v>216</v>
      </c>
      <c r="H435" s="183">
        <v>93.825000000000003</v>
      </c>
      <c r="I435" s="184"/>
      <c r="J435" s="185">
        <f>ROUND(I435*H435,2)</f>
        <v>0</v>
      </c>
      <c r="K435" s="181" t="s">
        <v>525</v>
      </c>
      <c r="L435" s="40"/>
      <c r="M435" s="186" t="s">
        <v>19</v>
      </c>
      <c r="N435" s="187" t="s">
        <v>44</v>
      </c>
      <c r="O435" s="65"/>
      <c r="P435" s="188">
        <f>O435*H435</f>
        <v>0</v>
      </c>
      <c r="Q435" s="188">
        <v>0</v>
      </c>
      <c r="R435" s="188">
        <f>Q435*H435</f>
        <v>0</v>
      </c>
      <c r="S435" s="188">
        <v>0</v>
      </c>
      <c r="T435" s="189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90" t="s">
        <v>152</v>
      </c>
      <c r="AT435" s="190" t="s">
        <v>147</v>
      </c>
      <c r="AU435" s="190" t="s">
        <v>81</v>
      </c>
      <c r="AY435" s="18" t="s">
        <v>145</v>
      </c>
      <c r="BE435" s="191">
        <f>IF(N435="základní",J435,0)</f>
        <v>0</v>
      </c>
      <c r="BF435" s="191">
        <f>IF(N435="snížená",J435,0)</f>
        <v>0</v>
      </c>
      <c r="BG435" s="191">
        <f>IF(N435="zákl. přenesená",J435,0)</f>
        <v>0</v>
      </c>
      <c r="BH435" s="191">
        <f>IF(N435="sníž. přenesená",J435,0)</f>
        <v>0</v>
      </c>
      <c r="BI435" s="191">
        <f>IF(N435="nulová",J435,0)</f>
        <v>0</v>
      </c>
      <c r="BJ435" s="18" t="s">
        <v>79</v>
      </c>
      <c r="BK435" s="191">
        <f>ROUND(I435*H435,2)</f>
        <v>0</v>
      </c>
      <c r="BL435" s="18" t="s">
        <v>152</v>
      </c>
      <c r="BM435" s="190" t="s">
        <v>2075</v>
      </c>
    </row>
    <row r="436" spans="1:65" s="2" customFormat="1" ht="11.25">
      <c r="A436" s="35"/>
      <c r="B436" s="36"/>
      <c r="C436" s="37"/>
      <c r="D436" s="192" t="s">
        <v>154</v>
      </c>
      <c r="E436" s="37"/>
      <c r="F436" s="193" t="s">
        <v>1841</v>
      </c>
      <c r="G436" s="37"/>
      <c r="H436" s="37"/>
      <c r="I436" s="194"/>
      <c r="J436" s="37"/>
      <c r="K436" s="37"/>
      <c r="L436" s="40"/>
      <c r="M436" s="195"/>
      <c r="N436" s="196"/>
      <c r="O436" s="65"/>
      <c r="P436" s="65"/>
      <c r="Q436" s="65"/>
      <c r="R436" s="65"/>
      <c r="S436" s="65"/>
      <c r="T436" s="66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8" t="s">
        <v>154</v>
      </c>
      <c r="AU436" s="18" t="s">
        <v>81</v>
      </c>
    </row>
    <row r="437" spans="1:65" s="15" customFormat="1" ht="11.25">
      <c r="B437" s="230"/>
      <c r="C437" s="231"/>
      <c r="D437" s="199" t="s">
        <v>160</v>
      </c>
      <c r="E437" s="232" t="s">
        <v>19</v>
      </c>
      <c r="F437" s="233" t="s">
        <v>2076</v>
      </c>
      <c r="G437" s="231"/>
      <c r="H437" s="232" t="s">
        <v>19</v>
      </c>
      <c r="I437" s="234"/>
      <c r="J437" s="231"/>
      <c r="K437" s="231"/>
      <c r="L437" s="235"/>
      <c r="M437" s="236"/>
      <c r="N437" s="237"/>
      <c r="O437" s="237"/>
      <c r="P437" s="237"/>
      <c r="Q437" s="237"/>
      <c r="R437" s="237"/>
      <c r="S437" s="237"/>
      <c r="T437" s="238"/>
      <c r="AT437" s="239" t="s">
        <v>160</v>
      </c>
      <c r="AU437" s="239" t="s">
        <v>81</v>
      </c>
      <c r="AV437" s="15" t="s">
        <v>79</v>
      </c>
      <c r="AW437" s="15" t="s">
        <v>35</v>
      </c>
      <c r="AX437" s="15" t="s">
        <v>73</v>
      </c>
      <c r="AY437" s="239" t="s">
        <v>145</v>
      </c>
    </row>
    <row r="438" spans="1:65" s="13" customFormat="1" ht="11.25">
      <c r="B438" s="197"/>
      <c r="C438" s="198"/>
      <c r="D438" s="199" t="s">
        <v>160</v>
      </c>
      <c r="E438" s="200" t="s">
        <v>19</v>
      </c>
      <c r="F438" s="201" t="s">
        <v>2077</v>
      </c>
      <c r="G438" s="198"/>
      <c r="H438" s="202">
        <v>93.825000000000003</v>
      </c>
      <c r="I438" s="203"/>
      <c r="J438" s="198"/>
      <c r="K438" s="198"/>
      <c r="L438" s="204"/>
      <c r="M438" s="205"/>
      <c r="N438" s="206"/>
      <c r="O438" s="206"/>
      <c r="P438" s="206"/>
      <c r="Q438" s="206"/>
      <c r="R438" s="206"/>
      <c r="S438" s="206"/>
      <c r="T438" s="207"/>
      <c r="AT438" s="208" t="s">
        <v>160</v>
      </c>
      <c r="AU438" s="208" t="s">
        <v>81</v>
      </c>
      <c r="AV438" s="13" t="s">
        <v>81</v>
      </c>
      <c r="AW438" s="13" t="s">
        <v>35</v>
      </c>
      <c r="AX438" s="13" t="s">
        <v>79</v>
      </c>
      <c r="AY438" s="208" t="s">
        <v>145</v>
      </c>
    </row>
    <row r="439" spans="1:65" s="2" customFormat="1" ht="24.2" customHeight="1">
      <c r="A439" s="35"/>
      <c r="B439" s="36"/>
      <c r="C439" s="179" t="s">
        <v>923</v>
      </c>
      <c r="D439" s="179" t="s">
        <v>147</v>
      </c>
      <c r="E439" s="180" t="s">
        <v>442</v>
      </c>
      <c r="F439" s="181" t="s">
        <v>443</v>
      </c>
      <c r="G439" s="182" t="s">
        <v>216</v>
      </c>
      <c r="H439" s="183">
        <v>98.992000000000004</v>
      </c>
      <c r="I439" s="184"/>
      <c r="J439" s="185">
        <f>ROUND(I439*H439,2)</f>
        <v>0</v>
      </c>
      <c r="K439" s="181" t="s">
        <v>525</v>
      </c>
      <c r="L439" s="40"/>
      <c r="M439" s="186" t="s">
        <v>19</v>
      </c>
      <c r="N439" s="187" t="s">
        <v>44</v>
      </c>
      <c r="O439" s="65"/>
      <c r="P439" s="188">
        <f>O439*H439</f>
        <v>0</v>
      </c>
      <c r="Q439" s="188">
        <v>0</v>
      </c>
      <c r="R439" s="188">
        <f>Q439*H439</f>
        <v>0</v>
      </c>
      <c r="S439" s="188">
        <v>0</v>
      </c>
      <c r="T439" s="189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90" t="s">
        <v>152</v>
      </c>
      <c r="AT439" s="190" t="s">
        <v>147</v>
      </c>
      <c r="AU439" s="190" t="s">
        <v>81</v>
      </c>
      <c r="AY439" s="18" t="s">
        <v>145</v>
      </c>
      <c r="BE439" s="191">
        <f>IF(N439="základní",J439,0)</f>
        <v>0</v>
      </c>
      <c r="BF439" s="191">
        <f>IF(N439="snížená",J439,0)</f>
        <v>0</v>
      </c>
      <c r="BG439" s="191">
        <f>IF(N439="zákl. přenesená",J439,0)</f>
        <v>0</v>
      </c>
      <c r="BH439" s="191">
        <f>IF(N439="sníž. přenesená",J439,0)</f>
        <v>0</v>
      </c>
      <c r="BI439" s="191">
        <f>IF(N439="nulová",J439,0)</f>
        <v>0</v>
      </c>
      <c r="BJ439" s="18" t="s">
        <v>79</v>
      </c>
      <c r="BK439" s="191">
        <f>ROUND(I439*H439,2)</f>
        <v>0</v>
      </c>
      <c r="BL439" s="18" t="s">
        <v>152</v>
      </c>
      <c r="BM439" s="190" t="s">
        <v>2078</v>
      </c>
    </row>
    <row r="440" spans="1:65" s="2" customFormat="1" ht="11.25">
      <c r="A440" s="35"/>
      <c r="B440" s="36"/>
      <c r="C440" s="37"/>
      <c r="D440" s="192" t="s">
        <v>154</v>
      </c>
      <c r="E440" s="37"/>
      <c r="F440" s="193" t="s">
        <v>1843</v>
      </c>
      <c r="G440" s="37"/>
      <c r="H440" s="37"/>
      <c r="I440" s="194"/>
      <c r="J440" s="37"/>
      <c r="K440" s="37"/>
      <c r="L440" s="40"/>
      <c r="M440" s="195"/>
      <c r="N440" s="196"/>
      <c r="O440" s="65"/>
      <c r="P440" s="65"/>
      <c r="Q440" s="65"/>
      <c r="R440" s="65"/>
      <c r="S440" s="65"/>
      <c r="T440" s="66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154</v>
      </c>
      <c r="AU440" s="18" t="s">
        <v>81</v>
      </c>
    </row>
    <row r="441" spans="1:65" s="13" customFormat="1" ht="11.25">
      <c r="B441" s="197"/>
      <c r="C441" s="198"/>
      <c r="D441" s="199" t="s">
        <v>160</v>
      </c>
      <c r="E441" s="200" t="s">
        <v>19</v>
      </c>
      <c r="F441" s="201" t="s">
        <v>2079</v>
      </c>
      <c r="G441" s="198"/>
      <c r="H441" s="202">
        <v>98.992000000000004</v>
      </c>
      <c r="I441" s="203"/>
      <c r="J441" s="198"/>
      <c r="K441" s="198"/>
      <c r="L441" s="204"/>
      <c r="M441" s="205"/>
      <c r="N441" s="206"/>
      <c r="O441" s="206"/>
      <c r="P441" s="206"/>
      <c r="Q441" s="206"/>
      <c r="R441" s="206"/>
      <c r="S441" s="206"/>
      <c r="T441" s="207"/>
      <c r="AT441" s="208" t="s">
        <v>160</v>
      </c>
      <c r="AU441" s="208" t="s">
        <v>81</v>
      </c>
      <c r="AV441" s="13" t="s">
        <v>81</v>
      </c>
      <c r="AW441" s="13" t="s">
        <v>35</v>
      </c>
      <c r="AX441" s="13" t="s">
        <v>79</v>
      </c>
      <c r="AY441" s="208" t="s">
        <v>145</v>
      </c>
    </row>
    <row r="442" spans="1:65" s="12" customFormat="1" ht="22.9" customHeight="1">
      <c r="B442" s="163"/>
      <c r="C442" s="164"/>
      <c r="D442" s="165" t="s">
        <v>72</v>
      </c>
      <c r="E442" s="177" t="s">
        <v>446</v>
      </c>
      <c r="F442" s="177" t="s">
        <v>447</v>
      </c>
      <c r="G442" s="164"/>
      <c r="H442" s="164"/>
      <c r="I442" s="167"/>
      <c r="J442" s="178">
        <f>BK442</f>
        <v>0</v>
      </c>
      <c r="K442" s="164"/>
      <c r="L442" s="169"/>
      <c r="M442" s="170"/>
      <c r="N442" s="171"/>
      <c r="O442" s="171"/>
      <c r="P442" s="172">
        <f>SUM(P443:P446)</f>
        <v>0</v>
      </c>
      <c r="Q442" s="171"/>
      <c r="R442" s="172">
        <f>SUM(R443:R446)</f>
        <v>0</v>
      </c>
      <c r="S442" s="171"/>
      <c r="T442" s="173">
        <f>SUM(T443:T446)</f>
        <v>0</v>
      </c>
      <c r="AR442" s="174" t="s">
        <v>79</v>
      </c>
      <c r="AT442" s="175" t="s">
        <v>72</v>
      </c>
      <c r="AU442" s="175" t="s">
        <v>79</v>
      </c>
      <c r="AY442" s="174" t="s">
        <v>145</v>
      </c>
      <c r="BK442" s="176">
        <f>SUM(BK443:BK446)</f>
        <v>0</v>
      </c>
    </row>
    <row r="443" spans="1:65" s="2" customFormat="1" ht="24.2" customHeight="1">
      <c r="A443" s="35"/>
      <c r="B443" s="36"/>
      <c r="C443" s="179" t="s">
        <v>926</v>
      </c>
      <c r="D443" s="179" t="s">
        <v>147</v>
      </c>
      <c r="E443" s="180" t="s">
        <v>449</v>
      </c>
      <c r="F443" s="181" t="s">
        <v>450</v>
      </c>
      <c r="G443" s="182" t="s">
        <v>216</v>
      </c>
      <c r="H443" s="183">
        <v>268.38600000000002</v>
      </c>
      <c r="I443" s="184"/>
      <c r="J443" s="185">
        <f>ROUND(I443*H443,2)</f>
        <v>0</v>
      </c>
      <c r="K443" s="181" t="s">
        <v>525</v>
      </c>
      <c r="L443" s="40"/>
      <c r="M443" s="186" t="s">
        <v>19</v>
      </c>
      <c r="N443" s="187" t="s">
        <v>44</v>
      </c>
      <c r="O443" s="65"/>
      <c r="P443" s="188">
        <f>O443*H443</f>
        <v>0</v>
      </c>
      <c r="Q443" s="188">
        <v>0</v>
      </c>
      <c r="R443" s="188">
        <f>Q443*H443</f>
        <v>0</v>
      </c>
      <c r="S443" s="188">
        <v>0</v>
      </c>
      <c r="T443" s="189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90" t="s">
        <v>152</v>
      </c>
      <c r="AT443" s="190" t="s">
        <v>147</v>
      </c>
      <c r="AU443" s="190" t="s">
        <v>81</v>
      </c>
      <c r="AY443" s="18" t="s">
        <v>145</v>
      </c>
      <c r="BE443" s="191">
        <f>IF(N443="základní",J443,0)</f>
        <v>0</v>
      </c>
      <c r="BF443" s="191">
        <f>IF(N443="snížená",J443,0)</f>
        <v>0</v>
      </c>
      <c r="BG443" s="191">
        <f>IF(N443="zákl. přenesená",J443,0)</f>
        <v>0</v>
      </c>
      <c r="BH443" s="191">
        <f>IF(N443="sníž. přenesená",J443,0)</f>
        <v>0</v>
      </c>
      <c r="BI443" s="191">
        <f>IF(N443="nulová",J443,0)</f>
        <v>0</v>
      </c>
      <c r="BJ443" s="18" t="s">
        <v>79</v>
      </c>
      <c r="BK443" s="191">
        <f>ROUND(I443*H443,2)</f>
        <v>0</v>
      </c>
      <c r="BL443" s="18" t="s">
        <v>152</v>
      </c>
      <c r="BM443" s="190" t="s">
        <v>2080</v>
      </c>
    </row>
    <row r="444" spans="1:65" s="2" customFormat="1" ht="11.25">
      <c r="A444" s="35"/>
      <c r="B444" s="36"/>
      <c r="C444" s="37"/>
      <c r="D444" s="192" t="s">
        <v>154</v>
      </c>
      <c r="E444" s="37"/>
      <c r="F444" s="193" t="s">
        <v>1846</v>
      </c>
      <c r="G444" s="37"/>
      <c r="H444" s="37"/>
      <c r="I444" s="194"/>
      <c r="J444" s="37"/>
      <c r="K444" s="37"/>
      <c r="L444" s="40"/>
      <c r="M444" s="195"/>
      <c r="N444" s="196"/>
      <c r="O444" s="65"/>
      <c r="P444" s="65"/>
      <c r="Q444" s="65"/>
      <c r="R444" s="65"/>
      <c r="S444" s="65"/>
      <c r="T444" s="66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154</v>
      </c>
      <c r="AU444" s="18" t="s">
        <v>81</v>
      </c>
    </row>
    <row r="445" spans="1:65" s="2" customFormat="1" ht="24.2" customHeight="1">
      <c r="A445" s="35"/>
      <c r="B445" s="36"/>
      <c r="C445" s="179" t="s">
        <v>930</v>
      </c>
      <c r="D445" s="179" t="s">
        <v>147</v>
      </c>
      <c r="E445" s="180" t="s">
        <v>1271</v>
      </c>
      <c r="F445" s="181" t="s">
        <v>1272</v>
      </c>
      <c r="G445" s="182" t="s">
        <v>216</v>
      </c>
      <c r="H445" s="183">
        <v>249.577</v>
      </c>
      <c r="I445" s="184"/>
      <c r="J445" s="185">
        <f>ROUND(I445*H445,2)</f>
        <v>0</v>
      </c>
      <c r="K445" s="181" t="s">
        <v>525</v>
      </c>
      <c r="L445" s="40"/>
      <c r="M445" s="186" t="s">
        <v>19</v>
      </c>
      <c r="N445" s="187" t="s">
        <v>44</v>
      </c>
      <c r="O445" s="65"/>
      <c r="P445" s="188">
        <f>O445*H445</f>
        <v>0</v>
      </c>
      <c r="Q445" s="188">
        <v>0</v>
      </c>
      <c r="R445" s="188">
        <f>Q445*H445</f>
        <v>0</v>
      </c>
      <c r="S445" s="188">
        <v>0</v>
      </c>
      <c r="T445" s="189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90" t="s">
        <v>152</v>
      </c>
      <c r="AT445" s="190" t="s">
        <v>147</v>
      </c>
      <c r="AU445" s="190" t="s">
        <v>81</v>
      </c>
      <c r="AY445" s="18" t="s">
        <v>145</v>
      </c>
      <c r="BE445" s="191">
        <f>IF(N445="základní",J445,0)</f>
        <v>0</v>
      </c>
      <c r="BF445" s="191">
        <f>IF(N445="snížená",J445,0)</f>
        <v>0</v>
      </c>
      <c r="BG445" s="191">
        <f>IF(N445="zákl. přenesená",J445,0)</f>
        <v>0</v>
      </c>
      <c r="BH445" s="191">
        <f>IF(N445="sníž. přenesená",J445,0)</f>
        <v>0</v>
      </c>
      <c r="BI445" s="191">
        <f>IF(N445="nulová",J445,0)</f>
        <v>0</v>
      </c>
      <c r="BJ445" s="18" t="s">
        <v>79</v>
      </c>
      <c r="BK445" s="191">
        <f>ROUND(I445*H445,2)</f>
        <v>0</v>
      </c>
      <c r="BL445" s="18" t="s">
        <v>152</v>
      </c>
      <c r="BM445" s="190" t="s">
        <v>2081</v>
      </c>
    </row>
    <row r="446" spans="1:65" s="2" customFormat="1" ht="11.25">
      <c r="A446" s="35"/>
      <c r="B446" s="36"/>
      <c r="C446" s="37"/>
      <c r="D446" s="192" t="s">
        <v>154</v>
      </c>
      <c r="E446" s="37"/>
      <c r="F446" s="193" t="s">
        <v>1274</v>
      </c>
      <c r="G446" s="37"/>
      <c r="H446" s="37"/>
      <c r="I446" s="194"/>
      <c r="J446" s="37"/>
      <c r="K446" s="37"/>
      <c r="L446" s="40"/>
      <c r="M446" s="195"/>
      <c r="N446" s="196"/>
      <c r="O446" s="65"/>
      <c r="P446" s="65"/>
      <c r="Q446" s="65"/>
      <c r="R446" s="65"/>
      <c r="S446" s="65"/>
      <c r="T446" s="66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154</v>
      </c>
      <c r="AU446" s="18" t="s">
        <v>81</v>
      </c>
    </row>
    <row r="447" spans="1:65" s="12" customFormat="1" ht="25.9" customHeight="1">
      <c r="B447" s="163"/>
      <c r="C447" s="164"/>
      <c r="D447" s="165" t="s">
        <v>72</v>
      </c>
      <c r="E447" s="166" t="s">
        <v>453</v>
      </c>
      <c r="F447" s="166" t="s">
        <v>454</v>
      </c>
      <c r="G447" s="164"/>
      <c r="H447" s="164"/>
      <c r="I447" s="167"/>
      <c r="J447" s="168">
        <f>BK447</f>
        <v>0</v>
      </c>
      <c r="K447" s="164"/>
      <c r="L447" s="169"/>
      <c r="M447" s="170"/>
      <c r="N447" s="171"/>
      <c r="O447" s="171"/>
      <c r="P447" s="172">
        <f>P448+P452+P454+P457</f>
        <v>0</v>
      </c>
      <c r="Q447" s="171"/>
      <c r="R447" s="172">
        <f>R448+R452+R454+R457</f>
        <v>0</v>
      </c>
      <c r="S447" s="171"/>
      <c r="T447" s="173">
        <f>T448+T452+T454+T457</f>
        <v>0</v>
      </c>
      <c r="AR447" s="174" t="s">
        <v>175</v>
      </c>
      <c r="AT447" s="175" t="s">
        <v>72</v>
      </c>
      <c r="AU447" s="175" t="s">
        <v>73</v>
      </c>
      <c r="AY447" s="174" t="s">
        <v>145</v>
      </c>
      <c r="BK447" s="176">
        <f>BK448+BK452+BK454+BK457</f>
        <v>0</v>
      </c>
    </row>
    <row r="448" spans="1:65" s="12" customFormat="1" ht="22.9" customHeight="1">
      <c r="B448" s="163"/>
      <c r="C448" s="164"/>
      <c r="D448" s="165" t="s">
        <v>72</v>
      </c>
      <c r="E448" s="177" t="s">
        <v>455</v>
      </c>
      <c r="F448" s="177" t="s">
        <v>456</v>
      </c>
      <c r="G448" s="164"/>
      <c r="H448" s="164"/>
      <c r="I448" s="167"/>
      <c r="J448" s="178">
        <f>BK448</f>
        <v>0</v>
      </c>
      <c r="K448" s="164"/>
      <c r="L448" s="169"/>
      <c r="M448" s="170"/>
      <c r="N448" s="171"/>
      <c r="O448" s="171"/>
      <c r="P448" s="172">
        <f>SUM(P449:P451)</f>
        <v>0</v>
      </c>
      <c r="Q448" s="171"/>
      <c r="R448" s="172">
        <f>SUM(R449:R451)</f>
        <v>0</v>
      </c>
      <c r="S448" s="171"/>
      <c r="T448" s="173">
        <f>SUM(T449:T451)</f>
        <v>0</v>
      </c>
      <c r="AR448" s="174" t="s">
        <v>175</v>
      </c>
      <c r="AT448" s="175" t="s">
        <v>72</v>
      </c>
      <c r="AU448" s="175" t="s">
        <v>79</v>
      </c>
      <c r="AY448" s="174" t="s">
        <v>145</v>
      </c>
      <c r="BK448" s="176">
        <f>SUM(BK449:BK451)</f>
        <v>0</v>
      </c>
    </row>
    <row r="449" spans="1:65" s="2" customFormat="1" ht="16.5" customHeight="1">
      <c r="A449" s="35"/>
      <c r="B449" s="36"/>
      <c r="C449" s="179" t="s">
        <v>934</v>
      </c>
      <c r="D449" s="179" t="s">
        <v>147</v>
      </c>
      <c r="E449" s="180" t="s">
        <v>924</v>
      </c>
      <c r="F449" s="181" t="s">
        <v>459</v>
      </c>
      <c r="G449" s="182" t="s">
        <v>460</v>
      </c>
      <c r="H449" s="183">
        <v>1</v>
      </c>
      <c r="I449" s="184"/>
      <c r="J449" s="185">
        <f>ROUND(I449*H449,2)</f>
        <v>0</v>
      </c>
      <c r="K449" s="181" t="s">
        <v>19</v>
      </c>
      <c r="L449" s="40"/>
      <c r="M449" s="186" t="s">
        <v>19</v>
      </c>
      <c r="N449" s="187" t="s">
        <v>44</v>
      </c>
      <c r="O449" s="65"/>
      <c r="P449" s="188">
        <f>O449*H449</f>
        <v>0</v>
      </c>
      <c r="Q449" s="188">
        <v>0</v>
      </c>
      <c r="R449" s="188">
        <f>Q449*H449</f>
        <v>0</v>
      </c>
      <c r="S449" s="188">
        <v>0</v>
      </c>
      <c r="T449" s="189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90" t="s">
        <v>152</v>
      </c>
      <c r="AT449" s="190" t="s">
        <v>147</v>
      </c>
      <c r="AU449" s="190" t="s">
        <v>81</v>
      </c>
      <c r="AY449" s="18" t="s">
        <v>145</v>
      </c>
      <c r="BE449" s="191">
        <f>IF(N449="základní",J449,0)</f>
        <v>0</v>
      </c>
      <c r="BF449" s="191">
        <f>IF(N449="snížená",J449,0)</f>
        <v>0</v>
      </c>
      <c r="BG449" s="191">
        <f>IF(N449="zákl. přenesená",J449,0)</f>
        <v>0</v>
      </c>
      <c r="BH449" s="191">
        <f>IF(N449="sníž. přenesená",J449,0)</f>
        <v>0</v>
      </c>
      <c r="BI449" s="191">
        <f>IF(N449="nulová",J449,0)</f>
        <v>0</v>
      </c>
      <c r="BJ449" s="18" t="s">
        <v>79</v>
      </c>
      <c r="BK449" s="191">
        <f>ROUND(I449*H449,2)</f>
        <v>0</v>
      </c>
      <c r="BL449" s="18" t="s">
        <v>152</v>
      </c>
      <c r="BM449" s="190" t="s">
        <v>2082</v>
      </c>
    </row>
    <row r="450" spans="1:65" s="2" customFormat="1" ht="21.75" customHeight="1">
      <c r="A450" s="35"/>
      <c r="B450" s="36"/>
      <c r="C450" s="179" t="s">
        <v>938</v>
      </c>
      <c r="D450" s="179" t="s">
        <v>147</v>
      </c>
      <c r="E450" s="180" t="s">
        <v>927</v>
      </c>
      <c r="F450" s="181" t="s">
        <v>928</v>
      </c>
      <c r="G450" s="182" t="s">
        <v>460</v>
      </c>
      <c r="H450" s="183">
        <v>1</v>
      </c>
      <c r="I450" s="184"/>
      <c r="J450" s="185">
        <f>ROUND(I450*H450,2)</f>
        <v>0</v>
      </c>
      <c r="K450" s="181" t="s">
        <v>19</v>
      </c>
      <c r="L450" s="40"/>
      <c r="M450" s="186" t="s">
        <v>19</v>
      </c>
      <c r="N450" s="187" t="s">
        <v>44</v>
      </c>
      <c r="O450" s="65"/>
      <c r="P450" s="188">
        <f>O450*H450</f>
        <v>0</v>
      </c>
      <c r="Q450" s="188">
        <v>0</v>
      </c>
      <c r="R450" s="188">
        <f>Q450*H450</f>
        <v>0</v>
      </c>
      <c r="S450" s="188">
        <v>0</v>
      </c>
      <c r="T450" s="189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90" t="s">
        <v>152</v>
      </c>
      <c r="AT450" s="190" t="s">
        <v>147</v>
      </c>
      <c r="AU450" s="190" t="s">
        <v>81</v>
      </c>
      <c r="AY450" s="18" t="s">
        <v>145</v>
      </c>
      <c r="BE450" s="191">
        <f>IF(N450="základní",J450,0)</f>
        <v>0</v>
      </c>
      <c r="BF450" s="191">
        <f>IF(N450="snížená",J450,0)</f>
        <v>0</v>
      </c>
      <c r="BG450" s="191">
        <f>IF(N450="zákl. přenesená",J450,0)</f>
        <v>0</v>
      </c>
      <c r="BH450" s="191">
        <f>IF(N450="sníž. přenesená",J450,0)</f>
        <v>0</v>
      </c>
      <c r="BI450" s="191">
        <f>IF(N450="nulová",J450,0)</f>
        <v>0</v>
      </c>
      <c r="BJ450" s="18" t="s">
        <v>79</v>
      </c>
      <c r="BK450" s="191">
        <f>ROUND(I450*H450,2)</f>
        <v>0</v>
      </c>
      <c r="BL450" s="18" t="s">
        <v>152</v>
      </c>
      <c r="BM450" s="190" t="s">
        <v>2083</v>
      </c>
    </row>
    <row r="451" spans="1:65" s="2" customFormat="1" ht="24.2" customHeight="1">
      <c r="A451" s="35"/>
      <c r="B451" s="36"/>
      <c r="C451" s="179" t="s">
        <v>942</v>
      </c>
      <c r="D451" s="179" t="s">
        <v>147</v>
      </c>
      <c r="E451" s="180" t="s">
        <v>931</v>
      </c>
      <c r="F451" s="181" t="s">
        <v>932</v>
      </c>
      <c r="G451" s="182" t="s">
        <v>460</v>
      </c>
      <c r="H451" s="183">
        <v>1</v>
      </c>
      <c r="I451" s="184"/>
      <c r="J451" s="185">
        <f>ROUND(I451*H451,2)</f>
        <v>0</v>
      </c>
      <c r="K451" s="181" t="s">
        <v>19</v>
      </c>
      <c r="L451" s="40"/>
      <c r="M451" s="186" t="s">
        <v>19</v>
      </c>
      <c r="N451" s="187" t="s">
        <v>44</v>
      </c>
      <c r="O451" s="65"/>
      <c r="P451" s="188">
        <f>O451*H451</f>
        <v>0</v>
      </c>
      <c r="Q451" s="188">
        <v>0</v>
      </c>
      <c r="R451" s="188">
        <f>Q451*H451</f>
        <v>0</v>
      </c>
      <c r="S451" s="188">
        <v>0</v>
      </c>
      <c r="T451" s="189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90" t="s">
        <v>152</v>
      </c>
      <c r="AT451" s="190" t="s">
        <v>147</v>
      </c>
      <c r="AU451" s="190" t="s">
        <v>81</v>
      </c>
      <c r="AY451" s="18" t="s">
        <v>145</v>
      </c>
      <c r="BE451" s="191">
        <f>IF(N451="základní",J451,0)</f>
        <v>0</v>
      </c>
      <c r="BF451" s="191">
        <f>IF(N451="snížená",J451,0)</f>
        <v>0</v>
      </c>
      <c r="BG451" s="191">
        <f>IF(N451="zákl. přenesená",J451,0)</f>
        <v>0</v>
      </c>
      <c r="BH451" s="191">
        <f>IF(N451="sníž. přenesená",J451,0)</f>
        <v>0</v>
      </c>
      <c r="BI451" s="191">
        <f>IF(N451="nulová",J451,0)</f>
        <v>0</v>
      </c>
      <c r="BJ451" s="18" t="s">
        <v>79</v>
      </c>
      <c r="BK451" s="191">
        <f>ROUND(I451*H451,2)</f>
        <v>0</v>
      </c>
      <c r="BL451" s="18" t="s">
        <v>152</v>
      </c>
      <c r="BM451" s="190" t="s">
        <v>2084</v>
      </c>
    </row>
    <row r="452" spans="1:65" s="12" customFormat="1" ht="22.9" customHeight="1">
      <c r="B452" s="163"/>
      <c r="C452" s="164"/>
      <c r="D452" s="165" t="s">
        <v>72</v>
      </c>
      <c r="E452" s="177" t="s">
        <v>478</v>
      </c>
      <c r="F452" s="177" t="s">
        <v>479</v>
      </c>
      <c r="G452" s="164"/>
      <c r="H452" s="164"/>
      <c r="I452" s="167"/>
      <c r="J452" s="178">
        <f>BK452</f>
        <v>0</v>
      </c>
      <c r="K452" s="164"/>
      <c r="L452" s="169"/>
      <c r="M452" s="170"/>
      <c r="N452" s="171"/>
      <c r="O452" s="171"/>
      <c r="P452" s="172">
        <f>P453</f>
        <v>0</v>
      </c>
      <c r="Q452" s="171"/>
      <c r="R452" s="172">
        <f>R453</f>
        <v>0</v>
      </c>
      <c r="S452" s="171"/>
      <c r="T452" s="173">
        <f>T453</f>
        <v>0</v>
      </c>
      <c r="AR452" s="174" t="s">
        <v>175</v>
      </c>
      <c r="AT452" s="175" t="s">
        <v>72</v>
      </c>
      <c r="AU452" s="175" t="s">
        <v>79</v>
      </c>
      <c r="AY452" s="174" t="s">
        <v>145</v>
      </c>
      <c r="BK452" s="176">
        <f>BK453</f>
        <v>0</v>
      </c>
    </row>
    <row r="453" spans="1:65" s="2" customFormat="1" ht="21.75" customHeight="1">
      <c r="A453" s="35"/>
      <c r="B453" s="36"/>
      <c r="C453" s="179" t="s">
        <v>945</v>
      </c>
      <c r="D453" s="179" t="s">
        <v>147</v>
      </c>
      <c r="E453" s="180" t="s">
        <v>935</v>
      </c>
      <c r="F453" s="181" t="s">
        <v>936</v>
      </c>
      <c r="G453" s="182" t="s">
        <v>460</v>
      </c>
      <c r="H453" s="183">
        <v>1</v>
      </c>
      <c r="I453" s="184"/>
      <c r="J453" s="185">
        <f>ROUND(I453*H453,2)</f>
        <v>0</v>
      </c>
      <c r="K453" s="181" t="s">
        <v>19</v>
      </c>
      <c r="L453" s="40"/>
      <c r="M453" s="186" t="s">
        <v>19</v>
      </c>
      <c r="N453" s="187" t="s">
        <v>44</v>
      </c>
      <c r="O453" s="65"/>
      <c r="P453" s="188">
        <f>O453*H453</f>
        <v>0</v>
      </c>
      <c r="Q453" s="188">
        <v>0</v>
      </c>
      <c r="R453" s="188">
        <f>Q453*H453</f>
        <v>0</v>
      </c>
      <c r="S453" s="188">
        <v>0</v>
      </c>
      <c r="T453" s="189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90" t="s">
        <v>152</v>
      </c>
      <c r="AT453" s="190" t="s">
        <v>147</v>
      </c>
      <c r="AU453" s="190" t="s">
        <v>81</v>
      </c>
      <c r="AY453" s="18" t="s">
        <v>145</v>
      </c>
      <c r="BE453" s="191">
        <f>IF(N453="základní",J453,0)</f>
        <v>0</v>
      </c>
      <c r="BF453" s="191">
        <f>IF(N453="snížená",J453,0)</f>
        <v>0</v>
      </c>
      <c r="BG453" s="191">
        <f>IF(N453="zákl. přenesená",J453,0)</f>
        <v>0</v>
      </c>
      <c r="BH453" s="191">
        <f>IF(N453="sníž. přenesená",J453,0)</f>
        <v>0</v>
      </c>
      <c r="BI453" s="191">
        <f>IF(N453="nulová",J453,0)</f>
        <v>0</v>
      </c>
      <c r="BJ453" s="18" t="s">
        <v>79</v>
      </c>
      <c r="BK453" s="191">
        <f>ROUND(I453*H453,2)</f>
        <v>0</v>
      </c>
      <c r="BL453" s="18" t="s">
        <v>152</v>
      </c>
      <c r="BM453" s="190" t="s">
        <v>2085</v>
      </c>
    </row>
    <row r="454" spans="1:65" s="12" customFormat="1" ht="22.9" customHeight="1">
      <c r="B454" s="163"/>
      <c r="C454" s="164"/>
      <c r="D454" s="165" t="s">
        <v>72</v>
      </c>
      <c r="E454" s="177" t="s">
        <v>487</v>
      </c>
      <c r="F454" s="177" t="s">
        <v>488</v>
      </c>
      <c r="G454" s="164"/>
      <c r="H454" s="164"/>
      <c r="I454" s="167"/>
      <c r="J454" s="178">
        <f>BK454</f>
        <v>0</v>
      </c>
      <c r="K454" s="164"/>
      <c r="L454" s="169"/>
      <c r="M454" s="170"/>
      <c r="N454" s="171"/>
      <c r="O454" s="171"/>
      <c r="P454" s="172">
        <f>SUM(P455:P456)</f>
        <v>0</v>
      </c>
      <c r="Q454" s="171"/>
      <c r="R454" s="172">
        <f>SUM(R455:R456)</f>
        <v>0</v>
      </c>
      <c r="S454" s="171"/>
      <c r="T454" s="173">
        <f>SUM(T455:T456)</f>
        <v>0</v>
      </c>
      <c r="AR454" s="174" t="s">
        <v>175</v>
      </c>
      <c r="AT454" s="175" t="s">
        <v>72</v>
      </c>
      <c r="AU454" s="175" t="s">
        <v>79</v>
      </c>
      <c r="AY454" s="174" t="s">
        <v>145</v>
      </c>
      <c r="BK454" s="176">
        <f>SUM(BK455:BK456)</f>
        <v>0</v>
      </c>
    </row>
    <row r="455" spans="1:65" s="2" customFormat="1" ht="16.5" customHeight="1">
      <c r="A455" s="35"/>
      <c r="B455" s="36"/>
      <c r="C455" s="179" t="s">
        <v>948</v>
      </c>
      <c r="D455" s="179" t="s">
        <v>147</v>
      </c>
      <c r="E455" s="180" t="s">
        <v>939</v>
      </c>
      <c r="F455" s="181" t="s">
        <v>940</v>
      </c>
      <c r="G455" s="182" t="s">
        <v>460</v>
      </c>
      <c r="H455" s="183">
        <v>1</v>
      </c>
      <c r="I455" s="184"/>
      <c r="J455" s="185">
        <f>ROUND(I455*H455,2)</f>
        <v>0</v>
      </c>
      <c r="K455" s="181" t="s">
        <v>19</v>
      </c>
      <c r="L455" s="40"/>
      <c r="M455" s="186" t="s">
        <v>19</v>
      </c>
      <c r="N455" s="187" t="s">
        <v>44</v>
      </c>
      <c r="O455" s="65"/>
      <c r="P455" s="188">
        <f>O455*H455</f>
        <v>0</v>
      </c>
      <c r="Q455" s="188">
        <v>0</v>
      </c>
      <c r="R455" s="188">
        <f>Q455*H455</f>
        <v>0</v>
      </c>
      <c r="S455" s="188">
        <v>0</v>
      </c>
      <c r="T455" s="189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90" t="s">
        <v>152</v>
      </c>
      <c r="AT455" s="190" t="s">
        <v>147</v>
      </c>
      <c r="AU455" s="190" t="s">
        <v>81</v>
      </c>
      <c r="AY455" s="18" t="s">
        <v>145</v>
      </c>
      <c r="BE455" s="191">
        <f>IF(N455="základní",J455,0)</f>
        <v>0</v>
      </c>
      <c r="BF455" s="191">
        <f>IF(N455="snížená",J455,0)</f>
        <v>0</v>
      </c>
      <c r="BG455" s="191">
        <f>IF(N455="zákl. přenesená",J455,0)</f>
        <v>0</v>
      </c>
      <c r="BH455" s="191">
        <f>IF(N455="sníž. přenesená",J455,0)</f>
        <v>0</v>
      </c>
      <c r="BI455" s="191">
        <f>IF(N455="nulová",J455,0)</f>
        <v>0</v>
      </c>
      <c r="BJ455" s="18" t="s">
        <v>79</v>
      </c>
      <c r="BK455" s="191">
        <f>ROUND(I455*H455,2)</f>
        <v>0</v>
      </c>
      <c r="BL455" s="18" t="s">
        <v>152</v>
      </c>
      <c r="BM455" s="190" t="s">
        <v>2086</v>
      </c>
    </row>
    <row r="456" spans="1:65" s="2" customFormat="1" ht="16.5" customHeight="1">
      <c r="A456" s="35"/>
      <c r="B456" s="36"/>
      <c r="C456" s="179" t="s">
        <v>952</v>
      </c>
      <c r="D456" s="179" t="s">
        <v>147</v>
      </c>
      <c r="E456" s="180" t="s">
        <v>943</v>
      </c>
      <c r="F456" s="181" t="s">
        <v>495</v>
      </c>
      <c r="G456" s="182" t="s">
        <v>460</v>
      </c>
      <c r="H456" s="183">
        <v>1</v>
      </c>
      <c r="I456" s="184"/>
      <c r="J456" s="185">
        <f>ROUND(I456*H456,2)</f>
        <v>0</v>
      </c>
      <c r="K456" s="181" t="s">
        <v>19</v>
      </c>
      <c r="L456" s="40"/>
      <c r="M456" s="186" t="s">
        <v>19</v>
      </c>
      <c r="N456" s="187" t="s">
        <v>44</v>
      </c>
      <c r="O456" s="65"/>
      <c r="P456" s="188">
        <f>O456*H456</f>
        <v>0</v>
      </c>
      <c r="Q456" s="188">
        <v>0</v>
      </c>
      <c r="R456" s="188">
        <f>Q456*H456</f>
        <v>0</v>
      </c>
      <c r="S456" s="188">
        <v>0</v>
      </c>
      <c r="T456" s="189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0" t="s">
        <v>152</v>
      </c>
      <c r="AT456" s="190" t="s">
        <v>147</v>
      </c>
      <c r="AU456" s="190" t="s">
        <v>81</v>
      </c>
      <c r="AY456" s="18" t="s">
        <v>145</v>
      </c>
      <c r="BE456" s="191">
        <f>IF(N456="základní",J456,0)</f>
        <v>0</v>
      </c>
      <c r="BF456" s="191">
        <f>IF(N456="snížená",J456,0)</f>
        <v>0</v>
      </c>
      <c r="BG456" s="191">
        <f>IF(N456="zákl. přenesená",J456,0)</f>
        <v>0</v>
      </c>
      <c r="BH456" s="191">
        <f>IF(N456="sníž. přenesená",J456,0)</f>
        <v>0</v>
      </c>
      <c r="BI456" s="191">
        <f>IF(N456="nulová",J456,0)</f>
        <v>0</v>
      </c>
      <c r="BJ456" s="18" t="s">
        <v>79</v>
      </c>
      <c r="BK456" s="191">
        <f>ROUND(I456*H456,2)</f>
        <v>0</v>
      </c>
      <c r="BL456" s="18" t="s">
        <v>152</v>
      </c>
      <c r="BM456" s="190" t="s">
        <v>2087</v>
      </c>
    </row>
    <row r="457" spans="1:65" s="12" customFormat="1" ht="22.9" customHeight="1">
      <c r="B457" s="163"/>
      <c r="C457" s="164"/>
      <c r="D457" s="165" t="s">
        <v>72</v>
      </c>
      <c r="E457" s="177" t="s">
        <v>502</v>
      </c>
      <c r="F457" s="177" t="s">
        <v>503</v>
      </c>
      <c r="G457" s="164"/>
      <c r="H457" s="164"/>
      <c r="I457" s="167"/>
      <c r="J457" s="178">
        <f>BK457</f>
        <v>0</v>
      </c>
      <c r="K457" s="164"/>
      <c r="L457" s="169"/>
      <c r="M457" s="170"/>
      <c r="N457" s="171"/>
      <c r="O457" s="171"/>
      <c r="P457" s="172">
        <f>SUM(P458:P461)</f>
        <v>0</v>
      </c>
      <c r="Q457" s="171"/>
      <c r="R457" s="172">
        <f>SUM(R458:R461)</f>
        <v>0</v>
      </c>
      <c r="S457" s="171"/>
      <c r="T457" s="173">
        <f>SUM(T458:T461)</f>
        <v>0</v>
      </c>
      <c r="AR457" s="174" t="s">
        <v>175</v>
      </c>
      <c r="AT457" s="175" t="s">
        <v>72</v>
      </c>
      <c r="AU457" s="175" t="s">
        <v>79</v>
      </c>
      <c r="AY457" s="174" t="s">
        <v>145</v>
      </c>
      <c r="BK457" s="176">
        <f>SUM(BK458:BK461)</f>
        <v>0</v>
      </c>
    </row>
    <row r="458" spans="1:65" s="2" customFormat="1" ht="16.5" customHeight="1">
      <c r="A458" s="35"/>
      <c r="B458" s="36"/>
      <c r="C458" s="179" t="s">
        <v>955</v>
      </c>
      <c r="D458" s="179" t="s">
        <v>147</v>
      </c>
      <c r="E458" s="180" t="s">
        <v>946</v>
      </c>
      <c r="F458" s="181" t="s">
        <v>503</v>
      </c>
      <c r="G458" s="182" t="s">
        <v>460</v>
      </c>
      <c r="H458" s="183">
        <v>1</v>
      </c>
      <c r="I458" s="184"/>
      <c r="J458" s="185">
        <f>ROUND(I458*H458,2)</f>
        <v>0</v>
      </c>
      <c r="K458" s="181" t="s">
        <v>19</v>
      </c>
      <c r="L458" s="40"/>
      <c r="M458" s="186" t="s">
        <v>19</v>
      </c>
      <c r="N458" s="187" t="s">
        <v>44</v>
      </c>
      <c r="O458" s="65"/>
      <c r="P458" s="188">
        <f>O458*H458</f>
        <v>0</v>
      </c>
      <c r="Q458" s="188">
        <v>0</v>
      </c>
      <c r="R458" s="188">
        <f>Q458*H458</f>
        <v>0</v>
      </c>
      <c r="S458" s="188">
        <v>0</v>
      </c>
      <c r="T458" s="189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90" t="s">
        <v>152</v>
      </c>
      <c r="AT458" s="190" t="s">
        <v>147</v>
      </c>
      <c r="AU458" s="190" t="s">
        <v>81</v>
      </c>
      <c r="AY458" s="18" t="s">
        <v>145</v>
      </c>
      <c r="BE458" s="191">
        <f>IF(N458="základní",J458,0)</f>
        <v>0</v>
      </c>
      <c r="BF458" s="191">
        <f>IF(N458="snížená",J458,0)</f>
        <v>0</v>
      </c>
      <c r="BG458" s="191">
        <f>IF(N458="zákl. přenesená",J458,0)</f>
        <v>0</v>
      </c>
      <c r="BH458" s="191">
        <f>IF(N458="sníž. přenesená",J458,0)</f>
        <v>0</v>
      </c>
      <c r="BI458" s="191">
        <f>IF(N458="nulová",J458,0)</f>
        <v>0</v>
      </c>
      <c r="BJ458" s="18" t="s">
        <v>79</v>
      </c>
      <c r="BK458" s="191">
        <f>ROUND(I458*H458,2)</f>
        <v>0</v>
      </c>
      <c r="BL458" s="18" t="s">
        <v>152</v>
      </c>
      <c r="BM458" s="190" t="s">
        <v>2088</v>
      </c>
    </row>
    <row r="459" spans="1:65" s="2" customFormat="1" ht="24.2" customHeight="1">
      <c r="A459" s="35"/>
      <c r="B459" s="36"/>
      <c r="C459" s="179" t="s">
        <v>959</v>
      </c>
      <c r="D459" s="179" t="s">
        <v>147</v>
      </c>
      <c r="E459" s="180" t="s">
        <v>949</v>
      </c>
      <c r="F459" s="181" t="s">
        <v>950</v>
      </c>
      <c r="G459" s="182" t="s">
        <v>460</v>
      </c>
      <c r="H459" s="183">
        <v>1</v>
      </c>
      <c r="I459" s="184"/>
      <c r="J459" s="185">
        <f>ROUND(I459*H459,2)</f>
        <v>0</v>
      </c>
      <c r="K459" s="181" t="s">
        <v>19</v>
      </c>
      <c r="L459" s="40"/>
      <c r="M459" s="186" t="s">
        <v>19</v>
      </c>
      <c r="N459" s="187" t="s">
        <v>44</v>
      </c>
      <c r="O459" s="65"/>
      <c r="P459" s="188">
        <f>O459*H459</f>
        <v>0</v>
      </c>
      <c r="Q459" s="188">
        <v>0</v>
      </c>
      <c r="R459" s="188">
        <f>Q459*H459</f>
        <v>0</v>
      </c>
      <c r="S459" s="188">
        <v>0</v>
      </c>
      <c r="T459" s="189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90" t="s">
        <v>152</v>
      </c>
      <c r="AT459" s="190" t="s">
        <v>147</v>
      </c>
      <c r="AU459" s="190" t="s">
        <v>81</v>
      </c>
      <c r="AY459" s="18" t="s">
        <v>145</v>
      </c>
      <c r="BE459" s="191">
        <f>IF(N459="základní",J459,0)</f>
        <v>0</v>
      </c>
      <c r="BF459" s="191">
        <f>IF(N459="snížená",J459,0)</f>
        <v>0</v>
      </c>
      <c r="BG459" s="191">
        <f>IF(N459="zákl. přenesená",J459,0)</f>
        <v>0</v>
      </c>
      <c r="BH459" s="191">
        <f>IF(N459="sníž. přenesená",J459,0)</f>
        <v>0</v>
      </c>
      <c r="BI459" s="191">
        <f>IF(N459="nulová",J459,0)</f>
        <v>0</v>
      </c>
      <c r="BJ459" s="18" t="s">
        <v>79</v>
      </c>
      <c r="BK459" s="191">
        <f>ROUND(I459*H459,2)</f>
        <v>0</v>
      </c>
      <c r="BL459" s="18" t="s">
        <v>152</v>
      </c>
      <c r="BM459" s="190" t="s">
        <v>2089</v>
      </c>
    </row>
    <row r="460" spans="1:65" s="2" customFormat="1" ht="16.5" customHeight="1">
      <c r="A460" s="35"/>
      <c r="B460" s="36"/>
      <c r="C460" s="179" t="s">
        <v>963</v>
      </c>
      <c r="D460" s="179" t="s">
        <v>147</v>
      </c>
      <c r="E460" s="180" t="s">
        <v>1283</v>
      </c>
      <c r="F460" s="181" t="s">
        <v>957</v>
      </c>
      <c r="G460" s="182" t="s">
        <v>460</v>
      </c>
      <c r="H460" s="183">
        <v>1</v>
      </c>
      <c r="I460" s="184"/>
      <c r="J460" s="185">
        <f>ROUND(I460*H460,2)</f>
        <v>0</v>
      </c>
      <c r="K460" s="181" t="s">
        <v>19</v>
      </c>
      <c r="L460" s="40"/>
      <c r="M460" s="186" t="s">
        <v>19</v>
      </c>
      <c r="N460" s="187" t="s">
        <v>44</v>
      </c>
      <c r="O460" s="65"/>
      <c r="P460" s="188">
        <f>O460*H460</f>
        <v>0</v>
      </c>
      <c r="Q460" s="188">
        <v>0</v>
      </c>
      <c r="R460" s="188">
        <f>Q460*H460</f>
        <v>0</v>
      </c>
      <c r="S460" s="188">
        <v>0</v>
      </c>
      <c r="T460" s="189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90" t="s">
        <v>152</v>
      </c>
      <c r="AT460" s="190" t="s">
        <v>147</v>
      </c>
      <c r="AU460" s="190" t="s">
        <v>81</v>
      </c>
      <c r="AY460" s="18" t="s">
        <v>145</v>
      </c>
      <c r="BE460" s="191">
        <f>IF(N460="základní",J460,0)</f>
        <v>0</v>
      </c>
      <c r="BF460" s="191">
        <f>IF(N460="snížená",J460,0)</f>
        <v>0</v>
      </c>
      <c r="BG460" s="191">
        <f>IF(N460="zákl. přenesená",J460,0)</f>
        <v>0</v>
      </c>
      <c r="BH460" s="191">
        <f>IF(N460="sníž. přenesená",J460,0)</f>
        <v>0</v>
      </c>
      <c r="BI460" s="191">
        <f>IF(N460="nulová",J460,0)</f>
        <v>0</v>
      </c>
      <c r="BJ460" s="18" t="s">
        <v>79</v>
      </c>
      <c r="BK460" s="191">
        <f>ROUND(I460*H460,2)</f>
        <v>0</v>
      </c>
      <c r="BL460" s="18" t="s">
        <v>152</v>
      </c>
      <c r="BM460" s="190" t="s">
        <v>2090</v>
      </c>
    </row>
    <row r="461" spans="1:65" s="2" customFormat="1" ht="16.5" customHeight="1">
      <c r="A461" s="35"/>
      <c r="B461" s="36"/>
      <c r="C461" s="179" t="s">
        <v>1430</v>
      </c>
      <c r="D461" s="179" t="s">
        <v>147</v>
      </c>
      <c r="E461" s="180" t="s">
        <v>953</v>
      </c>
      <c r="F461" s="181" t="s">
        <v>515</v>
      </c>
      <c r="G461" s="182" t="s">
        <v>460</v>
      </c>
      <c r="H461" s="183">
        <v>1</v>
      </c>
      <c r="I461" s="184"/>
      <c r="J461" s="185">
        <f>ROUND(I461*H461,2)</f>
        <v>0</v>
      </c>
      <c r="K461" s="181" t="s">
        <v>19</v>
      </c>
      <c r="L461" s="40"/>
      <c r="M461" s="243" t="s">
        <v>19</v>
      </c>
      <c r="N461" s="244" t="s">
        <v>44</v>
      </c>
      <c r="O461" s="245"/>
      <c r="P461" s="246">
        <f>O461*H461</f>
        <v>0</v>
      </c>
      <c r="Q461" s="246">
        <v>0</v>
      </c>
      <c r="R461" s="246">
        <f>Q461*H461</f>
        <v>0</v>
      </c>
      <c r="S461" s="246">
        <v>0</v>
      </c>
      <c r="T461" s="247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90" t="s">
        <v>152</v>
      </c>
      <c r="AT461" s="190" t="s">
        <v>147</v>
      </c>
      <c r="AU461" s="190" t="s">
        <v>81</v>
      </c>
      <c r="AY461" s="18" t="s">
        <v>145</v>
      </c>
      <c r="BE461" s="191">
        <f>IF(N461="základní",J461,0)</f>
        <v>0</v>
      </c>
      <c r="BF461" s="191">
        <f>IF(N461="snížená",J461,0)</f>
        <v>0</v>
      </c>
      <c r="BG461" s="191">
        <f>IF(N461="zákl. přenesená",J461,0)</f>
        <v>0</v>
      </c>
      <c r="BH461" s="191">
        <f>IF(N461="sníž. přenesená",J461,0)</f>
        <v>0</v>
      </c>
      <c r="BI461" s="191">
        <f>IF(N461="nulová",J461,0)</f>
        <v>0</v>
      </c>
      <c r="BJ461" s="18" t="s">
        <v>79</v>
      </c>
      <c r="BK461" s="191">
        <f>ROUND(I461*H461,2)</f>
        <v>0</v>
      </c>
      <c r="BL461" s="18" t="s">
        <v>152</v>
      </c>
      <c r="BM461" s="190" t="s">
        <v>2091</v>
      </c>
    </row>
    <row r="462" spans="1:65" s="2" customFormat="1" ht="6.95" customHeight="1">
      <c r="A462" s="35"/>
      <c r="B462" s="48"/>
      <c r="C462" s="49"/>
      <c r="D462" s="49"/>
      <c r="E462" s="49"/>
      <c r="F462" s="49"/>
      <c r="G462" s="49"/>
      <c r="H462" s="49"/>
      <c r="I462" s="49"/>
      <c r="J462" s="49"/>
      <c r="K462" s="49"/>
      <c r="L462" s="40"/>
      <c r="M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</row>
  </sheetData>
  <sheetProtection algorithmName="SHA-512" hashValue="tXb9c7w2oQfdmw3IXLtnbUF35q0jrSLcrxwpZw1oP4SHwjzrLWZM3aJ7YcmknajkcauIlnkihymznp81b0NZJw==" saltValue="6068CG1SmYKAjuerAu469j35BbgDvp9i/7l/4pjlwjBS9+idFW4hD5byB4g//O0v2WUWF/YYyQuPb5cEHNihMw==" spinCount="100000" sheet="1" objects="1" scenarios="1" formatColumns="0" formatRows="0" autoFilter="0"/>
  <autoFilter ref="C98:K461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/>
    <hyperlink ref="F105" r:id="rId2"/>
    <hyperlink ref="F107" r:id="rId3"/>
    <hyperlink ref="F111" r:id="rId4"/>
    <hyperlink ref="F115" r:id="rId5"/>
    <hyperlink ref="F119" r:id="rId6"/>
    <hyperlink ref="F123" r:id="rId7"/>
    <hyperlink ref="F138" r:id="rId8"/>
    <hyperlink ref="F153" r:id="rId9"/>
    <hyperlink ref="F168" r:id="rId10"/>
    <hyperlink ref="F172" r:id="rId11"/>
    <hyperlink ref="F183" r:id="rId12"/>
    <hyperlink ref="F185" r:id="rId13"/>
    <hyperlink ref="F188" r:id="rId14"/>
    <hyperlink ref="F191" r:id="rId15"/>
    <hyperlink ref="F193" r:id="rId16"/>
    <hyperlink ref="F195" r:id="rId17"/>
    <hyperlink ref="F198" r:id="rId18"/>
    <hyperlink ref="F201" r:id="rId19"/>
    <hyperlink ref="F205" r:id="rId20"/>
    <hyperlink ref="F214" r:id="rId21"/>
    <hyperlink ref="F226" r:id="rId22"/>
    <hyperlink ref="F231" r:id="rId23"/>
    <hyperlink ref="F235" r:id="rId24"/>
    <hyperlink ref="F239" r:id="rId25"/>
    <hyperlink ref="F250" r:id="rId26"/>
    <hyperlink ref="F256" r:id="rId27"/>
    <hyperlink ref="F261" r:id="rId28"/>
    <hyperlink ref="F274" r:id="rId29"/>
    <hyperlink ref="F278" r:id="rId30"/>
    <hyperlink ref="F289" r:id="rId31"/>
    <hyperlink ref="F295" r:id="rId32"/>
    <hyperlink ref="F347" r:id="rId33"/>
    <hyperlink ref="F351" r:id="rId34"/>
    <hyperlink ref="F358" r:id="rId35"/>
    <hyperlink ref="F362" r:id="rId36"/>
    <hyperlink ref="F366" r:id="rId37"/>
    <hyperlink ref="F373" r:id="rId38"/>
    <hyperlink ref="F384" r:id="rId39"/>
    <hyperlink ref="F393" r:id="rId40"/>
    <hyperlink ref="F399" r:id="rId41"/>
    <hyperlink ref="F402" r:id="rId42"/>
    <hyperlink ref="F407" r:id="rId43"/>
    <hyperlink ref="F416" r:id="rId44"/>
    <hyperlink ref="F419" r:id="rId45"/>
    <hyperlink ref="F424" r:id="rId46"/>
    <hyperlink ref="F426" r:id="rId47"/>
    <hyperlink ref="F429" r:id="rId48"/>
    <hyperlink ref="F431" r:id="rId49"/>
    <hyperlink ref="F436" r:id="rId50"/>
    <hyperlink ref="F440" r:id="rId51"/>
    <hyperlink ref="F444" r:id="rId52"/>
    <hyperlink ref="F446" r:id="rId5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107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108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Oprava povrchu komunikací, rekonstrukce vodovodu a kanalizace v Klatovech 2024, 1. část</v>
      </c>
      <c r="F7" s="374"/>
      <c r="G7" s="374"/>
      <c r="H7" s="374"/>
      <c r="L7" s="21"/>
    </row>
    <row r="8" spans="1:46" s="1" customFormat="1" ht="12" customHeight="1">
      <c r="B8" s="21"/>
      <c r="D8" s="113" t="s">
        <v>109</v>
      </c>
      <c r="L8" s="21"/>
    </row>
    <row r="9" spans="1:46" s="2" customFormat="1" ht="16.5" customHeight="1">
      <c r="A9" s="35"/>
      <c r="B9" s="40"/>
      <c r="C9" s="35"/>
      <c r="D9" s="35"/>
      <c r="E9" s="373" t="s">
        <v>1546</v>
      </c>
      <c r="F9" s="375"/>
      <c r="G9" s="375"/>
      <c r="H9" s="375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6" t="s">
        <v>2092</v>
      </c>
      <c r="F11" s="375"/>
      <c r="G11" s="375"/>
      <c r="H11" s="375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34</v>
      </c>
      <c r="G14" s="35"/>
      <c r="H14" s="35"/>
      <c r="I14" s="113" t="s">
        <v>23</v>
      </c>
      <c r="J14" s="115" t="str">
        <f>'Rekapitulace stavby'!AN8</f>
        <v>16. 8. 2023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tr">
        <f>IF('Rekapitulace stavby'!AN10="","",'Rekapitulace stavby'!AN10)</f>
        <v>00255661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 xml:space="preserve">Město Klatovy </v>
      </c>
      <c r="F17" s="35"/>
      <c r="G17" s="35"/>
      <c r="H17" s="35"/>
      <c r="I17" s="113" t="s">
        <v>29</v>
      </c>
      <c r="J17" s="104" t="str">
        <f>IF('Rekapitulace stavby'!AN11="","",'Rekapitulace stavby'!AN11)</f>
        <v>CZ00255661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29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36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3" t="s">
        <v>29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37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39</v>
      </c>
      <c r="E32" s="35"/>
      <c r="F32" s="35"/>
      <c r="G32" s="35"/>
      <c r="H32" s="35"/>
      <c r="I32" s="35"/>
      <c r="J32" s="121">
        <f>ROUND(J98,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41</v>
      </c>
      <c r="G34" s="35"/>
      <c r="H34" s="35"/>
      <c r="I34" s="122" t="s">
        <v>40</v>
      </c>
      <c r="J34" s="122" t="s">
        <v>42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43</v>
      </c>
      <c r="E35" s="113" t="s">
        <v>44</v>
      </c>
      <c r="F35" s="124">
        <f>ROUND((SUM(BE98:BE171)),  2)</f>
        <v>0</v>
      </c>
      <c r="G35" s="35"/>
      <c r="H35" s="35"/>
      <c r="I35" s="125">
        <v>0.21</v>
      </c>
      <c r="J35" s="124">
        <f>ROUND(((SUM(BE98:BE171))*I35),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45</v>
      </c>
      <c r="F36" s="124">
        <f>ROUND((SUM(BF98:BF171)),  2)</f>
        <v>0</v>
      </c>
      <c r="G36" s="35"/>
      <c r="H36" s="35"/>
      <c r="I36" s="125">
        <v>0.15</v>
      </c>
      <c r="J36" s="124">
        <f>ROUND(((SUM(BF98:BF171))*I36),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46</v>
      </c>
      <c r="F37" s="124">
        <f>ROUND((SUM(BG98:BG171)),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47</v>
      </c>
      <c r="F38" s="124">
        <f>ROUND((SUM(BH98:BH171)),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48</v>
      </c>
      <c r="F39" s="124">
        <f>ROUND((SUM(BI98:BI171)),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49</v>
      </c>
      <c r="E41" s="128"/>
      <c r="F41" s="128"/>
      <c r="G41" s="129" t="s">
        <v>50</v>
      </c>
      <c r="H41" s="130" t="s">
        <v>51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113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Oprava povrchu komunikací, rekonstrukce vodovodu a kanalizace v Klatovech 2024, 1. část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1546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SO 402-2 - VEŘEJNÉ OSVĚTLENÍ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30" t="s">
        <v>23</v>
      </c>
      <c r="J56" s="60" t="str">
        <f>IF(J14="","",J14)</f>
        <v>16. 8. 2023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 xml:space="preserve">Město Klatovy </v>
      </c>
      <c r="G58" s="37"/>
      <c r="H58" s="37"/>
      <c r="I58" s="30" t="s">
        <v>33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36</v>
      </c>
      <c r="J59" s="33" t="str">
        <f>E26</f>
        <v xml:space="preserve">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114</v>
      </c>
      <c r="D61" s="138"/>
      <c r="E61" s="138"/>
      <c r="F61" s="138"/>
      <c r="G61" s="138"/>
      <c r="H61" s="138"/>
      <c r="I61" s="138"/>
      <c r="J61" s="139" t="s">
        <v>115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71</v>
      </c>
      <c r="D63" s="37"/>
      <c r="E63" s="37"/>
      <c r="F63" s="37"/>
      <c r="G63" s="37"/>
      <c r="H63" s="37"/>
      <c r="I63" s="37"/>
      <c r="J63" s="78">
        <f>J98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116</v>
      </c>
    </row>
    <row r="64" spans="1:47" s="9" customFormat="1" ht="24.95" customHeight="1">
      <c r="B64" s="141"/>
      <c r="C64" s="142"/>
      <c r="D64" s="143" t="s">
        <v>2093</v>
      </c>
      <c r="E64" s="144"/>
      <c r="F64" s="144"/>
      <c r="G64" s="144"/>
      <c r="H64" s="144"/>
      <c r="I64" s="144"/>
      <c r="J64" s="145">
        <f>J99</f>
        <v>0</v>
      </c>
      <c r="K64" s="142"/>
      <c r="L64" s="146"/>
    </row>
    <row r="65" spans="1:31" s="9" customFormat="1" ht="24.95" customHeight="1">
      <c r="B65" s="141"/>
      <c r="C65" s="142"/>
      <c r="D65" s="143" t="s">
        <v>1288</v>
      </c>
      <c r="E65" s="144"/>
      <c r="F65" s="144"/>
      <c r="G65" s="144"/>
      <c r="H65" s="144"/>
      <c r="I65" s="144"/>
      <c r="J65" s="145">
        <f>J100</f>
        <v>0</v>
      </c>
      <c r="K65" s="142"/>
      <c r="L65" s="146"/>
    </row>
    <row r="66" spans="1:31" s="9" customFormat="1" ht="24.95" customHeight="1">
      <c r="B66" s="141"/>
      <c r="C66" s="142"/>
      <c r="D66" s="143" t="s">
        <v>1289</v>
      </c>
      <c r="E66" s="144"/>
      <c r="F66" s="144"/>
      <c r="G66" s="144"/>
      <c r="H66" s="144"/>
      <c r="I66" s="144"/>
      <c r="J66" s="145">
        <f>J104</f>
        <v>0</v>
      </c>
      <c r="K66" s="142"/>
      <c r="L66" s="146"/>
    </row>
    <row r="67" spans="1:31" s="9" customFormat="1" ht="24.95" customHeight="1">
      <c r="B67" s="141"/>
      <c r="C67" s="142"/>
      <c r="D67" s="143" t="s">
        <v>1290</v>
      </c>
      <c r="E67" s="144"/>
      <c r="F67" s="144"/>
      <c r="G67" s="144"/>
      <c r="H67" s="144"/>
      <c r="I67" s="144"/>
      <c r="J67" s="145">
        <f>J106</f>
        <v>0</v>
      </c>
      <c r="K67" s="142"/>
      <c r="L67" s="146"/>
    </row>
    <row r="68" spans="1:31" s="9" customFormat="1" ht="24.95" customHeight="1">
      <c r="B68" s="141"/>
      <c r="C68" s="142"/>
      <c r="D68" s="143" t="s">
        <v>1292</v>
      </c>
      <c r="E68" s="144"/>
      <c r="F68" s="144"/>
      <c r="G68" s="144"/>
      <c r="H68" s="144"/>
      <c r="I68" s="144"/>
      <c r="J68" s="145">
        <f>J108</f>
        <v>0</v>
      </c>
      <c r="K68" s="142"/>
      <c r="L68" s="146"/>
    </row>
    <row r="69" spans="1:31" s="9" customFormat="1" ht="24.95" customHeight="1">
      <c r="B69" s="141"/>
      <c r="C69" s="142"/>
      <c r="D69" s="143" t="s">
        <v>1293</v>
      </c>
      <c r="E69" s="144"/>
      <c r="F69" s="144"/>
      <c r="G69" s="144"/>
      <c r="H69" s="144"/>
      <c r="I69" s="144"/>
      <c r="J69" s="145">
        <f>J138</f>
        <v>0</v>
      </c>
      <c r="K69" s="142"/>
      <c r="L69" s="146"/>
    </row>
    <row r="70" spans="1:31" s="9" customFormat="1" ht="24.95" customHeight="1">
      <c r="B70" s="141"/>
      <c r="C70" s="142"/>
      <c r="D70" s="143" t="s">
        <v>1294</v>
      </c>
      <c r="E70" s="144"/>
      <c r="F70" s="144"/>
      <c r="G70" s="144"/>
      <c r="H70" s="144"/>
      <c r="I70" s="144"/>
      <c r="J70" s="145">
        <f>J141</f>
        <v>0</v>
      </c>
      <c r="K70" s="142"/>
      <c r="L70" s="146"/>
    </row>
    <row r="71" spans="1:31" s="9" customFormat="1" ht="24.95" customHeight="1">
      <c r="B71" s="141"/>
      <c r="C71" s="142"/>
      <c r="D71" s="143" t="s">
        <v>1295</v>
      </c>
      <c r="E71" s="144"/>
      <c r="F71" s="144"/>
      <c r="G71" s="144"/>
      <c r="H71" s="144"/>
      <c r="I71" s="144"/>
      <c r="J71" s="145">
        <f>J156</f>
        <v>0</v>
      </c>
      <c r="K71" s="142"/>
      <c r="L71" s="146"/>
    </row>
    <row r="72" spans="1:31" s="9" customFormat="1" ht="24.95" customHeight="1">
      <c r="B72" s="141"/>
      <c r="C72" s="142"/>
      <c r="D72" s="143" t="s">
        <v>1296</v>
      </c>
      <c r="E72" s="144"/>
      <c r="F72" s="144"/>
      <c r="G72" s="144"/>
      <c r="H72" s="144"/>
      <c r="I72" s="144"/>
      <c r="J72" s="145">
        <f>J160</f>
        <v>0</v>
      </c>
      <c r="K72" s="142"/>
      <c r="L72" s="146"/>
    </row>
    <row r="73" spans="1:31" s="9" customFormat="1" ht="24.95" customHeight="1">
      <c r="B73" s="141"/>
      <c r="C73" s="142"/>
      <c r="D73" s="143" t="s">
        <v>1297</v>
      </c>
      <c r="E73" s="144"/>
      <c r="F73" s="144"/>
      <c r="G73" s="144"/>
      <c r="H73" s="144"/>
      <c r="I73" s="144"/>
      <c r="J73" s="145">
        <f>J163</f>
        <v>0</v>
      </c>
      <c r="K73" s="142"/>
      <c r="L73" s="146"/>
    </row>
    <row r="74" spans="1:31" s="9" customFormat="1" ht="24.95" customHeight="1">
      <c r="B74" s="141"/>
      <c r="C74" s="142"/>
      <c r="D74" s="143" t="s">
        <v>1298</v>
      </c>
      <c r="E74" s="144"/>
      <c r="F74" s="144"/>
      <c r="G74" s="144"/>
      <c r="H74" s="144"/>
      <c r="I74" s="144"/>
      <c r="J74" s="145">
        <f>J165</f>
        <v>0</v>
      </c>
      <c r="K74" s="142"/>
      <c r="L74" s="146"/>
    </row>
    <row r="75" spans="1:31" s="9" customFormat="1" ht="24.95" customHeight="1">
      <c r="B75" s="141"/>
      <c r="C75" s="142"/>
      <c r="D75" s="143" t="s">
        <v>1299</v>
      </c>
      <c r="E75" s="144"/>
      <c r="F75" s="144"/>
      <c r="G75" s="144"/>
      <c r="H75" s="144"/>
      <c r="I75" s="144"/>
      <c r="J75" s="145">
        <f>J169</f>
        <v>0</v>
      </c>
      <c r="K75" s="142"/>
      <c r="L75" s="146"/>
    </row>
    <row r="76" spans="1:31" s="9" customFormat="1" ht="24.95" customHeight="1">
      <c r="B76" s="141"/>
      <c r="C76" s="142"/>
      <c r="D76" s="143" t="s">
        <v>1300</v>
      </c>
      <c r="E76" s="144"/>
      <c r="F76" s="144"/>
      <c r="G76" s="144"/>
      <c r="H76" s="144"/>
      <c r="I76" s="144"/>
      <c r="J76" s="145">
        <f>J170</f>
        <v>0</v>
      </c>
      <c r="K76" s="142"/>
      <c r="L76" s="146"/>
    </row>
    <row r="77" spans="1:31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4" t="s">
        <v>130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6.5" customHeight="1">
      <c r="A86" s="35"/>
      <c r="B86" s="36"/>
      <c r="C86" s="37"/>
      <c r="D86" s="37"/>
      <c r="E86" s="380" t="str">
        <f>E7</f>
        <v>Oprava povrchu komunikací, rekonstrukce vodovodu a kanalizace v Klatovech 2024, 1. část</v>
      </c>
      <c r="F86" s="381"/>
      <c r="G86" s="381"/>
      <c r="H86" s="381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109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80" t="s">
        <v>1546</v>
      </c>
      <c r="F88" s="382"/>
      <c r="G88" s="382"/>
      <c r="H88" s="382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111</v>
      </c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34" t="str">
        <f>E11</f>
        <v>SO 402-2 - VEŘEJNÉ OSVĚTLENÍ</v>
      </c>
      <c r="F90" s="382"/>
      <c r="G90" s="382"/>
      <c r="H90" s="382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F14</f>
        <v xml:space="preserve"> </v>
      </c>
      <c r="G92" s="37"/>
      <c r="H92" s="37"/>
      <c r="I92" s="30" t="s">
        <v>23</v>
      </c>
      <c r="J92" s="60" t="str">
        <f>IF(J14="","",J14)</f>
        <v>16. 8. 2023</v>
      </c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25</v>
      </c>
      <c r="D94" s="37"/>
      <c r="E94" s="37"/>
      <c r="F94" s="28" t="str">
        <f>E17</f>
        <v xml:space="preserve">Město Klatovy </v>
      </c>
      <c r="G94" s="37"/>
      <c r="H94" s="37"/>
      <c r="I94" s="30" t="s">
        <v>33</v>
      </c>
      <c r="J94" s="33" t="str">
        <f>E23</f>
        <v xml:space="preserve"> </v>
      </c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IF(E20="","",E20)</f>
        <v>Vyplň údaj</v>
      </c>
      <c r="G95" s="37"/>
      <c r="H95" s="37"/>
      <c r="I95" s="30" t="s">
        <v>36</v>
      </c>
      <c r="J95" s="33" t="str">
        <f>E26</f>
        <v xml:space="preserve"> </v>
      </c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4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2"/>
      <c r="B97" s="153"/>
      <c r="C97" s="154" t="s">
        <v>131</v>
      </c>
      <c r="D97" s="155" t="s">
        <v>58</v>
      </c>
      <c r="E97" s="155" t="s">
        <v>54</v>
      </c>
      <c r="F97" s="155" t="s">
        <v>55</v>
      </c>
      <c r="G97" s="155" t="s">
        <v>132</v>
      </c>
      <c r="H97" s="155" t="s">
        <v>133</v>
      </c>
      <c r="I97" s="155" t="s">
        <v>134</v>
      </c>
      <c r="J97" s="155" t="s">
        <v>115</v>
      </c>
      <c r="K97" s="156" t="s">
        <v>135</v>
      </c>
      <c r="L97" s="157"/>
      <c r="M97" s="69" t="s">
        <v>19</v>
      </c>
      <c r="N97" s="70" t="s">
        <v>43</v>
      </c>
      <c r="O97" s="70" t="s">
        <v>136</v>
      </c>
      <c r="P97" s="70" t="s">
        <v>137</v>
      </c>
      <c r="Q97" s="70" t="s">
        <v>138</v>
      </c>
      <c r="R97" s="70" t="s">
        <v>139</v>
      </c>
      <c r="S97" s="70" t="s">
        <v>140</v>
      </c>
      <c r="T97" s="71" t="s">
        <v>141</v>
      </c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</row>
    <row r="98" spans="1:65" s="2" customFormat="1" ht="22.9" customHeight="1">
      <c r="A98" s="35"/>
      <c r="B98" s="36"/>
      <c r="C98" s="76" t="s">
        <v>142</v>
      </c>
      <c r="D98" s="37"/>
      <c r="E98" s="37"/>
      <c r="F98" s="37"/>
      <c r="G98" s="37"/>
      <c r="H98" s="37"/>
      <c r="I98" s="37"/>
      <c r="J98" s="158">
        <f>BK98</f>
        <v>0</v>
      </c>
      <c r="K98" s="37"/>
      <c r="L98" s="40"/>
      <c r="M98" s="72"/>
      <c r="N98" s="159"/>
      <c r="O98" s="73"/>
      <c r="P98" s="160">
        <f>P99+P100+P104+P106+P108+P138+P141+P156+P160+P163+P165+P169+P170</f>
        <v>0</v>
      </c>
      <c r="Q98" s="73"/>
      <c r="R98" s="160">
        <f>R99+R100+R104+R106+R108+R138+R141+R156+R160+R163+R165+R169+R170</f>
        <v>0</v>
      </c>
      <c r="S98" s="73"/>
      <c r="T98" s="161">
        <f>T99+T100+T104+T106+T108+T138+T141+T156+T160+T163+T165+T169+T170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72</v>
      </c>
      <c r="AU98" s="18" t="s">
        <v>116</v>
      </c>
      <c r="BK98" s="162">
        <f>BK99+BK100+BK104+BK106+BK108+BK138+BK141+BK156+BK160+BK163+BK165+BK169+BK170</f>
        <v>0</v>
      </c>
    </row>
    <row r="99" spans="1:65" s="12" customFormat="1" ht="25.9" customHeight="1">
      <c r="B99" s="163"/>
      <c r="C99" s="164"/>
      <c r="D99" s="165" t="s">
        <v>72</v>
      </c>
      <c r="E99" s="166" t="s">
        <v>1314</v>
      </c>
      <c r="F99" s="166" t="s">
        <v>2094</v>
      </c>
      <c r="G99" s="164"/>
      <c r="H99" s="164"/>
      <c r="I99" s="167"/>
      <c r="J99" s="168">
        <f>BK99</f>
        <v>0</v>
      </c>
      <c r="K99" s="164"/>
      <c r="L99" s="169"/>
      <c r="M99" s="170"/>
      <c r="N99" s="171"/>
      <c r="O99" s="171"/>
      <c r="P99" s="172">
        <v>0</v>
      </c>
      <c r="Q99" s="171"/>
      <c r="R99" s="172">
        <v>0</v>
      </c>
      <c r="S99" s="171"/>
      <c r="T99" s="173">
        <v>0</v>
      </c>
      <c r="AR99" s="174" t="s">
        <v>79</v>
      </c>
      <c r="AT99" s="175" t="s">
        <v>72</v>
      </c>
      <c r="AU99" s="175" t="s">
        <v>73</v>
      </c>
      <c r="AY99" s="174" t="s">
        <v>145</v>
      </c>
      <c r="BK99" s="176">
        <v>0</v>
      </c>
    </row>
    <row r="100" spans="1:65" s="12" customFormat="1" ht="25.9" customHeight="1">
      <c r="B100" s="163"/>
      <c r="C100" s="164"/>
      <c r="D100" s="165" t="s">
        <v>72</v>
      </c>
      <c r="E100" s="166" t="s">
        <v>213</v>
      </c>
      <c r="F100" s="166" t="s">
        <v>1316</v>
      </c>
      <c r="G100" s="164"/>
      <c r="H100" s="164"/>
      <c r="I100" s="167"/>
      <c r="J100" s="168">
        <f>BK100</f>
        <v>0</v>
      </c>
      <c r="K100" s="164"/>
      <c r="L100" s="169"/>
      <c r="M100" s="170"/>
      <c r="N100" s="171"/>
      <c r="O100" s="171"/>
      <c r="P100" s="172">
        <f>SUM(P101:P103)</f>
        <v>0</v>
      </c>
      <c r="Q100" s="171"/>
      <c r="R100" s="172">
        <f>SUM(R101:R103)</f>
        <v>0</v>
      </c>
      <c r="S100" s="171"/>
      <c r="T100" s="173">
        <f>SUM(T101:T103)</f>
        <v>0</v>
      </c>
      <c r="AR100" s="174" t="s">
        <v>79</v>
      </c>
      <c r="AT100" s="175" t="s">
        <v>72</v>
      </c>
      <c r="AU100" s="175" t="s">
        <v>73</v>
      </c>
      <c r="AY100" s="174" t="s">
        <v>145</v>
      </c>
      <c r="BK100" s="176">
        <f>SUM(BK101:BK103)</f>
        <v>0</v>
      </c>
    </row>
    <row r="101" spans="1:65" s="2" customFormat="1" ht="16.5" customHeight="1">
      <c r="A101" s="35"/>
      <c r="B101" s="36"/>
      <c r="C101" s="179" t="s">
        <v>79</v>
      </c>
      <c r="D101" s="179" t="s">
        <v>147</v>
      </c>
      <c r="E101" s="180" t="s">
        <v>1317</v>
      </c>
      <c r="F101" s="181" t="s">
        <v>1318</v>
      </c>
      <c r="G101" s="182" t="s">
        <v>172</v>
      </c>
      <c r="H101" s="183">
        <v>5</v>
      </c>
      <c r="I101" s="184"/>
      <c r="J101" s="185">
        <f>ROUND(I101*H101,2)</f>
        <v>0</v>
      </c>
      <c r="K101" s="181" t="s">
        <v>19</v>
      </c>
      <c r="L101" s="40"/>
      <c r="M101" s="186" t="s">
        <v>19</v>
      </c>
      <c r="N101" s="187" t="s">
        <v>44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152</v>
      </c>
      <c r="AT101" s="190" t="s">
        <v>147</v>
      </c>
      <c r="AU101" s="190" t="s">
        <v>79</v>
      </c>
      <c r="AY101" s="18" t="s">
        <v>145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152</v>
      </c>
      <c r="BM101" s="190" t="s">
        <v>81</v>
      </c>
    </row>
    <row r="102" spans="1:65" s="2" customFormat="1" ht="16.5" customHeight="1">
      <c r="A102" s="35"/>
      <c r="B102" s="36"/>
      <c r="C102" s="179" t="s">
        <v>81</v>
      </c>
      <c r="D102" s="179" t="s">
        <v>147</v>
      </c>
      <c r="E102" s="180" t="s">
        <v>1319</v>
      </c>
      <c r="F102" s="181" t="s">
        <v>1320</v>
      </c>
      <c r="G102" s="182" t="s">
        <v>150</v>
      </c>
      <c r="H102" s="183">
        <v>10</v>
      </c>
      <c r="I102" s="184"/>
      <c r="J102" s="185">
        <f>ROUND(I102*H102,2)</f>
        <v>0</v>
      </c>
      <c r="K102" s="181" t="s">
        <v>19</v>
      </c>
      <c r="L102" s="40"/>
      <c r="M102" s="186" t="s">
        <v>19</v>
      </c>
      <c r="N102" s="187" t="s">
        <v>44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152</v>
      </c>
      <c r="AT102" s="190" t="s">
        <v>147</v>
      </c>
      <c r="AU102" s="190" t="s">
        <v>79</v>
      </c>
      <c r="AY102" s="18" t="s">
        <v>145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79</v>
      </c>
      <c r="BK102" s="191">
        <f>ROUND(I102*H102,2)</f>
        <v>0</v>
      </c>
      <c r="BL102" s="18" t="s">
        <v>152</v>
      </c>
      <c r="BM102" s="190" t="s">
        <v>152</v>
      </c>
    </row>
    <row r="103" spans="1:65" s="2" customFormat="1" ht="16.5" customHeight="1">
      <c r="A103" s="35"/>
      <c r="B103" s="36"/>
      <c r="C103" s="179" t="s">
        <v>162</v>
      </c>
      <c r="D103" s="179" t="s">
        <v>147</v>
      </c>
      <c r="E103" s="180" t="s">
        <v>1321</v>
      </c>
      <c r="F103" s="181" t="s">
        <v>1322</v>
      </c>
      <c r="G103" s="182" t="s">
        <v>150</v>
      </c>
      <c r="H103" s="183">
        <v>10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44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152</v>
      </c>
      <c r="AT103" s="190" t="s">
        <v>147</v>
      </c>
      <c r="AU103" s="190" t="s">
        <v>79</v>
      </c>
      <c r="AY103" s="18" t="s">
        <v>145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79</v>
      </c>
      <c r="BK103" s="191">
        <f>ROUND(I103*H103,2)</f>
        <v>0</v>
      </c>
      <c r="BL103" s="18" t="s">
        <v>152</v>
      </c>
      <c r="BM103" s="190" t="s">
        <v>184</v>
      </c>
    </row>
    <row r="104" spans="1:65" s="12" customFormat="1" ht="25.9" customHeight="1">
      <c r="B104" s="163"/>
      <c r="C104" s="164"/>
      <c r="D104" s="165" t="s">
        <v>72</v>
      </c>
      <c r="E104" s="166" t="s">
        <v>457</v>
      </c>
      <c r="F104" s="166" t="s">
        <v>1325</v>
      </c>
      <c r="G104" s="164"/>
      <c r="H104" s="164"/>
      <c r="I104" s="167"/>
      <c r="J104" s="168">
        <f>BK104</f>
        <v>0</v>
      </c>
      <c r="K104" s="164"/>
      <c r="L104" s="169"/>
      <c r="M104" s="170"/>
      <c r="N104" s="171"/>
      <c r="O104" s="171"/>
      <c r="P104" s="172">
        <f>P105</f>
        <v>0</v>
      </c>
      <c r="Q104" s="171"/>
      <c r="R104" s="172">
        <f>R105</f>
        <v>0</v>
      </c>
      <c r="S104" s="171"/>
      <c r="T104" s="173">
        <f>T105</f>
        <v>0</v>
      </c>
      <c r="AR104" s="174" t="s">
        <v>79</v>
      </c>
      <c r="AT104" s="175" t="s">
        <v>72</v>
      </c>
      <c r="AU104" s="175" t="s">
        <v>73</v>
      </c>
      <c r="AY104" s="174" t="s">
        <v>145</v>
      </c>
      <c r="BK104" s="176">
        <f>BK105</f>
        <v>0</v>
      </c>
    </row>
    <row r="105" spans="1:65" s="2" customFormat="1" ht="16.5" customHeight="1">
      <c r="A105" s="35"/>
      <c r="B105" s="36"/>
      <c r="C105" s="179" t="s">
        <v>152</v>
      </c>
      <c r="D105" s="179" t="s">
        <v>147</v>
      </c>
      <c r="E105" s="180" t="s">
        <v>1326</v>
      </c>
      <c r="F105" s="181" t="s">
        <v>1327</v>
      </c>
      <c r="G105" s="182" t="s">
        <v>150</v>
      </c>
      <c r="H105" s="183">
        <v>10</v>
      </c>
      <c r="I105" s="184"/>
      <c r="J105" s="185">
        <f>ROUND(I105*H105,2)</f>
        <v>0</v>
      </c>
      <c r="K105" s="181" t="s">
        <v>19</v>
      </c>
      <c r="L105" s="40"/>
      <c r="M105" s="186" t="s">
        <v>19</v>
      </c>
      <c r="N105" s="187" t="s">
        <v>44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152</v>
      </c>
      <c r="AT105" s="190" t="s">
        <v>147</v>
      </c>
      <c r="AU105" s="190" t="s">
        <v>79</v>
      </c>
      <c r="AY105" s="18" t="s">
        <v>145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79</v>
      </c>
      <c r="BK105" s="191">
        <f>ROUND(I105*H105,2)</f>
        <v>0</v>
      </c>
      <c r="BL105" s="18" t="s">
        <v>152</v>
      </c>
      <c r="BM105" s="190" t="s">
        <v>196</v>
      </c>
    </row>
    <row r="106" spans="1:65" s="12" customFormat="1" ht="25.9" customHeight="1">
      <c r="B106" s="163"/>
      <c r="C106" s="164"/>
      <c r="D106" s="165" t="s">
        <v>72</v>
      </c>
      <c r="E106" s="166" t="s">
        <v>465</v>
      </c>
      <c r="F106" s="166" t="s">
        <v>1330</v>
      </c>
      <c r="G106" s="164"/>
      <c r="H106" s="164"/>
      <c r="I106" s="167"/>
      <c r="J106" s="168">
        <f>BK106</f>
        <v>0</v>
      </c>
      <c r="K106" s="164"/>
      <c r="L106" s="169"/>
      <c r="M106" s="170"/>
      <c r="N106" s="171"/>
      <c r="O106" s="171"/>
      <c r="P106" s="172">
        <f>P107</f>
        <v>0</v>
      </c>
      <c r="Q106" s="171"/>
      <c r="R106" s="172">
        <f>R107</f>
        <v>0</v>
      </c>
      <c r="S106" s="171"/>
      <c r="T106" s="173">
        <f>T107</f>
        <v>0</v>
      </c>
      <c r="AR106" s="174" t="s">
        <v>79</v>
      </c>
      <c r="AT106" s="175" t="s">
        <v>72</v>
      </c>
      <c r="AU106" s="175" t="s">
        <v>73</v>
      </c>
      <c r="AY106" s="174" t="s">
        <v>145</v>
      </c>
      <c r="BK106" s="176">
        <f>BK107</f>
        <v>0</v>
      </c>
    </row>
    <row r="107" spans="1:65" s="2" customFormat="1" ht="16.5" customHeight="1">
      <c r="A107" s="35"/>
      <c r="B107" s="36"/>
      <c r="C107" s="179" t="s">
        <v>175</v>
      </c>
      <c r="D107" s="179" t="s">
        <v>147</v>
      </c>
      <c r="E107" s="180" t="s">
        <v>1331</v>
      </c>
      <c r="F107" s="181" t="s">
        <v>1332</v>
      </c>
      <c r="G107" s="182" t="s">
        <v>150</v>
      </c>
      <c r="H107" s="183">
        <v>10</v>
      </c>
      <c r="I107" s="184"/>
      <c r="J107" s="185">
        <f>ROUND(I107*H107,2)</f>
        <v>0</v>
      </c>
      <c r="K107" s="181" t="s">
        <v>19</v>
      </c>
      <c r="L107" s="40"/>
      <c r="M107" s="186" t="s">
        <v>19</v>
      </c>
      <c r="N107" s="187" t="s">
        <v>44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152</v>
      </c>
      <c r="AT107" s="190" t="s">
        <v>147</v>
      </c>
      <c r="AU107" s="190" t="s">
        <v>79</v>
      </c>
      <c r="AY107" s="18" t="s">
        <v>145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79</v>
      </c>
      <c r="BK107" s="191">
        <f>ROUND(I107*H107,2)</f>
        <v>0</v>
      </c>
      <c r="BL107" s="18" t="s">
        <v>152</v>
      </c>
      <c r="BM107" s="190" t="s">
        <v>207</v>
      </c>
    </row>
    <row r="108" spans="1:65" s="12" customFormat="1" ht="25.9" customHeight="1">
      <c r="B108" s="163"/>
      <c r="C108" s="164"/>
      <c r="D108" s="165" t="s">
        <v>72</v>
      </c>
      <c r="E108" s="166" t="s">
        <v>1336</v>
      </c>
      <c r="F108" s="166" t="s">
        <v>1337</v>
      </c>
      <c r="G108" s="164"/>
      <c r="H108" s="164"/>
      <c r="I108" s="167"/>
      <c r="J108" s="168">
        <f>BK108</f>
        <v>0</v>
      </c>
      <c r="K108" s="164"/>
      <c r="L108" s="169"/>
      <c r="M108" s="170"/>
      <c r="N108" s="171"/>
      <c r="O108" s="171"/>
      <c r="P108" s="172">
        <f>SUM(P109:P137)</f>
        <v>0</v>
      </c>
      <c r="Q108" s="171"/>
      <c r="R108" s="172">
        <f>SUM(R109:R137)</f>
        <v>0</v>
      </c>
      <c r="S108" s="171"/>
      <c r="T108" s="173">
        <f>SUM(T109:T137)</f>
        <v>0</v>
      </c>
      <c r="AR108" s="174" t="s">
        <v>79</v>
      </c>
      <c r="AT108" s="175" t="s">
        <v>72</v>
      </c>
      <c r="AU108" s="175" t="s">
        <v>73</v>
      </c>
      <c r="AY108" s="174" t="s">
        <v>145</v>
      </c>
      <c r="BK108" s="176">
        <f>SUM(BK109:BK137)</f>
        <v>0</v>
      </c>
    </row>
    <row r="109" spans="1:65" s="2" customFormat="1" ht="16.5" customHeight="1">
      <c r="A109" s="35"/>
      <c r="B109" s="36"/>
      <c r="C109" s="179" t="s">
        <v>184</v>
      </c>
      <c r="D109" s="179" t="s">
        <v>147</v>
      </c>
      <c r="E109" s="180" t="s">
        <v>1338</v>
      </c>
      <c r="F109" s="181" t="s">
        <v>1339</v>
      </c>
      <c r="G109" s="182" t="s">
        <v>263</v>
      </c>
      <c r="H109" s="183">
        <v>12</v>
      </c>
      <c r="I109" s="184"/>
      <c r="J109" s="185">
        <f t="shared" ref="J109:J137" si="0">ROUND(I109*H109,2)</f>
        <v>0</v>
      </c>
      <c r="K109" s="181" t="s">
        <v>19</v>
      </c>
      <c r="L109" s="40"/>
      <c r="M109" s="186" t="s">
        <v>19</v>
      </c>
      <c r="N109" s="187" t="s">
        <v>44</v>
      </c>
      <c r="O109" s="65"/>
      <c r="P109" s="188">
        <f t="shared" ref="P109:P137" si="1">O109*H109</f>
        <v>0</v>
      </c>
      <c r="Q109" s="188">
        <v>0</v>
      </c>
      <c r="R109" s="188">
        <f t="shared" ref="R109:R137" si="2">Q109*H109</f>
        <v>0</v>
      </c>
      <c r="S109" s="188">
        <v>0</v>
      </c>
      <c r="T109" s="189">
        <f t="shared" ref="T109:T137" si="3"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152</v>
      </c>
      <c r="AT109" s="190" t="s">
        <v>147</v>
      </c>
      <c r="AU109" s="190" t="s">
        <v>79</v>
      </c>
      <c r="AY109" s="18" t="s">
        <v>145</v>
      </c>
      <c r="BE109" s="191">
        <f t="shared" ref="BE109:BE137" si="4">IF(N109="základní",J109,0)</f>
        <v>0</v>
      </c>
      <c r="BF109" s="191">
        <f t="shared" ref="BF109:BF137" si="5">IF(N109="snížená",J109,0)</f>
        <v>0</v>
      </c>
      <c r="BG109" s="191">
        <f t="shared" ref="BG109:BG137" si="6">IF(N109="zákl. přenesená",J109,0)</f>
        <v>0</v>
      </c>
      <c r="BH109" s="191">
        <f t="shared" ref="BH109:BH137" si="7">IF(N109="sníž. přenesená",J109,0)</f>
        <v>0</v>
      </c>
      <c r="BI109" s="191">
        <f t="shared" ref="BI109:BI137" si="8">IF(N109="nulová",J109,0)</f>
        <v>0</v>
      </c>
      <c r="BJ109" s="18" t="s">
        <v>79</v>
      </c>
      <c r="BK109" s="191">
        <f t="shared" ref="BK109:BK137" si="9">ROUND(I109*H109,2)</f>
        <v>0</v>
      </c>
      <c r="BL109" s="18" t="s">
        <v>152</v>
      </c>
      <c r="BM109" s="190" t="s">
        <v>220</v>
      </c>
    </row>
    <row r="110" spans="1:65" s="2" customFormat="1" ht="16.5" customHeight="1">
      <c r="A110" s="35"/>
      <c r="B110" s="36"/>
      <c r="C110" s="220" t="s">
        <v>190</v>
      </c>
      <c r="D110" s="220" t="s">
        <v>234</v>
      </c>
      <c r="E110" s="221" t="s">
        <v>1340</v>
      </c>
      <c r="F110" s="222" t="s">
        <v>1341</v>
      </c>
      <c r="G110" s="223" t="s">
        <v>263</v>
      </c>
      <c r="H110" s="224">
        <v>4</v>
      </c>
      <c r="I110" s="225"/>
      <c r="J110" s="226">
        <f t="shared" si="0"/>
        <v>0</v>
      </c>
      <c r="K110" s="222" t="s">
        <v>19</v>
      </c>
      <c r="L110" s="227"/>
      <c r="M110" s="228" t="s">
        <v>19</v>
      </c>
      <c r="N110" s="229" t="s">
        <v>44</v>
      </c>
      <c r="O110" s="65"/>
      <c r="P110" s="188">
        <f t="shared" si="1"/>
        <v>0</v>
      </c>
      <c r="Q110" s="188">
        <v>0</v>
      </c>
      <c r="R110" s="188">
        <f t="shared" si="2"/>
        <v>0</v>
      </c>
      <c r="S110" s="188">
        <v>0</v>
      </c>
      <c r="T110" s="189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196</v>
      </c>
      <c r="AT110" s="190" t="s">
        <v>234</v>
      </c>
      <c r="AU110" s="190" t="s">
        <v>79</v>
      </c>
      <c r="AY110" s="18" t="s">
        <v>145</v>
      </c>
      <c r="BE110" s="191">
        <f t="shared" si="4"/>
        <v>0</v>
      </c>
      <c r="BF110" s="191">
        <f t="shared" si="5"/>
        <v>0</v>
      </c>
      <c r="BG110" s="191">
        <f t="shared" si="6"/>
        <v>0</v>
      </c>
      <c r="BH110" s="191">
        <f t="shared" si="7"/>
        <v>0</v>
      </c>
      <c r="BI110" s="191">
        <f t="shared" si="8"/>
        <v>0</v>
      </c>
      <c r="BJ110" s="18" t="s">
        <v>79</v>
      </c>
      <c r="BK110" s="191">
        <f t="shared" si="9"/>
        <v>0</v>
      </c>
      <c r="BL110" s="18" t="s">
        <v>152</v>
      </c>
      <c r="BM110" s="190" t="s">
        <v>233</v>
      </c>
    </row>
    <row r="111" spans="1:65" s="2" customFormat="1" ht="16.5" customHeight="1">
      <c r="A111" s="35"/>
      <c r="B111" s="36"/>
      <c r="C111" s="179" t="s">
        <v>196</v>
      </c>
      <c r="D111" s="179" t="s">
        <v>147</v>
      </c>
      <c r="E111" s="180" t="s">
        <v>1342</v>
      </c>
      <c r="F111" s="181" t="s">
        <v>1343</v>
      </c>
      <c r="G111" s="182" t="s">
        <v>263</v>
      </c>
      <c r="H111" s="183">
        <v>12</v>
      </c>
      <c r="I111" s="184"/>
      <c r="J111" s="185">
        <f t="shared" si="0"/>
        <v>0</v>
      </c>
      <c r="K111" s="181" t="s">
        <v>19</v>
      </c>
      <c r="L111" s="40"/>
      <c r="M111" s="186" t="s">
        <v>19</v>
      </c>
      <c r="N111" s="187" t="s">
        <v>44</v>
      </c>
      <c r="O111" s="65"/>
      <c r="P111" s="188">
        <f t="shared" si="1"/>
        <v>0</v>
      </c>
      <c r="Q111" s="188">
        <v>0</v>
      </c>
      <c r="R111" s="188">
        <f t="shared" si="2"/>
        <v>0</v>
      </c>
      <c r="S111" s="188">
        <v>0</v>
      </c>
      <c r="T111" s="189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152</v>
      </c>
      <c r="AT111" s="190" t="s">
        <v>147</v>
      </c>
      <c r="AU111" s="190" t="s">
        <v>79</v>
      </c>
      <c r="AY111" s="18" t="s">
        <v>145</v>
      </c>
      <c r="BE111" s="191">
        <f t="shared" si="4"/>
        <v>0</v>
      </c>
      <c r="BF111" s="191">
        <f t="shared" si="5"/>
        <v>0</v>
      </c>
      <c r="BG111" s="191">
        <f t="shared" si="6"/>
        <v>0</v>
      </c>
      <c r="BH111" s="191">
        <f t="shared" si="7"/>
        <v>0</v>
      </c>
      <c r="BI111" s="191">
        <f t="shared" si="8"/>
        <v>0</v>
      </c>
      <c r="BJ111" s="18" t="s">
        <v>79</v>
      </c>
      <c r="BK111" s="191">
        <f t="shared" si="9"/>
        <v>0</v>
      </c>
      <c r="BL111" s="18" t="s">
        <v>152</v>
      </c>
      <c r="BM111" s="190" t="s">
        <v>243</v>
      </c>
    </row>
    <row r="112" spans="1:65" s="2" customFormat="1" ht="16.5" customHeight="1">
      <c r="A112" s="35"/>
      <c r="B112" s="36"/>
      <c r="C112" s="220" t="s">
        <v>202</v>
      </c>
      <c r="D112" s="220" t="s">
        <v>234</v>
      </c>
      <c r="E112" s="221" t="s">
        <v>1344</v>
      </c>
      <c r="F112" s="222" t="s">
        <v>1345</v>
      </c>
      <c r="G112" s="223" t="s">
        <v>263</v>
      </c>
      <c r="H112" s="224">
        <v>12</v>
      </c>
      <c r="I112" s="225"/>
      <c r="J112" s="226">
        <f t="shared" si="0"/>
        <v>0</v>
      </c>
      <c r="K112" s="222" t="s">
        <v>19</v>
      </c>
      <c r="L112" s="227"/>
      <c r="M112" s="228" t="s">
        <v>19</v>
      </c>
      <c r="N112" s="229" t="s">
        <v>44</v>
      </c>
      <c r="O112" s="65"/>
      <c r="P112" s="188">
        <f t="shared" si="1"/>
        <v>0</v>
      </c>
      <c r="Q112" s="188">
        <v>0</v>
      </c>
      <c r="R112" s="188">
        <f t="shared" si="2"/>
        <v>0</v>
      </c>
      <c r="S112" s="188">
        <v>0</v>
      </c>
      <c r="T112" s="189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196</v>
      </c>
      <c r="AT112" s="190" t="s">
        <v>234</v>
      </c>
      <c r="AU112" s="190" t="s">
        <v>79</v>
      </c>
      <c r="AY112" s="18" t="s">
        <v>145</v>
      </c>
      <c r="BE112" s="191">
        <f t="shared" si="4"/>
        <v>0</v>
      </c>
      <c r="BF112" s="191">
        <f t="shared" si="5"/>
        <v>0</v>
      </c>
      <c r="BG112" s="191">
        <f t="shared" si="6"/>
        <v>0</v>
      </c>
      <c r="BH112" s="191">
        <f t="shared" si="7"/>
        <v>0</v>
      </c>
      <c r="BI112" s="191">
        <f t="shared" si="8"/>
        <v>0</v>
      </c>
      <c r="BJ112" s="18" t="s">
        <v>79</v>
      </c>
      <c r="BK112" s="191">
        <f t="shared" si="9"/>
        <v>0</v>
      </c>
      <c r="BL112" s="18" t="s">
        <v>152</v>
      </c>
      <c r="BM112" s="190" t="s">
        <v>255</v>
      </c>
    </row>
    <row r="113" spans="1:65" s="2" customFormat="1" ht="16.5" customHeight="1">
      <c r="A113" s="35"/>
      <c r="B113" s="36"/>
      <c r="C113" s="179" t="s">
        <v>207</v>
      </c>
      <c r="D113" s="179" t="s">
        <v>147</v>
      </c>
      <c r="E113" s="180" t="s">
        <v>1354</v>
      </c>
      <c r="F113" s="181" t="s">
        <v>1355</v>
      </c>
      <c r="G113" s="182" t="s">
        <v>263</v>
      </c>
      <c r="H113" s="183">
        <v>12</v>
      </c>
      <c r="I113" s="184"/>
      <c r="J113" s="185">
        <f t="shared" si="0"/>
        <v>0</v>
      </c>
      <c r="K113" s="181" t="s">
        <v>19</v>
      </c>
      <c r="L113" s="40"/>
      <c r="M113" s="186" t="s">
        <v>19</v>
      </c>
      <c r="N113" s="187" t="s">
        <v>44</v>
      </c>
      <c r="O113" s="65"/>
      <c r="P113" s="188">
        <f t="shared" si="1"/>
        <v>0</v>
      </c>
      <c r="Q113" s="188">
        <v>0</v>
      </c>
      <c r="R113" s="188">
        <f t="shared" si="2"/>
        <v>0</v>
      </c>
      <c r="S113" s="188">
        <v>0</v>
      </c>
      <c r="T113" s="189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152</v>
      </c>
      <c r="AT113" s="190" t="s">
        <v>147</v>
      </c>
      <c r="AU113" s="190" t="s">
        <v>79</v>
      </c>
      <c r="AY113" s="18" t="s">
        <v>145</v>
      </c>
      <c r="BE113" s="191">
        <f t="shared" si="4"/>
        <v>0</v>
      </c>
      <c r="BF113" s="191">
        <f t="shared" si="5"/>
        <v>0</v>
      </c>
      <c r="BG113" s="191">
        <f t="shared" si="6"/>
        <v>0</v>
      </c>
      <c r="BH113" s="191">
        <f t="shared" si="7"/>
        <v>0</v>
      </c>
      <c r="BI113" s="191">
        <f t="shared" si="8"/>
        <v>0</v>
      </c>
      <c r="BJ113" s="18" t="s">
        <v>79</v>
      </c>
      <c r="BK113" s="191">
        <f t="shared" si="9"/>
        <v>0</v>
      </c>
      <c r="BL113" s="18" t="s">
        <v>152</v>
      </c>
      <c r="BM113" s="190" t="s">
        <v>267</v>
      </c>
    </row>
    <row r="114" spans="1:65" s="2" customFormat="1" ht="16.5" customHeight="1">
      <c r="A114" s="35"/>
      <c r="B114" s="36"/>
      <c r="C114" s="220" t="s">
        <v>213</v>
      </c>
      <c r="D114" s="220" t="s">
        <v>234</v>
      </c>
      <c r="E114" s="221" t="s">
        <v>1356</v>
      </c>
      <c r="F114" s="222" t="s">
        <v>1357</v>
      </c>
      <c r="G114" s="223" t="s">
        <v>263</v>
      </c>
      <c r="H114" s="224">
        <v>12</v>
      </c>
      <c r="I114" s="225"/>
      <c r="J114" s="226">
        <f t="shared" si="0"/>
        <v>0</v>
      </c>
      <c r="K114" s="222" t="s">
        <v>19</v>
      </c>
      <c r="L114" s="227"/>
      <c r="M114" s="228" t="s">
        <v>19</v>
      </c>
      <c r="N114" s="229" t="s">
        <v>44</v>
      </c>
      <c r="O114" s="65"/>
      <c r="P114" s="188">
        <f t="shared" si="1"/>
        <v>0</v>
      </c>
      <c r="Q114" s="188">
        <v>0</v>
      </c>
      <c r="R114" s="188">
        <f t="shared" si="2"/>
        <v>0</v>
      </c>
      <c r="S114" s="188">
        <v>0</v>
      </c>
      <c r="T114" s="189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196</v>
      </c>
      <c r="AT114" s="190" t="s">
        <v>234</v>
      </c>
      <c r="AU114" s="190" t="s">
        <v>79</v>
      </c>
      <c r="AY114" s="18" t="s">
        <v>145</v>
      </c>
      <c r="BE114" s="191">
        <f t="shared" si="4"/>
        <v>0</v>
      </c>
      <c r="BF114" s="191">
        <f t="shared" si="5"/>
        <v>0</v>
      </c>
      <c r="BG114" s="191">
        <f t="shared" si="6"/>
        <v>0</v>
      </c>
      <c r="BH114" s="191">
        <f t="shared" si="7"/>
        <v>0</v>
      </c>
      <c r="BI114" s="191">
        <f t="shared" si="8"/>
        <v>0</v>
      </c>
      <c r="BJ114" s="18" t="s">
        <v>79</v>
      </c>
      <c r="BK114" s="191">
        <f t="shared" si="9"/>
        <v>0</v>
      </c>
      <c r="BL114" s="18" t="s">
        <v>152</v>
      </c>
      <c r="BM114" s="190" t="s">
        <v>277</v>
      </c>
    </row>
    <row r="115" spans="1:65" s="2" customFormat="1" ht="16.5" customHeight="1">
      <c r="A115" s="35"/>
      <c r="B115" s="36"/>
      <c r="C115" s="220" t="s">
        <v>220</v>
      </c>
      <c r="D115" s="220" t="s">
        <v>234</v>
      </c>
      <c r="E115" s="221" t="s">
        <v>1360</v>
      </c>
      <c r="F115" s="222" t="s">
        <v>1361</v>
      </c>
      <c r="G115" s="223" t="s">
        <v>172</v>
      </c>
      <c r="H115" s="224">
        <v>100</v>
      </c>
      <c r="I115" s="225"/>
      <c r="J115" s="226">
        <f t="shared" si="0"/>
        <v>0</v>
      </c>
      <c r="K115" s="222" t="s">
        <v>19</v>
      </c>
      <c r="L115" s="227"/>
      <c r="M115" s="228" t="s">
        <v>19</v>
      </c>
      <c r="N115" s="229" t="s">
        <v>44</v>
      </c>
      <c r="O115" s="65"/>
      <c r="P115" s="188">
        <f t="shared" si="1"/>
        <v>0</v>
      </c>
      <c r="Q115" s="188">
        <v>0</v>
      </c>
      <c r="R115" s="188">
        <f t="shared" si="2"/>
        <v>0</v>
      </c>
      <c r="S115" s="188">
        <v>0</v>
      </c>
      <c r="T115" s="189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196</v>
      </c>
      <c r="AT115" s="190" t="s">
        <v>234</v>
      </c>
      <c r="AU115" s="190" t="s">
        <v>79</v>
      </c>
      <c r="AY115" s="18" t="s">
        <v>145</v>
      </c>
      <c r="BE115" s="191">
        <f t="shared" si="4"/>
        <v>0</v>
      </c>
      <c r="BF115" s="191">
        <f t="shared" si="5"/>
        <v>0</v>
      </c>
      <c r="BG115" s="191">
        <f t="shared" si="6"/>
        <v>0</v>
      </c>
      <c r="BH115" s="191">
        <f t="shared" si="7"/>
        <v>0</v>
      </c>
      <c r="BI115" s="191">
        <f t="shared" si="8"/>
        <v>0</v>
      </c>
      <c r="BJ115" s="18" t="s">
        <v>79</v>
      </c>
      <c r="BK115" s="191">
        <f t="shared" si="9"/>
        <v>0</v>
      </c>
      <c r="BL115" s="18" t="s">
        <v>152</v>
      </c>
      <c r="BM115" s="190" t="s">
        <v>288</v>
      </c>
    </row>
    <row r="116" spans="1:65" s="2" customFormat="1" ht="16.5" customHeight="1">
      <c r="A116" s="35"/>
      <c r="B116" s="36"/>
      <c r="C116" s="179" t="s">
        <v>227</v>
      </c>
      <c r="D116" s="179" t="s">
        <v>147</v>
      </c>
      <c r="E116" s="180" t="s">
        <v>1362</v>
      </c>
      <c r="F116" s="181" t="s">
        <v>1363</v>
      </c>
      <c r="G116" s="182" t="s">
        <v>172</v>
      </c>
      <c r="H116" s="183">
        <v>360</v>
      </c>
      <c r="I116" s="184"/>
      <c r="J116" s="185">
        <f t="shared" si="0"/>
        <v>0</v>
      </c>
      <c r="K116" s="181" t="s">
        <v>19</v>
      </c>
      <c r="L116" s="40"/>
      <c r="M116" s="186" t="s">
        <v>19</v>
      </c>
      <c r="N116" s="187" t="s">
        <v>44</v>
      </c>
      <c r="O116" s="65"/>
      <c r="P116" s="188">
        <f t="shared" si="1"/>
        <v>0</v>
      </c>
      <c r="Q116" s="188">
        <v>0</v>
      </c>
      <c r="R116" s="188">
        <f t="shared" si="2"/>
        <v>0</v>
      </c>
      <c r="S116" s="188">
        <v>0</v>
      </c>
      <c r="T116" s="189">
        <f t="shared" si="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152</v>
      </c>
      <c r="AT116" s="190" t="s">
        <v>147</v>
      </c>
      <c r="AU116" s="190" t="s">
        <v>79</v>
      </c>
      <c r="AY116" s="18" t="s">
        <v>145</v>
      </c>
      <c r="BE116" s="191">
        <f t="shared" si="4"/>
        <v>0</v>
      </c>
      <c r="BF116" s="191">
        <f t="shared" si="5"/>
        <v>0</v>
      </c>
      <c r="BG116" s="191">
        <f t="shared" si="6"/>
        <v>0</v>
      </c>
      <c r="BH116" s="191">
        <f t="shared" si="7"/>
        <v>0</v>
      </c>
      <c r="BI116" s="191">
        <f t="shared" si="8"/>
        <v>0</v>
      </c>
      <c r="BJ116" s="18" t="s">
        <v>79</v>
      </c>
      <c r="BK116" s="191">
        <f t="shared" si="9"/>
        <v>0</v>
      </c>
      <c r="BL116" s="18" t="s">
        <v>152</v>
      </c>
      <c r="BM116" s="190" t="s">
        <v>298</v>
      </c>
    </row>
    <row r="117" spans="1:65" s="2" customFormat="1" ht="16.5" customHeight="1">
      <c r="A117" s="35"/>
      <c r="B117" s="36"/>
      <c r="C117" s="220" t="s">
        <v>233</v>
      </c>
      <c r="D117" s="220" t="s">
        <v>234</v>
      </c>
      <c r="E117" s="221" t="s">
        <v>1364</v>
      </c>
      <c r="F117" s="222" t="s">
        <v>1365</v>
      </c>
      <c r="G117" s="223" t="s">
        <v>172</v>
      </c>
      <c r="H117" s="224">
        <v>360.00099999999998</v>
      </c>
      <c r="I117" s="225"/>
      <c r="J117" s="226">
        <f t="shared" si="0"/>
        <v>0</v>
      </c>
      <c r="K117" s="222" t="s">
        <v>19</v>
      </c>
      <c r="L117" s="227"/>
      <c r="M117" s="228" t="s">
        <v>19</v>
      </c>
      <c r="N117" s="229" t="s">
        <v>44</v>
      </c>
      <c r="O117" s="65"/>
      <c r="P117" s="188">
        <f t="shared" si="1"/>
        <v>0</v>
      </c>
      <c r="Q117" s="188">
        <v>0</v>
      </c>
      <c r="R117" s="188">
        <f t="shared" si="2"/>
        <v>0</v>
      </c>
      <c r="S117" s="188">
        <v>0</v>
      </c>
      <c r="T117" s="189">
        <f t="shared" si="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196</v>
      </c>
      <c r="AT117" s="190" t="s">
        <v>234</v>
      </c>
      <c r="AU117" s="190" t="s">
        <v>79</v>
      </c>
      <c r="AY117" s="18" t="s">
        <v>145</v>
      </c>
      <c r="BE117" s="191">
        <f t="shared" si="4"/>
        <v>0</v>
      </c>
      <c r="BF117" s="191">
        <f t="shared" si="5"/>
        <v>0</v>
      </c>
      <c r="BG117" s="191">
        <f t="shared" si="6"/>
        <v>0</v>
      </c>
      <c r="BH117" s="191">
        <f t="shared" si="7"/>
        <v>0</v>
      </c>
      <c r="BI117" s="191">
        <f t="shared" si="8"/>
        <v>0</v>
      </c>
      <c r="BJ117" s="18" t="s">
        <v>79</v>
      </c>
      <c r="BK117" s="191">
        <f t="shared" si="9"/>
        <v>0</v>
      </c>
      <c r="BL117" s="18" t="s">
        <v>152</v>
      </c>
      <c r="BM117" s="190" t="s">
        <v>310</v>
      </c>
    </row>
    <row r="118" spans="1:65" s="2" customFormat="1" ht="16.5" customHeight="1">
      <c r="A118" s="35"/>
      <c r="B118" s="36"/>
      <c r="C118" s="179" t="s">
        <v>8</v>
      </c>
      <c r="D118" s="179" t="s">
        <v>147</v>
      </c>
      <c r="E118" s="180" t="s">
        <v>1366</v>
      </c>
      <c r="F118" s="181" t="s">
        <v>1367</v>
      </c>
      <c r="G118" s="182" t="s">
        <v>172</v>
      </c>
      <c r="H118" s="183">
        <v>330</v>
      </c>
      <c r="I118" s="184"/>
      <c r="J118" s="185">
        <f t="shared" si="0"/>
        <v>0</v>
      </c>
      <c r="K118" s="181" t="s">
        <v>19</v>
      </c>
      <c r="L118" s="40"/>
      <c r="M118" s="186" t="s">
        <v>19</v>
      </c>
      <c r="N118" s="187" t="s">
        <v>44</v>
      </c>
      <c r="O118" s="65"/>
      <c r="P118" s="188">
        <f t="shared" si="1"/>
        <v>0</v>
      </c>
      <c r="Q118" s="188">
        <v>0</v>
      </c>
      <c r="R118" s="188">
        <f t="shared" si="2"/>
        <v>0</v>
      </c>
      <c r="S118" s="188">
        <v>0</v>
      </c>
      <c r="T118" s="189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152</v>
      </c>
      <c r="AT118" s="190" t="s">
        <v>147</v>
      </c>
      <c r="AU118" s="190" t="s">
        <v>79</v>
      </c>
      <c r="AY118" s="18" t="s">
        <v>145</v>
      </c>
      <c r="BE118" s="191">
        <f t="shared" si="4"/>
        <v>0</v>
      </c>
      <c r="BF118" s="191">
        <f t="shared" si="5"/>
        <v>0</v>
      </c>
      <c r="BG118" s="191">
        <f t="shared" si="6"/>
        <v>0</v>
      </c>
      <c r="BH118" s="191">
        <f t="shared" si="7"/>
        <v>0</v>
      </c>
      <c r="BI118" s="191">
        <f t="shared" si="8"/>
        <v>0</v>
      </c>
      <c r="BJ118" s="18" t="s">
        <v>79</v>
      </c>
      <c r="BK118" s="191">
        <f t="shared" si="9"/>
        <v>0</v>
      </c>
      <c r="BL118" s="18" t="s">
        <v>152</v>
      </c>
      <c r="BM118" s="190" t="s">
        <v>322</v>
      </c>
    </row>
    <row r="119" spans="1:65" s="2" customFormat="1" ht="16.5" customHeight="1">
      <c r="A119" s="35"/>
      <c r="B119" s="36"/>
      <c r="C119" s="220" t="s">
        <v>243</v>
      </c>
      <c r="D119" s="220" t="s">
        <v>234</v>
      </c>
      <c r="E119" s="221" t="s">
        <v>1368</v>
      </c>
      <c r="F119" s="222" t="s">
        <v>1369</v>
      </c>
      <c r="G119" s="223" t="s">
        <v>172</v>
      </c>
      <c r="H119" s="224">
        <v>329.99900000000002</v>
      </c>
      <c r="I119" s="225"/>
      <c r="J119" s="226">
        <f t="shared" si="0"/>
        <v>0</v>
      </c>
      <c r="K119" s="222" t="s">
        <v>19</v>
      </c>
      <c r="L119" s="227"/>
      <c r="M119" s="228" t="s">
        <v>19</v>
      </c>
      <c r="N119" s="229" t="s">
        <v>44</v>
      </c>
      <c r="O119" s="65"/>
      <c r="P119" s="188">
        <f t="shared" si="1"/>
        <v>0</v>
      </c>
      <c r="Q119" s="188">
        <v>0</v>
      </c>
      <c r="R119" s="188">
        <f t="shared" si="2"/>
        <v>0</v>
      </c>
      <c r="S119" s="188">
        <v>0</v>
      </c>
      <c r="T119" s="189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196</v>
      </c>
      <c r="AT119" s="190" t="s">
        <v>234</v>
      </c>
      <c r="AU119" s="190" t="s">
        <v>79</v>
      </c>
      <c r="AY119" s="18" t="s">
        <v>145</v>
      </c>
      <c r="BE119" s="191">
        <f t="shared" si="4"/>
        <v>0</v>
      </c>
      <c r="BF119" s="191">
        <f t="shared" si="5"/>
        <v>0</v>
      </c>
      <c r="BG119" s="191">
        <f t="shared" si="6"/>
        <v>0</v>
      </c>
      <c r="BH119" s="191">
        <f t="shared" si="7"/>
        <v>0</v>
      </c>
      <c r="BI119" s="191">
        <f t="shared" si="8"/>
        <v>0</v>
      </c>
      <c r="BJ119" s="18" t="s">
        <v>79</v>
      </c>
      <c r="BK119" s="191">
        <f t="shared" si="9"/>
        <v>0</v>
      </c>
      <c r="BL119" s="18" t="s">
        <v>152</v>
      </c>
      <c r="BM119" s="190" t="s">
        <v>332</v>
      </c>
    </row>
    <row r="120" spans="1:65" s="2" customFormat="1" ht="16.5" customHeight="1">
      <c r="A120" s="35"/>
      <c r="B120" s="36"/>
      <c r="C120" s="179" t="s">
        <v>248</v>
      </c>
      <c r="D120" s="179" t="s">
        <v>147</v>
      </c>
      <c r="E120" s="180" t="s">
        <v>1370</v>
      </c>
      <c r="F120" s="181" t="s">
        <v>1371</v>
      </c>
      <c r="G120" s="182" t="s">
        <v>172</v>
      </c>
      <c r="H120" s="183">
        <v>340</v>
      </c>
      <c r="I120" s="184"/>
      <c r="J120" s="185">
        <f t="shared" si="0"/>
        <v>0</v>
      </c>
      <c r="K120" s="181" t="s">
        <v>19</v>
      </c>
      <c r="L120" s="40"/>
      <c r="M120" s="186" t="s">
        <v>19</v>
      </c>
      <c r="N120" s="187" t="s">
        <v>44</v>
      </c>
      <c r="O120" s="65"/>
      <c r="P120" s="188">
        <f t="shared" si="1"/>
        <v>0</v>
      </c>
      <c r="Q120" s="188">
        <v>0</v>
      </c>
      <c r="R120" s="188">
        <f t="shared" si="2"/>
        <v>0</v>
      </c>
      <c r="S120" s="188">
        <v>0</v>
      </c>
      <c r="T120" s="189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152</v>
      </c>
      <c r="AT120" s="190" t="s">
        <v>147</v>
      </c>
      <c r="AU120" s="190" t="s">
        <v>79</v>
      </c>
      <c r="AY120" s="18" t="s">
        <v>145</v>
      </c>
      <c r="BE120" s="191">
        <f t="shared" si="4"/>
        <v>0</v>
      </c>
      <c r="BF120" s="191">
        <f t="shared" si="5"/>
        <v>0</v>
      </c>
      <c r="BG120" s="191">
        <f t="shared" si="6"/>
        <v>0</v>
      </c>
      <c r="BH120" s="191">
        <f t="shared" si="7"/>
        <v>0</v>
      </c>
      <c r="BI120" s="191">
        <f t="shared" si="8"/>
        <v>0</v>
      </c>
      <c r="BJ120" s="18" t="s">
        <v>79</v>
      </c>
      <c r="BK120" s="191">
        <f t="shared" si="9"/>
        <v>0</v>
      </c>
      <c r="BL120" s="18" t="s">
        <v>152</v>
      </c>
      <c r="BM120" s="190" t="s">
        <v>341</v>
      </c>
    </row>
    <row r="121" spans="1:65" s="2" customFormat="1" ht="16.5" customHeight="1">
      <c r="A121" s="35"/>
      <c r="B121" s="36"/>
      <c r="C121" s="220" t="s">
        <v>255</v>
      </c>
      <c r="D121" s="220" t="s">
        <v>234</v>
      </c>
      <c r="E121" s="221" t="s">
        <v>1372</v>
      </c>
      <c r="F121" s="222" t="s">
        <v>1373</v>
      </c>
      <c r="G121" s="223" t="s">
        <v>1374</v>
      </c>
      <c r="H121" s="224">
        <v>210.8</v>
      </c>
      <c r="I121" s="225"/>
      <c r="J121" s="226">
        <f t="shared" si="0"/>
        <v>0</v>
      </c>
      <c r="K121" s="222" t="s">
        <v>19</v>
      </c>
      <c r="L121" s="227"/>
      <c r="M121" s="228" t="s">
        <v>19</v>
      </c>
      <c r="N121" s="229" t="s">
        <v>44</v>
      </c>
      <c r="O121" s="65"/>
      <c r="P121" s="188">
        <f t="shared" si="1"/>
        <v>0</v>
      </c>
      <c r="Q121" s="188">
        <v>0</v>
      </c>
      <c r="R121" s="188">
        <f t="shared" si="2"/>
        <v>0</v>
      </c>
      <c r="S121" s="188">
        <v>0</v>
      </c>
      <c r="T121" s="189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196</v>
      </c>
      <c r="AT121" s="190" t="s">
        <v>234</v>
      </c>
      <c r="AU121" s="190" t="s">
        <v>79</v>
      </c>
      <c r="AY121" s="18" t="s">
        <v>145</v>
      </c>
      <c r="BE121" s="191">
        <f t="shared" si="4"/>
        <v>0</v>
      </c>
      <c r="BF121" s="191">
        <f t="shared" si="5"/>
        <v>0</v>
      </c>
      <c r="BG121" s="191">
        <f t="shared" si="6"/>
        <v>0</v>
      </c>
      <c r="BH121" s="191">
        <f t="shared" si="7"/>
        <v>0</v>
      </c>
      <c r="BI121" s="191">
        <f t="shared" si="8"/>
        <v>0</v>
      </c>
      <c r="BJ121" s="18" t="s">
        <v>79</v>
      </c>
      <c r="BK121" s="191">
        <f t="shared" si="9"/>
        <v>0</v>
      </c>
      <c r="BL121" s="18" t="s">
        <v>152</v>
      </c>
      <c r="BM121" s="190" t="s">
        <v>350</v>
      </c>
    </row>
    <row r="122" spans="1:65" s="2" customFormat="1" ht="16.5" customHeight="1">
      <c r="A122" s="35"/>
      <c r="B122" s="36"/>
      <c r="C122" s="179" t="s">
        <v>260</v>
      </c>
      <c r="D122" s="179" t="s">
        <v>147</v>
      </c>
      <c r="E122" s="180" t="s">
        <v>1375</v>
      </c>
      <c r="F122" s="181" t="s">
        <v>1376</v>
      </c>
      <c r="G122" s="182" t="s">
        <v>263</v>
      </c>
      <c r="H122" s="183">
        <v>45</v>
      </c>
      <c r="I122" s="184"/>
      <c r="J122" s="185">
        <f t="shared" si="0"/>
        <v>0</v>
      </c>
      <c r="K122" s="181" t="s">
        <v>19</v>
      </c>
      <c r="L122" s="40"/>
      <c r="M122" s="186" t="s">
        <v>19</v>
      </c>
      <c r="N122" s="187" t="s">
        <v>44</v>
      </c>
      <c r="O122" s="65"/>
      <c r="P122" s="188">
        <f t="shared" si="1"/>
        <v>0</v>
      </c>
      <c r="Q122" s="188">
        <v>0</v>
      </c>
      <c r="R122" s="188">
        <f t="shared" si="2"/>
        <v>0</v>
      </c>
      <c r="S122" s="188">
        <v>0</v>
      </c>
      <c r="T122" s="189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152</v>
      </c>
      <c r="AT122" s="190" t="s">
        <v>147</v>
      </c>
      <c r="AU122" s="190" t="s">
        <v>79</v>
      </c>
      <c r="AY122" s="18" t="s">
        <v>145</v>
      </c>
      <c r="BE122" s="191">
        <f t="shared" si="4"/>
        <v>0</v>
      </c>
      <c r="BF122" s="191">
        <f t="shared" si="5"/>
        <v>0</v>
      </c>
      <c r="BG122" s="191">
        <f t="shared" si="6"/>
        <v>0</v>
      </c>
      <c r="BH122" s="191">
        <f t="shared" si="7"/>
        <v>0</v>
      </c>
      <c r="BI122" s="191">
        <f t="shared" si="8"/>
        <v>0</v>
      </c>
      <c r="BJ122" s="18" t="s">
        <v>79</v>
      </c>
      <c r="BK122" s="191">
        <f t="shared" si="9"/>
        <v>0</v>
      </c>
      <c r="BL122" s="18" t="s">
        <v>152</v>
      </c>
      <c r="BM122" s="190" t="s">
        <v>361</v>
      </c>
    </row>
    <row r="123" spans="1:65" s="2" customFormat="1" ht="16.5" customHeight="1">
      <c r="A123" s="35"/>
      <c r="B123" s="36"/>
      <c r="C123" s="220" t="s">
        <v>267</v>
      </c>
      <c r="D123" s="220" t="s">
        <v>234</v>
      </c>
      <c r="E123" s="221" t="s">
        <v>1377</v>
      </c>
      <c r="F123" s="222" t="s">
        <v>1378</v>
      </c>
      <c r="G123" s="223" t="s">
        <v>263</v>
      </c>
      <c r="H123" s="224">
        <v>30</v>
      </c>
      <c r="I123" s="225"/>
      <c r="J123" s="226">
        <f t="shared" si="0"/>
        <v>0</v>
      </c>
      <c r="K123" s="222" t="s">
        <v>19</v>
      </c>
      <c r="L123" s="227"/>
      <c r="M123" s="228" t="s">
        <v>19</v>
      </c>
      <c r="N123" s="229" t="s">
        <v>44</v>
      </c>
      <c r="O123" s="65"/>
      <c r="P123" s="188">
        <f t="shared" si="1"/>
        <v>0</v>
      </c>
      <c r="Q123" s="188">
        <v>0</v>
      </c>
      <c r="R123" s="188">
        <f t="shared" si="2"/>
        <v>0</v>
      </c>
      <c r="S123" s="188">
        <v>0</v>
      </c>
      <c r="T123" s="189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196</v>
      </c>
      <c r="AT123" s="190" t="s">
        <v>234</v>
      </c>
      <c r="AU123" s="190" t="s">
        <v>79</v>
      </c>
      <c r="AY123" s="18" t="s">
        <v>145</v>
      </c>
      <c r="BE123" s="191">
        <f t="shared" si="4"/>
        <v>0</v>
      </c>
      <c r="BF123" s="191">
        <f t="shared" si="5"/>
        <v>0</v>
      </c>
      <c r="BG123" s="191">
        <f t="shared" si="6"/>
        <v>0</v>
      </c>
      <c r="BH123" s="191">
        <f t="shared" si="7"/>
        <v>0</v>
      </c>
      <c r="BI123" s="191">
        <f t="shared" si="8"/>
        <v>0</v>
      </c>
      <c r="BJ123" s="18" t="s">
        <v>79</v>
      </c>
      <c r="BK123" s="191">
        <f t="shared" si="9"/>
        <v>0</v>
      </c>
      <c r="BL123" s="18" t="s">
        <v>152</v>
      </c>
      <c r="BM123" s="190" t="s">
        <v>372</v>
      </c>
    </row>
    <row r="124" spans="1:65" s="2" customFormat="1" ht="16.5" customHeight="1">
      <c r="A124" s="35"/>
      <c r="B124" s="36"/>
      <c r="C124" s="220" t="s">
        <v>7</v>
      </c>
      <c r="D124" s="220" t="s">
        <v>234</v>
      </c>
      <c r="E124" s="221" t="s">
        <v>1379</v>
      </c>
      <c r="F124" s="222" t="s">
        <v>1380</v>
      </c>
      <c r="G124" s="223" t="s">
        <v>263</v>
      </c>
      <c r="H124" s="224">
        <v>15</v>
      </c>
      <c r="I124" s="225"/>
      <c r="J124" s="226">
        <f t="shared" si="0"/>
        <v>0</v>
      </c>
      <c r="K124" s="222" t="s">
        <v>19</v>
      </c>
      <c r="L124" s="227"/>
      <c r="M124" s="228" t="s">
        <v>19</v>
      </c>
      <c r="N124" s="229" t="s">
        <v>44</v>
      </c>
      <c r="O124" s="65"/>
      <c r="P124" s="188">
        <f t="shared" si="1"/>
        <v>0</v>
      </c>
      <c r="Q124" s="188">
        <v>0</v>
      </c>
      <c r="R124" s="188">
        <f t="shared" si="2"/>
        <v>0</v>
      </c>
      <c r="S124" s="188">
        <v>0</v>
      </c>
      <c r="T124" s="189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196</v>
      </c>
      <c r="AT124" s="190" t="s">
        <v>234</v>
      </c>
      <c r="AU124" s="190" t="s">
        <v>79</v>
      </c>
      <c r="AY124" s="18" t="s">
        <v>145</v>
      </c>
      <c r="BE124" s="191">
        <f t="shared" si="4"/>
        <v>0</v>
      </c>
      <c r="BF124" s="191">
        <f t="shared" si="5"/>
        <v>0</v>
      </c>
      <c r="BG124" s="191">
        <f t="shared" si="6"/>
        <v>0</v>
      </c>
      <c r="BH124" s="191">
        <f t="shared" si="7"/>
        <v>0</v>
      </c>
      <c r="BI124" s="191">
        <f t="shared" si="8"/>
        <v>0</v>
      </c>
      <c r="BJ124" s="18" t="s">
        <v>79</v>
      </c>
      <c r="BK124" s="191">
        <f t="shared" si="9"/>
        <v>0</v>
      </c>
      <c r="BL124" s="18" t="s">
        <v>152</v>
      </c>
      <c r="BM124" s="190" t="s">
        <v>380</v>
      </c>
    </row>
    <row r="125" spans="1:65" s="2" customFormat="1" ht="16.5" customHeight="1">
      <c r="A125" s="35"/>
      <c r="B125" s="36"/>
      <c r="C125" s="179" t="s">
        <v>277</v>
      </c>
      <c r="D125" s="179" t="s">
        <v>147</v>
      </c>
      <c r="E125" s="180" t="s">
        <v>1381</v>
      </c>
      <c r="F125" s="181" t="s">
        <v>1382</v>
      </c>
      <c r="G125" s="182" t="s">
        <v>172</v>
      </c>
      <c r="H125" s="183">
        <v>355</v>
      </c>
      <c r="I125" s="184"/>
      <c r="J125" s="185">
        <f t="shared" si="0"/>
        <v>0</v>
      </c>
      <c r="K125" s="181" t="s">
        <v>19</v>
      </c>
      <c r="L125" s="40"/>
      <c r="M125" s="186" t="s">
        <v>19</v>
      </c>
      <c r="N125" s="187" t="s">
        <v>44</v>
      </c>
      <c r="O125" s="65"/>
      <c r="P125" s="188">
        <f t="shared" si="1"/>
        <v>0</v>
      </c>
      <c r="Q125" s="188">
        <v>0</v>
      </c>
      <c r="R125" s="188">
        <f t="shared" si="2"/>
        <v>0</v>
      </c>
      <c r="S125" s="188">
        <v>0</v>
      </c>
      <c r="T125" s="189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152</v>
      </c>
      <c r="AT125" s="190" t="s">
        <v>147</v>
      </c>
      <c r="AU125" s="190" t="s">
        <v>79</v>
      </c>
      <c r="AY125" s="18" t="s">
        <v>145</v>
      </c>
      <c r="BE125" s="191">
        <f t="shared" si="4"/>
        <v>0</v>
      </c>
      <c r="BF125" s="191">
        <f t="shared" si="5"/>
        <v>0</v>
      </c>
      <c r="BG125" s="191">
        <f t="shared" si="6"/>
        <v>0</v>
      </c>
      <c r="BH125" s="191">
        <f t="shared" si="7"/>
        <v>0</v>
      </c>
      <c r="BI125" s="191">
        <f t="shared" si="8"/>
        <v>0</v>
      </c>
      <c r="BJ125" s="18" t="s">
        <v>79</v>
      </c>
      <c r="BK125" s="191">
        <f t="shared" si="9"/>
        <v>0</v>
      </c>
      <c r="BL125" s="18" t="s">
        <v>152</v>
      </c>
      <c r="BM125" s="190" t="s">
        <v>390</v>
      </c>
    </row>
    <row r="126" spans="1:65" s="2" customFormat="1" ht="16.5" customHeight="1">
      <c r="A126" s="35"/>
      <c r="B126" s="36"/>
      <c r="C126" s="220" t="s">
        <v>283</v>
      </c>
      <c r="D126" s="220" t="s">
        <v>234</v>
      </c>
      <c r="E126" s="221" t="s">
        <v>1383</v>
      </c>
      <c r="F126" s="222" t="s">
        <v>1384</v>
      </c>
      <c r="G126" s="223" t="s">
        <v>172</v>
      </c>
      <c r="H126" s="224">
        <v>355.00400000000002</v>
      </c>
      <c r="I126" s="225"/>
      <c r="J126" s="226">
        <f t="shared" si="0"/>
        <v>0</v>
      </c>
      <c r="K126" s="222" t="s">
        <v>19</v>
      </c>
      <c r="L126" s="227"/>
      <c r="M126" s="228" t="s">
        <v>19</v>
      </c>
      <c r="N126" s="229" t="s">
        <v>44</v>
      </c>
      <c r="O126" s="65"/>
      <c r="P126" s="188">
        <f t="shared" si="1"/>
        <v>0</v>
      </c>
      <c r="Q126" s="188">
        <v>0</v>
      </c>
      <c r="R126" s="188">
        <f t="shared" si="2"/>
        <v>0</v>
      </c>
      <c r="S126" s="188">
        <v>0</v>
      </c>
      <c r="T126" s="189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196</v>
      </c>
      <c r="AT126" s="190" t="s">
        <v>234</v>
      </c>
      <c r="AU126" s="190" t="s">
        <v>79</v>
      </c>
      <c r="AY126" s="18" t="s">
        <v>145</v>
      </c>
      <c r="BE126" s="191">
        <f t="shared" si="4"/>
        <v>0</v>
      </c>
      <c r="BF126" s="191">
        <f t="shared" si="5"/>
        <v>0</v>
      </c>
      <c r="BG126" s="191">
        <f t="shared" si="6"/>
        <v>0</v>
      </c>
      <c r="BH126" s="191">
        <f t="shared" si="7"/>
        <v>0</v>
      </c>
      <c r="BI126" s="191">
        <f t="shared" si="8"/>
        <v>0</v>
      </c>
      <c r="BJ126" s="18" t="s">
        <v>79</v>
      </c>
      <c r="BK126" s="191">
        <f t="shared" si="9"/>
        <v>0</v>
      </c>
      <c r="BL126" s="18" t="s">
        <v>152</v>
      </c>
      <c r="BM126" s="190" t="s">
        <v>398</v>
      </c>
    </row>
    <row r="127" spans="1:65" s="2" customFormat="1" ht="16.5" customHeight="1">
      <c r="A127" s="35"/>
      <c r="B127" s="36"/>
      <c r="C127" s="179" t="s">
        <v>288</v>
      </c>
      <c r="D127" s="179" t="s">
        <v>147</v>
      </c>
      <c r="E127" s="180" t="s">
        <v>1385</v>
      </c>
      <c r="F127" s="181" t="s">
        <v>1386</v>
      </c>
      <c r="G127" s="182" t="s">
        <v>172</v>
      </c>
      <c r="H127" s="183">
        <v>215</v>
      </c>
      <c r="I127" s="184"/>
      <c r="J127" s="185">
        <f t="shared" si="0"/>
        <v>0</v>
      </c>
      <c r="K127" s="181" t="s">
        <v>19</v>
      </c>
      <c r="L127" s="40"/>
      <c r="M127" s="186" t="s">
        <v>19</v>
      </c>
      <c r="N127" s="187" t="s">
        <v>44</v>
      </c>
      <c r="O127" s="65"/>
      <c r="P127" s="188">
        <f t="shared" si="1"/>
        <v>0</v>
      </c>
      <c r="Q127" s="188">
        <v>0</v>
      </c>
      <c r="R127" s="188">
        <f t="shared" si="2"/>
        <v>0</v>
      </c>
      <c r="S127" s="188">
        <v>0</v>
      </c>
      <c r="T127" s="189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152</v>
      </c>
      <c r="AT127" s="190" t="s">
        <v>147</v>
      </c>
      <c r="AU127" s="190" t="s">
        <v>79</v>
      </c>
      <c r="AY127" s="18" t="s">
        <v>145</v>
      </c>
      <c r="BE127" s="191">
        <f t="shared" si="4"/>
        <v>0</v>
      </c>
      <c r="BF127" s="191">
        <f t="shared" si="5"/>
        <v>0</v>
      </c>
      <c r="BG127" s="191">
        <f t="shared" si="6"/>
        <v>0</v>
      </c>
      <c r="BH127" s="191">
        <f t="shared" si="7"/>
        <v>0</v>
      </c>
      <c r="BI127" s="191">
        <f t="shared" si="8"/>
        <v>0</v>
      </c>
      <c r="BJ127" s="18" t="s">
        <v>79</v>
      </c>
      <c r="BK127" s="191">
        <f t="shared" si="9"/>
        <v>0</v>
      </c>
      <c r="BL127" s="18" t="s">
        <v>152</v>
      </c>
      <c r="BM127" s="190" t="s">
        <v>407</v>
      </c>
    </row>
    <row r="128" spans="1:65" s="2" customFormat="1" ht="16.5" customHeight="1">
      <c r="A128" s="35"/>
      <c r="B128" s="36"/>
      <c r="C128" s="220" t="s">
        <v>293</v>
      </c>
      <c r="D128" s="220" t="s">
        <v>234</v>
      </c>
      <c r="E128" s="221" t="s">
        <v>1387</v>
      </c>
      <c r="F128" s="222" t="s">
        <v>1388</v>
      </c>
      <c r="G128" s="223" t="s">
        <v>172</v>
      </c>
      <c r="H128" s="224">
        <v>215</v>
      </c>
      <c r="I128" s="225"/>
      <c r="J128" s="226">
        <f t="shared" si="0"/>
        <v>0</v>
      </c>
      <c r="K128" s="222" t="s">
        <v>19</v>
      </c>
      <c r="L128" s="227"/>
      <c r="M128" s="228" t="s">
        <v>19</v>
      </c>
      <c r="N128" s="229" t="s">
        <v>44</v>
      </c>
      <c r="O128" s="65"/>
      <c r="P128" s="188">
        <f t="shared" si="1"/>
        <v>0</v>
      </c>
      <c r="Q128" s="188">
        <v>0</v>
      </c>
      <c r="R128" s="188">
        <f t="shared" si="2"/>
        <v>0</v>
      </c>
      <c r="S128" s="188">
        <v>0</v>
      </c>
      <c r="T128" s="189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196</v>
      </c>
      <c r="AT128" s="190" t="s">
        <v>234</v>
      </c>
      <c r="AU128" s="190" t="s">
        <v>79</v>
      </c>
      <c r="AY128" s="18" t="s">
        <v>145</v>
      </c>
      <c r="BE128" s="191">
        <f t="shared" si="4"/>
        <v>0</v>
      </c>
      <c r="BF128" s="191">
        <f t="shared" si="5"/>
        <v>0</v>
      </c>
      <c r="BG128" s="191">
        <f t="shared" si="6"/>
        <v>0</v>
      </c>
      <c r="BH128" s="191">
        <f t="shared" si="7"/>
        <v>0</v>
      </c>
      <c r="BI128" s="191">
        <f t="shared" si="8"/>
        <v>0</v>
      </c>
      <c r="BJ128" s="18" t="s">
        <v>79</v>
      </c>
      <c r="BK128" s="191">
        <f t="shared" si="9"/>
        <v>0</v>
      </c>
      <c r="BL128" s="18" t="s">
        <v>152</v>
      </c>
      <c r="BM128" s="190" t="s">
        <v>418</v>
      </c>
    </row>
    <row r="129" spans="1:65" s="2" customFormat="1" ht="16.5" customHeight="1">
      <c r="A129" s="35"/>
      <c r="B129" s="36"/>
      <c r="C129" s="179" t="s">
        <v>298</v>
      </c>
      <c r="D129" s="179" t="s">
        <v>147</v>
      </c>
      <c r="E129" s="180" t="s">
        <v>1389</v>
      </c>
      <c r="F129" s="181" t="s">
        <v>1390</v>
      </c>
      <c r="G129" s="182" t="s">
        <v>263</v>
      </c>
      <c r="H129" s="183">
        <v>20</v>
      </c>
      <c r="I129" s="184"/>
      <c r="J129" s="185">
        <f t="shared" si="0"/>
        <v>0</v>
      </c>
      <c r="K129" s="181" t="s">
        <v>19</v>
      </c>
      <c r="L129" s="40"/>
      <c r="M129" s="186" t="s">
        <v>19</v>
      </c>
      <c r="N129" s="187" t="s">
        <v>44</v>
      </c>
      <c r="O129" s="65"/>
      <c r="P129" s="188">
        <f t="shared" si="1"/>
        <v>0</v>
      </c>
      <c r="Q129" s="188">
        <v>0</v>
      </c>
      <c r="R129" s="188">
        <f t="shared" si="2"/>
        <v>0</v>
      </c>
      <c r="S129" s="188">
        <v>0</v>
      </c>
      <c r="T129" s="189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152</v>
      </c>
      <c r="AT129" s="190" t="s">
        <v>147</v>
      </c>
      <c r="AU129" s="190" t="s">
        <v>79</v>
      </c>
      <c r="AY129" s="18" t="s">
        <v>145</v>
      </c>
      <c r="BE129" s="191">
        <f t="shared" si="4"/>
        <v>0</v>
      </c>
      <c r="BF129" s="191">
        <f t="shared" si="5"/>
        <v>0</v>
      </c>
      <c r="BG129" s="191">
        <f t="shared" si="6"/>
        <v>0</v>
      </c>
      <c r="BH129" s="191">
        <f t="shared" si="7"/>
        <v>0</v>
      </c>
      <c r="BI129" s="191">
        <f t="shared" si="8"/>
        <v>0</v>
      </c>
      <c r="BJ129" s="18" t="s">
        <v>79</v>
      </c>
      <c r="BK129" s="191">
        <f t="shared" si="9"/>
        <v>0</v>
      </c>
      <c r="BL129" s="18" t="s">
        <v>152</v>
      </c>
      <c r="BM129" s="190" t="s">
        <v>430</v>
      </c>
    </row>
    <row r="130" spans="1:65" s="2" customFormat="1" ht="16.5" customHeight="1">
      <c r="A130" s="35"/>
      <c r="B130" s="36"/>
      <c r="C130" s="179" t="s">
        <v>304</v>
      </c>
      <c r="D130" s="179" t="s">
        <v>147</v>
      </c>
      <c r="E130" s="180" t="s">
        <v>1391</v>
      </c>
      <c r="F130" s="181" t="s">
        <v>1392</v>
      </c>
      <c r="G130" s="182" t="s">
        <v>263</v>
      </c>
      <c r="H130" s="183">
        <v>4</v>
      </c>
      <c r="I130" s="184"/>
      <c r="J130" s="185">
        <f t="shared" si="0"/>
        <v>0</v>
      </c>
      <c r="K130" s="181" t="s">
        <v>19</v>
      </c>
      <c r="L130" s="40"/>
      <c r="M130" s="186" t="s">
        <v>19</v>
      </c>
      <c r="N130" s="187" t="s">
        <v>44</v>
      </c>
      <c r="O130" s="65"/>
      <c r="P130" s="188">
        <f t="shared" si="1"/>
        <v>0</v>
      </c>
      <c r="Q130" s="188">
        <v>0</v>
      </c>
      <c r="R130" s="188">
        <f t="shared" si="2"/>
        <v>0</v>
      </c>
      <c r="S130" s="188">
        <v>0</v>
      </c>
      <c r="T130" s="189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152</v>
      </c>
      <c r="AT130" s="190" t="s">
        <v>147</v>
      </c>
      <c r="AU130" s="190" t="s">
        <v>79</v>
      </c>
      <c r="AY130" s="18" t="s">
        <v>145</v>
      </c>
      <c r="BE130" s="191">
        <f t="shared" si="4"/>
        <v>0</v>
      </c>
      <c r="BF130" s="191">
        <f t="shared" si="5"/>
        <v>0</v>
      </c>
      <c r="BG130" s="191">
        <f t="shared" si="6"/>
        <v>0</v>
      </c>
      <c r="BH130" s="191">
        <f t="shared" si="7"/>
        <v>0</v>
      </c>
      <c r="BI130" s="191">
        <f t="shared" si="8"/>
        <v>0</v>
      </c>
      <c r="BJ130" s="18" t="s">
        <v>79</v>
      </c>
      <c r="BK130" s="191">
        <f t="shared" si="9"/>
        <v>0</v>
      </c>
      <c r="BL130" s="18" t="s">
        <v>152</v>
      </c>
      <c r="BM130" s="190" t="s">
        <v>441</v>
      </c>
    </row>
    <row r="131" spans="1:65" s="2" customFormat="1" ht="16.5" customHeight="1">
      <c r="A131" s="35"/>
      <c r="B131" s="36"/>
      <c r="C131" s="179" t="s">
        <v>310</v>
      </c>
      <c r="D131" s="179" t="s">
        <v>147</v>
      </c>
      <c r="E131" s="180" t="s">
        <v>1393</v>
      </c>
      <c r="F131" s="181" t="s">
        <v>1394</v>
      </c>
      <c r="G131" s="182" t="s">
        <v>263</v>
      </c>
      <c r="H131" s="183">
        <v>72</v>
      </c>
      <c r="I131" s="184"/>
      <c r="J131" s="185">
        <f t="shared" si="0"/>
        <v>0</v>
      </c>
      <c r="K131" s="181" t="s">
        <v>19</v>
      </c>
      <c r="L131" s="40"/>
      <c r="M131" s="186" t="s">
        <v>19</v>
      </c>
      <c r="N131" s="187" t="s">
        <v>44</v>
      </c>
      <c r="O131" s="65"/>
      <c r="P131" s="188">
        <f t="shared" si="1"/>
        <v>0</v>
      </c>
      <c r="Q131" s="188">
        <v>0</v>
      </c>
      <c r="R131" s="188">
        <f t="shared" si="2"/>
        <v>0</v>
      </c>
      <c r="S131" s="188">
        <v>0</v>
      </c>
      <c r="T131" s="18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152</v>
      </c>
      <c r="AT131" s="190" t="s">
        <v>147</v>
      </c>
      <c r="AU131" s="190" t="s">
        <v>79</v>
      </c>
      <c r="AY131" s="18" t="s">
        <v>145</v>
      </c>
      <c r="BE131" s="191">
        <f t="shared" si="4"/>
        <v>0</v>
      </c>
      <c r="BF131" s="191">
        <f t="shared" si="5"/>
        <v>0</v>
      </c>
      <c r="BG131" s="191">
        <f t="shared" si="6"/>
        <v>0</v>
      </c>
      <c r="BH131" s="191">
        <f t="shared" si="7"/>
        <v>0</v>
      </c>
      <c r="BI131" s="191">
        <f t="shared" si="8"/>
        <v>0</v>
      </c>
      <c r="BJ131" s="18" t="s">
        <v>79</v>
      </c>
      <c r="BK131" s="191">
        <f t="shared" si="9"/>
        <v>0</v>
      </c>
      <c r="BL131" s="18" t="s">
        <v>152</v>
      </c>
      <c r="BM131" s="190" t="s">
        <v>457</v>
      </c>
    </row>
    <row r="132" spans="1:65" s="2" customFormat="1" ht="16.5" customHeight="1">
      <c r="A132" s="35"/>
      <c r="B132" s="36"/>
      <c r="C132" s="179" t="s">
        <v>316</v>
      </c>
      <c r="D132" s="179" t="s">
        <v>147</v>
      </c>
      <c r="E132" s="180" t="s">
        <v>1395</v>
      </c>
      <c r="F132" s="181" t="s">
        <v>1396</v>
      </c>
      <c r="G132" s="182" t="s">
        <v>263</v>
      </c>
      <c r="H132" s="183">
        <v>80</v>
      </c>
      <c r="I132" s="184"/>
      <c r="J132" s="185">
        <f t="shared" si="0"/>
        <v>0</v>
      </c>
      <c r="K132" s="181" t="s">
        <v>19</v>
      </c>
      <c r="L132" s="40"/>
      <c r="M132" s="186" t="s">
        <v>19</v>
      </c>
      <c r="N132" s="187" t="s">
        <v>44</v>
      </c>
      <c r="O132" s="65"/>
      <c r="P132" s="188">
        <f t="shared" si="1"/>
        <v>0</v>
      </c>
      <c r="Q132" s="188">
        <v>0</v>
      </c>
      <c r="R132" s="188">
        <f t="shared" si="2"/>
        <v>0</v>
      </c>
      <c r="S132" s="188">
        <v>0</v>
      </c>
      <c r="T132" s="18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152</v>
      </c>
      <c r="AT132" s="190" t="s">
        <v>147</v>
      </c>
      <c r="AU132" s="190" t="s">
        <v>79</v>
      </c>
      <c r="AY132" s="18" t="s">
        <v>145</v>
      </c>
      <c r="BE132" s="191">
        <f t="shared" si="4"/>
        <v>0</v>
      </c>
      <c r="BF132" s="191">
        <f t="shared" si="5"/>
        <v>0</v>
      </c>
      <c r="BG132" s="191">
        <f t="shared" si="6"/>
        <v>0</v>
      </c>
      <c r="BH132" s="191">
        <f t="shared" si="7"/>
        <v>0</v>
      </c>
      <c r="BI132" s="191">
        <f t="shared" si="8"/>
        <v>0</v>
      </c>
      <c r="BJ132" s="18" t="s">
        <v>79</v>
      </c>
      <c r="BK132" s="191">
        <f t="shared" si="9"/>
        <v>0</v>
      </c>
      <c r="BL132" s="18" t="s">
        <v>152</v>
      </c>
      <c r="BM132" s="190" t="s">
        <v>472</v>
      </c>
    </row>
    <row r="133" spans="1:65" s="2" customFormat="1" ht="16.5" customHeight="1">
      <c r="A133" s="35"/>
      <c r="B133" s="36"/>
      <c r="C133" s="179" t="s">
        <v>322</v>
      </c>
      <c r="D133" s="179" t="s">
        <v>147</v>
      </c>
      <c r="E133" s="180" t="s">
        <v>1397</v>
      </c>
      <c r="F133" s="181" t="s">
        <v>1398</v>
      </c>
      <c r="G133" s="182" t="s">
        <v>263</v>
      </c>
      <c r="H133" s="183">
        <v>16</v>
      </c>
      <c r="I133" s="184"/>
      <c r="J133" s="185">
        <f t="shared" si="0"/>
        <v>0</v>
      </c>
      <c r="K133" s="181" t="s">
        <v>19</v>
      </c>
      <c r="L133" s="40"/>
      <c r="M133" s="186" t="s">
        <v>19</v>
      </c>
      <c r="N133" s="187" t="s">
        <v>44</v>
      </c>
      <c r="O133" s="65"/>
      <c r="P133" s="188">
        <f t="shared" si="1"/>
        <v>0</v>
      </c>
      <c r="Q133" s="188">
        <v>0</v>
      </c>
      <c r="R133" s="188">
        <f t="shared" si="2"/>
        <v>0</v>
      </c>
      <c r="S133" s="188">
        <v>0</v>
      </c>
      <c r="T133" s="18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152</v>
      </c>
      <c r="AT133" s="190" t="s">
        <v>147</v>
      </c>
      <c r="AU133" s="190" t="s">
        <v>79</v>
      </c>
      <c r="AY133" s="18" t="s">
        <v>145</v>
      </c>
      <c r="BE133" s="191">
        <f t="shared" si="4"/>
        <v>0</v>
      </c>
      <c r="BF133" s="191">
        <f t="shared" si="5"/>
        <v>0</v>
      </c>
      <c r="BG133" s="191">
        <f t="shared" si="6"/>
        <v>0</v>
      </c>
      <c r="BH133" s="191">
        <f t="shared" si="7"/>
        <v>0</v>
      </c>
      <c r="BI133" s="191">
        <f t="shared" si="8"/>
        <v>0</v>
      </c>
      <c r="BJ133" s="18" t="s">
        <v>79</v>
      </c>
      <c r="BK133" s="191">
        <f t="shared" si="9"/>
        <v>0</v>
      </c>
      <c r="BL133" s="18" t="s">
        <v>152</v>
      </c>
      <c r="BM133" s="190" t="s">
        <v>489</v>
      </c>
    </row>
    <row r="134" spans="1:65" s="2" customFormat="1" ht="16.5" customHeight="1">
      <c r="A134" s="35"/>
      <c r="B134" s="36"/>
      <c r="C134" s="179" t="s">
        <v>327</v>
      </c>
      <c r="D134" s="179" t="s">
        <v>147</v>
      </c>
      <c r="E134" s="180" t="s">
        <v>1399</v>
      </c>
      <c r="F134" s="181" t="s">
        <v>1400</v>
      </c>
      <c r="G134" s="182" t="s">
        <v>263</v>
      </c>
      <c r="H134" s="183">
        <v>3</v>
      </c>
      <c r="I134" s="184"/>
      <c r="J134" s="185">
        <f t="shared" si="0"/>
        <v>0</v>
      </c>
      <c r="K134" s="181" t="s">
        <v>19</v>
      </c>
      <c r="L134" s="40"/>
      <c r="M134" s="186" t="s">
        <v>19</v>
      </c>
      <c r="N134" s="187" t="s">
        <v>44</v>
      </c>
      <c r="O134" s="65"/>
      <c r="P134" s="188">
        <f t="shared" si="1"/>
        <v>0</v>
      </c>
      <c r="Q134" s="188">
        <v>0</v>
      </c>
      <c r="R134" s="188">
        <f t="shared" si="2"/>
        <v>0</v>
      </c>
      <c r="S134" s="188">
        <v>0</v>
      </c>
      <c r="T134" s="189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152</v>
      </c>
      <c r="AT134" s="190" t="s">
        <v>147</v>
      </c>
      <c r="AU134" s="190" t="s">
        <v>79</v>
      </c>
      <c r="AY134" s="18" t="s">
        <v>145</v>
      </c>
      <c r="BE134" s="191">
        <f t="shared" si="4"/>
        <v>0</v>
      </c>
      <c r="BF134" s="191">
        <f t="shared" si="5"/>
        <v>0</v>
      </c>
      <c r="BG134" s="191">
        <f t="shared" si="6"/>
        <v>0</v>
      </c>
      <c r="BH134" s="191">
        <f t="shared" si="7"/>
        <v>0</v>
      </c>
      <c r="BI134" s="191">
        <f t="shared" si="8"/>
        <v>0</v>
      </c>
      <c r="BJ134" s="18" t="s">
        <v>79</v>
      </c>
      <c r="BK134" s="191">
        <f t="shared" si="9"/>
        <v>0</v>
      </c>
      <c r="BL134" s="18" t="s">
        <v>152</v>
      </c>
      <c r="BM134" s="190" t="s">
        <v>504</v>
      </c>
    </row>
    <row r="135" spans="1:65" s="2" customFormat="1" ht="16.5" customHeight="1">
      <c r="A135" s="35"/>
      <c r="B135" s="36"/>
      <c r="C135" s="220" t="s">
        <v>332</v>
      </c>
      <c r="D135" s="220" t="s">
        <v>234</v>
      </c>
      <c r="E135" s="221" t="s">
        <v>1401</v>
      </c>
      <c r="F135" s="222" t="s">
        <v>1402</v>
      </c>
      <c r="G135" s="223" t="s">
        <v>263</v>
      </c>
      <c r="H135" s="224">
        <v>3</v>
      </c>
      <c r="I135" s="225"/>
      <c r="J135" s="226">
        <f t="shared" si="0"/>
        <v>0</v>
      </c>
      <c r="K135" s="222" t="s">
        <v>19</v>
      </c>
      <c r="L135" s="227"/>
      <c r="M135" s="228" t="s">
        <v>19</v>
      </c>
      <c r="N135" s="229" t="s">
        <v>44</v>
      </c>
      <c r="O135" s="65"/>
      <c r="P135" s="188">
        <f t="shared" si="1"/>
        <v>0</v>
      </c>
      <c r="Q135" s="188">
        <v>0</v>
      </c>
      <c r="R135" s="188">
        <f t="shared" si="2"/>
        <v>0</v>
      </c>
      <c r="S135" s="188">
        <v>0</v>
      </c>
      <c r="T135" s="189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196</v>
      </c>
      <c r="AT135" s="190" t="s">
        <v>234</v>
      </c>
      <c r="AU135" s="190" t="s">
        <v>79</v>
      </c>
      <c r="AY135" s="18" t="s">
        <v>145</v>
      </c>
      <c r="BE135" s="191">
        <f t="shared" si="4"/>
        <v>0</v>
      </c>
      <c r="BF135" s="191">
        <f t="shared" si="5"/>
        <v>0</v>
      </c>
      <c r="BG135" s="191">
        <f t="shared" si="6"/>
        <v>0</v>
      </c>
      <c r="BH135" s="191">
        <f t="shared" si="7"/>
        <v>0</v>
      </c>
      <c r="BI135" s="191">
        <f t="shared" si="8"/>
        <v>0</v>
      </c>
      <c r="BJ135" s="18" t="s">
        <v>79</v>
      </c>
      <c r="BK135" s="191">
        <f t="shared" si="9"/>
        <v>0</v>
      </c>
      <c r="BL135" s="18" t="s">
        <v>152</v>
      </c>
      <c r="BM135" s="190" t="s">
        <v>513</v>
      </c>
    </row>
    <row r="136" spans="1:65" s="2" customFormat="1" ht="16.5" customHeight="1">
      <c r="A136" s="35"/>
      <c r="B136" s="36"/>
      <c r="C136" s="179" t="s">
        <v>337</v>
      </c>
      <c r="D136" s="179" t="s">
        <v>147</v>
      </c>
      <c r="E136" s="180" t="s">
        <v>1403</v>
      </c>
      <c r="F136" s="181" t="s">
        <v>1404</v>
      </c>
      <c r="G136" s="182" t="s">
        <v>263</v>
      </c>
      <c r="H136" s="183">
        <v>1</v>
      </c>
      <c r="I136" s="184"/>
      <c r="J136" s="185">
        <f t="shared" si="0"/>
        <v>0</v>
      </c>
      <c r="K136" s="181" t="s">
        <v>19</v>
      </c>
      <c r="L136" s="40"/>
      <c r="M136" s="186" t="s">
        <v>19</v>
      </c>
      <c r="N136" s="187" t="s">
        <v>44</v>
      </c>
      <c r="O136" s="65"/>
      <c r="P136" s="188">
        <f t="shared" si="1"/>
        <v>0</v>
      </c>
      <c r="Q136" s="188">
        <v>0</v>
      </c>
      <c r="R136" s="188">
        <f t="shared" si="2"/>
        <v>0</v>
      </c>
      <c r="S136" s="188">
        <v>0</v>
      </c>
      <c r="T136" s="189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152</v>
      </c>
      <c r="AT136" s="190" t="s">
        <v>147</v>
      </c>
      <c r="AU136" s="190" t="s">
        <v>79</v>
      </c>
      <c r="AY136" s="18" t="s">
        <v>145</v>
      </c>
      <c r="BE136" s="191">
        <f t="shared" si="4"/>
        <v>0</v>
      </c>
      <c r="BF136" s="191">
        <f t="shared" si="5"/>
        <v>0</v>
      </c>
      <c r="BG136" s="191">
        <f t="shared" si="6"/>
        <v>0</v>
      </c>
      <c r="BH136" s="191">
        <f t="shared" si="7"/>
        <v>0</v>
      </c>
      <c r="BI136" s="191">
        <f t="shared" si="8"/>
        <v>0</v>
      </c>
      <c r="BJ136" s="18" t="s">
        <v>79</v>
      </c>
      <c r="BK136" s="191">
        <f t="shared" si="9"/>
        <v>0</v>
      </c>
      <c r="BL136" s="18" t="s">
        <v>152</v>
      </c>
      <c r="BM136" s="190" t="s">
        <v>810</v>
      </c>
    </row>
    <row r="137" spans="1:65" s="2" customFormat="1" ht="16.5" customHeight="1">
      <c r="A137" s="35"/>
      <c r="B137" s="36"/>
      <c r="C137" s="220" t="s">
        <v>341</v>
      </c>
      <c r="D137" s="220" t="s">
        <v>234</v>
      </c>
      <c r="E137" s="221" t="s">
        <v>1405</v>
      </c>
      <c r="F137" s="222" t="s">
        <v>1406</v>
      </c>
      <c r="G137" s="223" t="s">
        <v>263</v>
      </c>
      <c r="H137" s="224">
        <v>1</v>
      </c>
      <c r="I137" s="225"/>
      <c r="J137" s="226">
        <f t="shared" si="0"/>
        <v>0</v>
      </c>
      <c r="K137" s="222" t="s">
        <v>19</v>
      </c>
      <c r="L137" s="227"/>
      <c r="M137" s="228" t="s">
        <v>19</v>
      </c>
      <c r="N137" s="229" t="s">
        <v>44</v>
      </c>
      <c r="O137" s="65"/>
      <c r="P137" s="188">
        <f t="shared" si="1"/>
        <v>0</v>
      </c>
      <c r="Q137" s="188">
        <v>0</v>
      </c>
      <c r="R137" s="188">
        <f t="shared" si="2"/>
        <v>0</v>
      </c>
      <c r="S137" s="188">
        <v>0</v>
      </c>
      <c r="T137" s="189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196</v>
      </c>
      <c r="AT137" s="190" t="s">
        <v>234</v>
      </c>
      <c r="AU137" s="190" t="s">
        <v>79</v>
      </c>
      <c r="AY137" s="18" t="s">
        <v>145</v>
      </c>
      <c r="BE137" s="191">
        <f t="shared" si="4"/>
        <v>0</v>
      </c>
      <c r="BF137" s="191">
        <f t="shared" si="5"/>
        <v>0</v>
      </c>
      <c r="BG137" s="191">
        <f t="shared" si="6"/>
        <v>0</v>
      </c>
      <c r="BH137" s="191">
        <f t="shared" si="7"/>
        <v>0</v>
      </c>
      <c r="BI137" s="191">
        <f t="shared" si="8"/>
        <v>0</v>
      </c>
      <c r="BJ137" s="18" t="s">
        <v>79</v>
      </c>
      <c r="BK137" s="191">
        <f t="shared" si="9"/>
        <v>0</v>
      </c>
      <c r="BL137" s="18" t="s">
        <v>152</v>
      </c>
      <c r="BM137" s="190" t="s">
        <v>819</v>
      </c>
    </row>
    <row r="138" spans="1:65" s="12" customFormat="1" ht="25.9" customHeight="1">
      <c r="B138" s="163"/>
      <c r="C138" s="164"/>
      <c r="D138" s="165" t="s">
        <v>72</v>
      </c>
      <c r="E138" s="166" t="s">
        <v>1407</v>
      </c>
      <c r="F138" s="166" t="s">
        <v>1408</v>
      </c>
      <c r="G138" s="164"/>
      <c r="H138" s="164"/>
      <c r="I138" s="167"/>
      <c r="J138" s="168">
        <f>BK138</f>
        <v>0</v>
      </c>
      <c r="K138" s="164"/>
      <c r="L138" s="169"/>
      <c r="M138" s="170"/>
      <c r="N138" s="171"/>
      <c r="O138" s="171"/>
      <c r="P138" s="172">
        <f>SUM(P139:P140)</f>
        <v>0</v>
      </c>
      <c r="Q138" s="171"/>
      <c r="R138" s="172">
        <f>SUM(R139:R140)</f>
        <v>0</v>
      </c>
      <c r="S138" s="171"/>
      <c r="T138" s="173">
        <f>SUM(T139:T140)</f>
        <v>0</v>
      </c>
      <c r="AR138" s="174" t="s">
        <v>79</v>
      </c>
      <c r="AT138" s="175" t="s">
        <v>72</v>
      </c>
      <c r="AU138" s="175" t="s">
        <v>73</v>
      </c>
      <c r="AY138" s="174" t="s">
        <v>145</v>
      </c>
      <c r="BK138" s="176">
        <f>SUM(BK139:BK140)</f>
        <v>0</v>
      </c>
    </row>
    <row r="139" spans="1:65" s="2" customFormat="1" ht="16.5" customHeight="1">
      <c r="A139" s="35"/>
      <c r="B139" s="36"/>
      <c r="C139" s="179" t="s">
        <v>345</v>
      </c>
      <c r="D139" s="179" t="s">
        <v>147</v>
      </c>
      <c r="E139" s="180" t="s">
        <v>1409</v>
      </c>
      <c r="F139" s="181" t="s">
        <v>1410</v>
      </c>
      <c r="G139" s="182" t="s">
        <v>1411</v>
      </c>
      <c r="H139" s="183">
        <v>15</v>
      </c>
      <c r="I139" s="184"/>
      <c r="J139" s="185">
        <f>ROUND(I139*H139,2)</f>
        <v>0</v>
      </c>
      <c r="K139" s="181" t="s">
        <v>19</v>
      </c>
      <c r="L139" s="40"/>
      <c r="M139" s="186" t="s">
        <v>19</v>
      </c>
      <c r="N139" s="187" t="s">
        <v>44</v>
      </c>
      <c r="O139" s="65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152</v>
      </c>
      <c r="AT139" s="190" t="s">
        <v>147</v>
      </c>
      <c r="AU139" s="190" t="s">
        <v>79</v>
      </c>
      <c r="AY139" s="18" t="s">
        <v>145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79</v>
      </c>
      <c r="BK139" s="191">
        <f>ROUND(I139*H139,2)</f>
        <v>0</v>
      </c>
      <c r="BL139" s="18" t="s">
        <v>152</v>
      </c>
      <c r="BM139" s="190" t="s">
        <v>830</v>
      </c>
    </row>
    <row r="140" spans="1:65" s="2" customFormat="1" ht="16.5" customHeight="1">
      <c r="A140" s="35"/>
      <c r="B140" s="36"/>
      <c r="C140" s="179" t="s">
        <v>350</v>
      </c>
      <c r="D140" s="179" t="s">
        <v>147</v>
      </c>
      <c r="E140" s="180" t="s">
        <v>1412</v>
      </c>
      <c r="F140" s="181" t="s">
        <v>1413</v>
      </c>
      <c r="G140" s="182" t="s">
        <v>263</v>
      </c>
      <c r="H140" s="183">
        <v>1</v>
      </c>
      <c r="I140" s="184"/>
      <c r="J140" s="185">
        <f>ROUND(I140*H140,2)</f>
        <v>0</v>
      </c>
      <c r="K140" s="181" t="s">
        <v>19</v>
      </c>
      <c r="L140" s="40"/>
      <c r="M140" s="186" t="s">
        <v>19</v>
      </c>
      <c r="N140" s="187" t="s">
        <v>44</v>
      </c>
      <c r="O140" s="65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152</v>
      </c>
      <c r="AT140" s="190" t="s">
        <v>147</v>
      </c>
      <c r="AU140" s="190" t="s">
        <v>79</v>
      </c>
      <c r="AY140" s="18" t="s">
        <v>145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79</v>
      </c>
      <c r="BK140" s="191">
        <f>ROUND(I140*H140,2)</f>
        <v>0</v>
      </c>
      <c r="BL140" s="18" t="s">
        <v>152</v>
      </c>
      <c r="BM140" s="190" t="s">
        <v>841</v>
      </c>
    </row>
    <row r="141" spans="1:65" s="12" customFormat="1" ht="25.9" customHeight="1">
      <c r="B141" s="163"/>
      <c r="C141" s="164"/>
      <c r="D141" s="165" t="s">
        <v>72</v>
      </c>
      <c r="E141" s="166" t="s">
        <v>1414</v>
      </c>
      <c r="F141" s="166" t="s">
        <v>1415</v>
      </c>
      <c r="G141" s="164"/>
      <c r="H141" s="164"/>
      <c r="I141" s="167"/>
      <c r="J141" s="168">
        <f>BK141</f>
        <v>0</v>
      </c>
      <c r="K141" s="164"/>
      <c r="L141" s="169"/>
      <c r="M141" s="170"/>
      <c r="N141" s="171"/>
      <c r="O141" s="171"/>
      <c r="P141" s="172">
        <f>SUM(P142:P155)</f>
        <v>0</v>
      </c>
      <c r="Q141" s="171"/>
      <c r="R141" s="172">
        <f>SUM(R142:R155)</f>
        <v>0</v>
      </c>
      <c r="S141" s="171"/>
      <c r="T141" s="173">
        <f>SUM(T142:T155)</f>
        <v>0</v>
      </c>
      <c r="AR141" s="174" t="s">
        <v>79</v>
      </c>
      <c r="AT141" s="175" t="s">
        <v>72</v>
      </c>
      <c r="AU141" s="175" t="s">
        <v>73</v>
      </c>
      <c r="AY141" s="174" t="s">
        <v>145</v>
      </c>
      <c r="BK141" s="176">
        <f>SUM(BK142:BK155)</f>
        <v>0</v>
      </c>
    </row>
    <row r="142" spans="1:65" s="2" customFormat="1" ht="16.5" customHeight="1">
      <c r="A142" s="35"/>
      <c r="B142" s="36"/>
      <c r="C142" s="179" t="s">
        <v>356</v>
      </c>
      <c r="D142" s="179" t="s">
        <v>147</v>
      </c>
      <c r="E142" s="180" t="s">
        <v>1416</v>
      </c>
      <c r="F142" s="181" t="s">
        <v>1417</v>
      </c>
      <c r="G142" s="182" t="s">
        <v>178</v>
      </c>
      <c r="H142" s="183">
        <v>12</v>
      </c>
      <c r="I142" s="184"/>
      <c r="J142" s="185">
        <f t="shared" ref="J142:J155" si="10">ROUND(I142*H142,2)</f>
        <v>0</v>
      </c>
      <c r="K142" s="181" t="s">
        <v>19</v>
      </c>
      <c r="L142" s="40"/>
      <c r="M142" s="186" t="s">
        <v>19</v>
      </c>
      <c r="N142" s="187" t="s">
        <v>44</v>
      </c>
      <c r="O142" s="65"/>
      <c r="P142" s="188">
        <f t="shared" ref="P142:P155" si="11">O142*H142</f>
        <v>0</v>
      </c>
      <c r="Q142" s="188">
        <v>0</v>
      </c>
      <c r="R142" s="188">
        <f t="shared" ref="R142:R155" si="12">Q142*H142</f>
        <v>0</v>
      </c>
      <c r="S142" s="188">
        <v>0</v>
      </c>
      <c r="T142" s="189">
        <f t="shared" ref="T142:T155" si="13"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152</v>
      </c>
      <c r="AT142" s="190" t="s">
        <v>147</v>
      </c>
      <c r="AU142" s="190" t="s">
        <v>79</v>
      </c>
      <c r="AY142" s="18" t="s">
        <v>145</v>
      </c>
      <c r="BE142" s="191">
        <f t="shared" ref="BE142:BE155" si="14">IF(N142="základní",J142,0)</f>
        <v>0</v>
      </c>
      <c r="BF142" s="191">
        <f t="shared" ref="BF142:BF155" si="15">IF(N142="snížená",J142,0)</f>
        <v>0</v>
      </c>
      <c r="BG142" s="191">
        <f t="shared" ref="BG142:BG155" si="16">IF(N142="zákl. přenesená",J142,0)</f>
        <v>0</v>
      </c>
      <c r="BH142" s="191">
        <f t="shared" ref="BH142:BH155" si="17">IF(N142="sníž. přenesená",J142,0)</f>
        <v>0</v>
      </c>
      <c r="BI142" s="191">
        <f t="shared" ref="BI142:BI155" si="18">IF(N142="nulová",J142,0)</f>
        <v>0</v>
      </c>
      <c r="BJ142" s="18" t="s">
        <v>79</v>
      </c>
      <c r="BK142" s="191">
        <f t="shared" ref="BK142:BK155" si="19">ROUND(I142*H142,2)</f>
        <v>0</v>
      </c>
      <c r="BL142" s="18" t="s">
        <v>152</v>
      </c>
      <c r="BM142" s="190" t="s">
        <v>849</v>
      </c>
    </row>
    <row r="143" spans="1:65" s="2" customFormat="1" ht="16.5" customHeight="1">
      <c r="A143" s="35"/>
      <c r="B143" s="36"/>
      <c r="C143" s="179" t="s">
        <v>361</v>
      </c>
      <c r="D143" s="179" t="s">
        <v>147</v>
      </c>
      <c r="E143" s="180" t="s">
        <v>1418</v>
      </c>
      <c r="F143" s="181" t="s">
        <v>1419</v>
      </c>
      <c r="G143" s="182" t="s">
        <v>263</v>
      </c>
      <c r="H143" s="183">
        <v>12</v>
      </c>
      <c r="I143" s="184"/>
      <c r="J143" s="185">
        <f t="shared" si="10"/>
        <v>0</v>
      </c>
      <c r="K143" s="181" t="s">
        <v>19</v>
      </c>
      <c r="L143" s="40"/>
      <c r="M143" s="186" t="s">
        <v>19</v>
      </c>
      <c r="N143" s="187" t="s">
        <v>44</v>
      </c>
      <c r="O143" s="65"/>
      <c r="P143" s="188">
        <f t="shared" si="11"/>
        <v>0</v>
      </c>
      <c r="Q143" s="188">
        <v>0</v>
      </c>
      <c r="R143" s="188">
        <f t="shared" si="12"/>
        <v>0</v>
      </c>
      <c r="S143" s="188">
        <v>0</v>
      </c>
      <c r="T143" s="189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152</v>
      </c>
      <c r="AT143" s="190" t="s">
        <v>147</v>
      </c>
      <c r="AU143" s="190" t="s">
        <v>79</v>
      </c>
      <c r="AY143" s="18" t="s">
        <v>145</v>
      </c>
      <c r="BE143" s="191">
        <f t="shared" si="14"/>
        <v>0</v>
      </c>
      <c r="BF143" s="191">
        <f t="shared" si="15"/>
        <v>0</v>
      </c>
      <c r="BG143" s="191">
        <f t="shared" si="16"/>
        <v>0</v>
      </c>
      <c r="BH143" s="191">
        <f t="shared" si="17"/>
        <v>0</v>
      </c>
      <c r="BI143" s="191">
        <f t="shared" si="18"/>
        <v>0</v>
      </c>
      <c r="BJ143" s="18" t="s">
        <v>79</v>
      </c>
      <c r="BK143" s="191">
        <f t="shared" si="19"/>
        <v>0</v>
      </c>
      <c r="BL143" s="18" t="s">
        <v>152</v>
      </c>
      <c r="BM143" s="190" t="s">
        <v>857</v>
      </c>
    </row>
    <row r="144" spans="1:65" s="2" customFormat="1" ht="16.5" customHeight="1">
      <c r="A144" s="35"/>
      <c r="B144" s="36"/>
      <c r="C144" s="220" t="s">
        <v>367</v>
      </c>
      <c r="D144" s="220" t="s">
        <v>234</v>
      </c>
      <c r="E144" s="221" t="s">
        <v>1420</v>
      </c>
      <c r="F144" s="222" t="s">
        <v>1421</v>
      </c>
      <c r="G144" s="223" t="s">
        <v>263</v>
      </c>
      <c r="H144" s="224">
        <v>12</v>
      </c>
      <c r="I144" s="225"/>
      <c r="J144" s="226">
        <f t="shared" si="10"/>
        <v>0</v>
      </c>
      <c r="K144" s="222" t="s">
        <v>19</v>
      </c>
      <c r="L144" s="227"/>
      <c r="M144" s="228" t="s">
        <v>19</v>
      </c>
      <c r="N144" s="229" t="s">
        <v>44</v>
      </c>
      <c r="O144" s="65"/>
      <c r="P144" s="188">
        <f t="shared" si="11"/>
        <v>0</v>
      </c>
      <c r="Q144" s="188">
        <v>0</v>
      </c>
      <c r="R144" s="188">
        <f t="shared" si="12"/>
        <v>0</v>
      </c>
      <c r="S144" s="188">
        <v>0</v>
      </c>
      <c r="T144" s="189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196</v>
      </c>
      <c r="AT144" s="190" t="s">
        <v>234</v>
      </c>
      <c r="AU144" s="190" t="s">
        <v>79</v>
      </c>
      <c r="AY144" s="18" t="s">
        <v>145</v>
      </c>
      <c r="BE144" s="191">
        <f t="shared" si="14"/>
        <v>0</v>
      </c>
      <c r="BF144" s="191">
        <f t="shared" si="15"/>
        <v>0</v>
      </c>
      <c r="BG144" s="191">
        <f t="shared" si="16"/>
        <v>0</v>
      </c>
      <c r="BH144" s="191">
        <f t="shared" si="17"/>
        <v>0</v>
      </c>
      <c r="BI144" s="191">
        <f t="shared" si="18"/>
        <v>0</v>
      </c>
      <c r="BJ144" s="18" t="s">
        <v>79</v>
      </c>
      <c r="BK144" s="191">
        <f t="shared" si="19"/>
        <v>0</v>
      </c>
      <c r="BL144" s="18" t="s">
        <v>152</v>
      </c>
      <c r="BM144" s="190" t="s">
        <v>866</v>
      </c>
    </row>
    <row r="145" spans="1:65" s="2" customFormat="1" ht="16.5" customHeight="1">
      <c r="A145" s="35"/>
      <c r="B145" s="36"/>
      <c r="C145" s="220" t="s">
        <v>372</v>
      </c>
      <c r="D145" s="220" t="s">
        <v>234</v>
      </c>
      <c r="E145" s="221" t="s">
        <v>1422</v>
      </c>
      <c r="F145" s="222" t="s">
        <v>1423</v>
      </c>
      <c r="G145" s="223" t="s">
        <v>178</v>
      </c>
      <c r="H145" s="224">
        <v>6</v>
      </c>
      <c r="I145" s="225"/>
      <c r="J145" s="226">
        <f t="shared" si="10"/>
        <v>0</v>
      </c>
      <c r="K145" s="222" t="s">
        <v>19</v>
      </c>
      <c r="L145" s="227"/>
      <c r="M145" s="228" t="s">
        <v>19</v>
      </c>
      <c r="N145" s="229" t="s">
        <v>44</v>
      </c>
      <c r="O145" s="65"/>
      <c r="P145" s="188">
        <f t="shared" si="11"/>
        <v>0</v>
      </c>
      <c r="Q145" s="188">
        <v>0</v>
      </c>
      <c r="R145" s="188">
        <f t="shared" si="12"/>
        <v>0</v>
      </c>
      <c r="S145" s="188">
        <v>0</v>
      </c>
      <c r="T145" s="189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196</v>
      </c>
      <c r="AT145" s="190" t="s">
        <v>234</v>
      </c>
      <c r="AU145" s="190" t="s">
        <v>79</v>
      </c>
      <c r="AY145" s="18" t="s">
        <v>145</v>
      </c>
      <c r="BE145" s="191">
        <f t="shared" si="14"/>
        <v>0</v>
      </c>
      <c r="BF145" s="191">
        <f t="shared" si="15"/>
        <v>0</v>
      </c>
      <c r="BG145" s="191">
        <f t="shared" si="16"/>
        <v>0</v>
      </c>
      <c r="BH145" s="191">
        <f t="shared" si="17"/>
        <v>0</v>
      </c>
      <c r="BI145" s="191">
        <f t="shared" si="18"/>
        <v>0</v>
      </c>
      <c r="BJ145" s="18" t="s">
        <v>79</v>
      </c>
      <c r="BK145" s="191">
        <f t="shared" si="19"/>
        <v>0</v>
      </c>
      <c r="BL145" s="18" t="s">
        <v>152</v>
      </c>
      <c r="BM145" s="190" t="s">
        <v>875</v>
      </c>
    </row>
    <row r="146" spans="1:65" s="2" customFormat="1" ht="16.5" customHeight="1">
      <c r="A146" s="35"/>
      <c r="B146" s="36"/>
      <c r="C146" s="220" t="s">
        <v>377</v>
      </c>
      <c r="D146" s="220" t="s">
        <v>234</v>
      </c>
      <c r="E146" s="221" t="s">
        <v>1424</v>
      </c>
      <c r="F146" s="222" t="s">
        <v>1425</v>
      </c>
      <c r="G146" s="223" t="s">
        <v>216</v>
      </c>
      <c r="H146" s="224">
        <v>12</v>
      </c>
      <c r="I146" s="225"/>
      <c r="J146" s="226">
        <f t="shared" si="10"/>
        <v>0</v>
      </c>
      <c r="K146" s="222" t="s">
        <v>19</v>
      </c>
      <c r="L146" s="227"/>
      <c r="M146" s="228" t="s">
        <v>19</v>
      </c>
      <c r="N146" s="229" t="s">
        <v>44</v>
      </c>
      <c r="O146" s="65"/>
      <c r="P146" s="188">
        <f t="shared" si="11"/>
        <v>0</v>
      </c>
      <c r="Q146" s="188">
        <v>0</v>
      </c>
      <c r="R146" s="188">
        <f t="shared" si="12"/>
        <v>0</v>
      </c>
      <c r="S146" s="188">
        <v>0</v>
      </c>
      <c r="T146" s="189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196</v>
      </c>
      <c r="AT146" s="190" t="s">
        <v>234</v>
      </c>
      <c r="AU146" s="190" t="s">
        <v>79</v>
      </c>
      <c r="AY146" s="18" t="s">
        <v>145</v>
      </c>
      <c r="BE146" s="191">
        <f t="shared" si="14"/>
        <v>0</v>
      </c>
      <c r="BF146" s="191">
        <f t="shared" si="15"/>
        <v>0</v>
      </c>
      <c r="BG146" s="191">
        <f t="shared" si="16"/>
        <v>0</v>
      </c>
      <c r="BH146" s="191">
        <f t="shared" si="17"/>
        <v>0</v>
      </c>
      <c r="BI146" s="191">
        <f t="shared" si="18"/>
        <v>0</v>
      </c>
      <c r="BJ146" s="18" t="s">
        <v>79</v>
      </c>
      <c r="BK146" s="191">
        <f t="shared" si="19"/>
        <v>0</v>
      </c>
      <c r="BL146" s="18" t="s">
        <v>152</v>
      </c>
      <c r="BM146" s="190" t="s">
        <v>884</v>
      </c>
    </row>
    <row r="147" spans="1:65" s="2" customFormat="1" ht="16.5" customHeight="1">
      <c r="A147" s="35"/>
      <c r="B147" s="36"/>
      <c r="C147" s="179" t="s">
        <v>380</v>
      </c>
      <c r="D147" s="179" t="s">
        <v>147</v>
      </c>
      <c r="E147" s="180" t="s">
        <v>1426</v>
      </c>
      <c r="F147" s="181" t="s">
        <v>1427</v>
      </c>
      <c r="G147" s="182" t="s">
        <v>172</v>
      </c>
      <c r="H147" s="183">
        <v>280</v>
      </c>
      <c r="I147" s="184"/>
      <c r="J147" s="185">
        <f t="shared" si="10"/>
        <v>0</v>
      </c>
      <c r="K147" s="181" t="s">
        <v>19</v>
      </c>
      <c r="L147" s="40"/>
      <c r="M147" s="186" t="s">
        <v>19</v>
      </c>
      <c r="N147" s="187" t="s">
        <v>44</v>
      </c>
      <c r="O147" s="65"/>
      <c r="P147" s="188">
        <f t="shared" si="11"/>
        <v>0</v>
      </c>
      <c r="Q147" s="188">
        <v>0</v>
      </c>
      <c r="R147" s="188">
        <f t="shared" si="12"/>
        <v>0</v>
      </c>
      <c r="S147" s="188">
        <v>0</v>
      </c>
      <c r="T147" s="189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152</v>
      </c>
      <c r="AT147" s="190" t="s">
        <v>147</v>
      </c>
      <c r="AU147" s="190" t="s">
        <v>79</v>
      </c>
      <c r="AY147" s="18" t="s">
        <v>145</v>
      </c>
      <c r="BE147" s="191">
        <f t="shared" si="14"/>
        <v>0</v>
      </c>
      <c r="BF147" s="191">
        <f t="shared" si="15"/>
        <v>0</v>
      </c>
      <c r="BG147" s="191">
        <f t="shared" si="16"/>
        <v>0</v>
      </c>
      <c r="BH147" s="191">
        <f t="shared" si="17"/>
        <v>0</v>
      </c>
      <c r="BI147" s="191">
        <f t="shared" si="18"/>
        <v>0</v>
      </c>
      <c r="BJ147" s="18" t="s">
        <v>79</v>
      </c>
      <c r="BK147" s="191">
        <f t="shared" si="19"/>
        <v>0</v>
      </c>
      <c r="BL147" s="18" t="s">
        <v>152</v>
      </c>
      <c r="BM147" s="190" t="s">
        <v>893</v>
      </c>
    </row>
    <row r="148" spans="1:65" s="2" customFormat="1" ht="16.5" customHeight="1">
      <c r="A148" s="35"/>
      <c r="B148" s="36"/>
      <c r="C148" s="179" t="s">
        <v>385</v>
      </c>
      <c r="D148" s="179" t="s">
        <v>147</v>
      </c>
      <c r="E148" s="180" t="s">
        <v>1428</v>
      </c>
      <c r="F148" s="181" t="s">
        <v>1429</v>
      </c>
      <c r="G148" s="182" t="s">
        <v>172</v>
      </c>
      <c r="H148" s="183">
        <v>40</v>
      </c>
      <c r="I148" s="184"/>
      <c r="J148" s="185">
        <f t="shared" si="10"/>
        <v>0</v>
      </c>
      <c r="K148" s="181" t="s">
        <v>19</v>
      </c>
      <c r="L148" s="40"/>
      <c r="M148" s="186" t="s">
        <v>19</v>
      </c>
      <c r="N148" s="187" t="s">
        <v>44</v>
      </c>
      <c r="O148" s="65"/>
      <c r="P148" s="188">
        <f t="shared" si="11"/>
        <v>0</v>
      </c>
      <c r="Q148" s="188">
        <v>0</v>
      </c>
      <c r="R148" s="188">
        <f t="shared" si="12"/>
        <v>0</v>
      </c>
      <c r="S148" s="188">
        <v>0</v>
      </c>
      <c r="T148" s="189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152</v>
      </c>
      <c r="AT148" s="190" t="s">
        <v>147</v>
      </c>
      <c r="AU148" s="190" t="s">
        <v>79</v>
      </c>
      <c r="AY148" s="18" t="s">
        <v>145</v>
      </c>
      <c r="BE148" s="191">
        <f t="shared" si="14"/>
        <v>0</v>
      </c>
      <c r="BF148" s="191">
        <f t="shared" si="15"/>
        <v>0</v>
      </c>
      <c r="BG148" s="191">
        <f t="shared" si="16"/>
        <v>0</v>
      </c>
      <c r="BH148" s="191">
        <f t="shared" si="17"/>
        <v>0</v>
      </c>
      <c r="BI148" s="191">
        <f t="shared" si="18"/>
        <v>0</v>
      </c>
      <c r="BJ148" s="18" t="s">
        <v>79</v>
      </c>
      <c r="BK148" s="191">
        <f t="shared" si="19"/>
        <v>0</v>
      </c>
      <c r="BL148" s="18" t="s">
        <v>152</v>
      </c>
      <c r="BM148" s="190" t="s">
        <v>903</v>
      </c>
    </row>
    <row r="149" spans="1:65" s="2" customFormat="1" ht="16.5" customHeight="1">
      <c r="A149" s="35"/>
      <c r="B149" s="36"/>
      <c r="C149" s="179" t="s">
        <v>390</v>
      </c>
      <c r="D149" s="179" t="s">
        <v>147</v>
      </c>
      <c r="E149" s="180" t="s">
        <v>1431</v>
      </c>
      <c r="F149" s="181" t="s">
        <v>1432</v>
      </c>
      <c r="G149" s="182" t="s">
        <v>172</v>
      </c>
      <c r="H149" s="183">
        <v>320</v>
      </c>
      <c r="I149" s="184"/>
      <c r="J149" s="185">
        <f t="shared" si="10"/>
        <v>0</v>
      </c>
      <c r="K149" s="181" t="s">
        <v>19</v>
      </c>
      <c r="L149" s="40"/>
      <c r="M149" s="186" t="s">
        <v>19</v>
      </c>
      <c r="N149" s="187" t="s">
        <v>44</v>
      </c>
      <c r="O149" s="65"/>
      <c r="P149" s="188">
        <f t="shared" si="11"/>
        <v>0</v>
      </c>
      <c r="Q149" s="188">
        <v>0</v>
      </c>
      <c r="R149" s="188">
        <f t="shared" si="12"/>
        <v>0</v>
      </c>
      <c r="S149" s="188">
        <v>0</v>
      </c>
      <c r="T149" s="189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152</v>
      </c>
      <c r="AT149" s="190" t="s">
        <v>147</v>
      </c>
      <c r="AU149" s="190" t="s">
        <v>79</v>
      </c>
      <c r="AY149" s="18" t="s">
        <v>145</v>
      </c>
      <c r="BE149" s="191">
        <f t="shared" si="14"/>
        <v>0</v>
      </c>
      <c r="BF149" s="191">
        <f t="shared" si="15"/>
        <v>0</v>
      </c>
      <c r="BG149" s="191">
        <f t="shared" si="16"/>
        <v>0</v>
      </c>
      <c r="BH149" s="191">
        <f t="shared" si="17"/>
        <v>0</v>
      </c>
      <c r="BI149" s="191">
        <f t="shared" si="18"/>
        <v>0</v>
      </c>
      <c r="BJ149" s="18" t="s">
        <v>79</v>
      </c>
      <c r="BK149" s="191">
        <f t="shared" si="19"/>
        <v>0</v>
      </c>
      <c r="BL149" s="18" t="s">
        <v>152</v>
      </c>
      <c r="BM149" s="190" t="s">
        <v>913</v>
      </c>
    </row>
    <row r="150" spans="1:65" s="2" customFormat="1" ht="16.5" customHeight="1">
      <c r="A150" s="35"/>
      <c r="B150" s="36"/>
      <c r="C150" s="220" t="s">
        <v>394</v>
      </c>
      <c r="D150" s="220" t="s">
        <v>234</v>
      </c>
      <c r="E150" s="221" t="s">
        <v>1434</v>
      </c>
      <c r="F150" s="222" t="s">
        <v>1435</v>
      </c>
      <c r="G150" s="223" t="s">
        <v>172</v>
      </c>
      <c r="H150" s="224">
        <v>320.00200000000001</v>
      </c>
      <c r="I150" s="225"/>
      <c r="J150" s="226">
        <f t="shared" si="10"/>
        <v>0</v>
      </c>
      <c r="K150" s="222" t="s">
        <v>19</v>
      </c>
      <c r="L150" s="227"/>
      <c r="M150" s="228" t="s">
        <v>19</v>
      </c>
      <c r="N150" s="229" t="s">
        <v>44</v>
      </c>
      <c r="O150" s="65"/>
      <c r="P150" s="188">
        <f t="shared" si="11"/>
        <v>0</v>
      </c>
      <c r="Q150" s="188">
        <v>0</v>
      </c>
      <c r="R150" s="188">
        <f t="shared" si="12"/>
        <v>0</v>
      </c>
      <c r="S150" s="188">
        <v>0</v>
      </c>
      <c r="T150" s="189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196</v>
      </c>
      <c r="AT150" s="190" t="s">
        <v>234</v>
      </c>
      <c r="AU150" s="190" t="s">
        <v>79</v>
      </c>
      <c r="AY150" s="18" t="s">
        <v>145</v>
      </c>
      <c r="BE150" s="191">
        <f t="shared" si="14"/>
        <v>0</v>
      </c>
      <c r="BF150" s="191">
        <f t="shared" si="15"/>
        <v>0</v>
      </c>
      <c r="BG150" s="191">
        <f t="shared" si="16"/>
        <v>0</v>
      </c>
      <c r="BH150" s="191">
        <f t="shared" si="17"/>
        <v>0</v>
      </c>
      <c r="BI150" s="191">
        <f t="shared" si="18"/>
        <v>0</v>
      </c>
      <c r="BJ150" s="18" t="s">
        <v>79</v>
      </c>
      <c r="BK150" s="191">
        <f t="shared" si="19"/>
        <v>0</v>
      </c>
      <c r="BL150" s="18" t="s">
        <v>152</v>
      </c>
      <c r="BM150" s="190" t="s">
        <v>923</v>
      </c>
    </row>
    <row r="151" spans="1:65" s="2" customFormat="1" ht="16.5" customHeight="1">
      <c r="A151" s="35"/>
      <c r="B151" s="36"/>
      <c r="C151" s="179" t="s">
        <v>398</v>
      </c>
      <c r="D151" s="179" t="s">
        <v>147</v>
      </c>
      <c r="E151" s="180" t="s">
        <v>1437</v>
      </c>
      <c r="F151" s="181" t="s">
        <v>1438</v>
      </c>
      <c r="G151" s="182" t="s">
        <v>172</v>
      </c>
      <c r="H151" s="183">
        <v>280</v>
      </c>
      <c r="I151" s="184"/>
      <c r="J151" s="185">
        <f t="shared" si="10"/>
        <v>0</v>
      </c>
      <c r="K151" s="181" t="s">
        <v>19</v>
      </c>
      <c r="L151" s="40"/>
      <c r="M151" s="186" t="s">
        <v>19</v>
      </c>
      <c r="N151" s="187" t="s">
        <v>44</v>
      </c>
      <c r="O151" s="65"/>
      <c r="P151" s="188">
        <f t="shared" si="11"/>
        <v>0</v>
      </c>
      <c r="Q151" s="188">
        <v>0</v>
      </c>
      <c r="R151" s="188">
        <f t="shared" si="12"/>
        <v>0</v>
      </c>
      <c r="S151" s="188">
        <v>0</v>
      </c>
      <c r="T151" s="189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152</v>
      </c>
      <c r="AT151" s="190" t="s">
        <v>147</v>
      </c>
      <c r="AU151" s="190" t="s">
        <v>79</v>
      </c>
      <c r="AY151" s="18" t="s">
        <v>145</v>
      </c>
      <c r="BE151" s="191">
        <f t="shared" si="14"/>
        <v>0</v>
      </c>
      <c r="BF151" s="191">
        <f t="shared" si="15"/>
        <v>0</v>
      </c>
      <c r="BG151" s="191">
        <f t="shared" si="16"/>
        <v>0</v>
      </c>
      <c r="BH151" s="191">
        <f t="shared" si="17"/>
        <v>0</v>
      </c>
      <c r="BI151" s="191">
        <f t="shared" si="18"/>
        <v>0</v>
      </c>
      <c r="BJ151" s="18" t="s">
        <v>79</v>
      </c>
      <c r="BK151" s="191">
        <f t="shared" si="19"/>
        <v>0</v>
      </c>
      <c r="BL151" s="18" t="s">
        <v>152</v>
      </c>
      <c r="BM151" s="190" t="s">
        <v>930</v>
      </c>
    </row>
    <row r="152" spans="1:65" s="2" customFormat="1" ht="16.5" customHeight="1">
      <c r="A152" s="35"/>
      <c r="B152" s="36"/>
      <c r="C152" s="179" t="s">
        <v>403</v>
      </c>
      <c r="D152" s="179" t="s">
        <v>147</v>
      </c>
      <c r="E152" s="180" t="s">
        <v>1440</v>
      </c>
      <c r="F152" s="181" t="s">
        <v>1441</v>
      </c>
      <c r="G152" s="182" t="s">
        <v>172</v>
      </c>
      <c r="H152" s="183">
        <v>40</v>
      </c>
      <c r="I152" s="184"/>
      <c r="J152" s="185">
        <f t="shared" si="10"/>
        <v>0</v>
      </c>
      <c r="K152" s="181" t="s">
        <v>19</v>
      </c>
      <c r="L152" s="40"/>
      <c r="M152" s="186" t="s">
        <v>19</v>
      </c>
      <c r="N152" s="187" t="s">
        <v>44</v>
      </c>
      <c r="O152" s="65"/>
      <c r="P152" s="188">
        <f t="shared" si="11"/>
        <v>0</v>
      </c>
      <c r="Q152" s="188">
        <v>0</v>
      </c>
      <c r="R152" s="188">
        <f t="shared" si="12"/>
        <v>0</v>
      </c>
      <c r="S152" s="188">
        <v>0</v>
      </c>
      <c r="T152" s="189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152</v>
      </c>
      <c r="AT152" s="190" t="s">
        <v>147</v>
      </c>
      <c r="AU152" s="190" t="s">
        <v>79</v>
      </c>
      <c r="AY152" s="18" t="s">
        <v>145</v>
      </c>
      <c r="BE152" s="191">
        <f t="shared" si="14"/>
        <v>0</v>
      </c>
      <c r="BF152" s="191">
        <f t="shared" si="15"/>
        <v>0</v>
      </c>
      <c r="BG152" s="191">
        <f t="shared" si="16"/>
        <v>0</v>
      </c>
      <c r="BH152" s="191">
        <f t="shared" si="17"/>
        <v>0</v>
      </c>
      <c r="BI152" s="191">
        <f t="shared" si="18"/>
        <v>0</v>
      </c>
      <c r="BJ152" s="18" t="s">
        <v>79</v>
      </c>
      <c r="BK152" s="191">
        <f t="shared" si="19"/>
        <v>0</v>
      </c>
      <c r="BL152" s="18" t="s">
        <v>152</v>
      </c>
      <c r="BM152" s="190" t="s">
        <v>938</v>
      </c>
    </row>
    <row r="153" spans="1:65" s="2" customFormat="1" ht="16.5" customHeight="1">
      <c r="A153" s="35"/>
      <c r="B153" s="36"/>
      <c r="C153" s="179" t="s">
        <v>407</v>
      </c>
      <c r="D153" s="179" t="s">
        <v>147</v>
      </c>
      <c r="E153" s="180" t="s">
        <v>1443</v>
      </c>
      <c r="F153" s="181" t="s">
        <v>1444</v>
      </c>
      <c r="G153" s="182" t="s">
        <v>216</v>
      </c>
      <c r="H153" s="183">
        <v>38.128</v>
      </c>
      <c r="I153" s="184"/>
      <c r="J153" s="185">
        <f t="shared" si="10"/>
        <v>0</v>
      </c>
      <c r="K153" s="181" t="s">
        <v>19</v>
      </c>
      <c r="L153" s="40"/>
      <c r="M153" s="186" t="s">
        <v>19</v>
      </c>
      <c r="N153" s="187" t="s">
        <v>44</v>
      </c>
      <c r="O153" s="65"/>
      <c r="P153" s="188">
        <f t="shared" si="11"/>
        <v>0</v>
      </c>
      <c r="Q153" s="188">
        <v>0</v>
      </c>
      <c r="R153" s="188">
        <f t="shared" si="12"/>
        <v>0</v>
      </c>
      <c r="S153" s="188">
        <v>0</v>
      </c>
      <c r="T153" s="189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152</v>
      </c>
      <c r="AT153" s="190" t="s">
        <v>147</v>
      </c>
      <c r="AU153" s="190" t="s">
        <v>79</v>
      </c>
      <c r="AY153" s="18" t="s">
        <v>145</v>
      </c>
      <c r="BE153" s="191">
        <f t="shared" si="14"/>
        <v>0</v>
      </c>
      <c r="BF153" s="191">
        <f t="shared" si="15"/>
        <v>0</v>
      </c>
      <c r="BG153" s="191">
        <f t="shared" si="16"/>
        <v>0</v>
      </c>
      <c r="BH153" s="191">
        <f t="shared" si="17"/>
        <v>0</v>
      </c>
      <c r="BI153" s="191">
        <f t="shared" si="18"/>
        <v>0</v>
      </c>
      <c r="BJ153" s="18" t="s">
        <v>79</v>
      </c>
      <c r="BK153" s="191">
        <f t="shared" si="19"/>
        <v>0</v>
      </c>
      <c r="BL153" s="18" t="s">
        <v>152</v>
      </c>
      <c r="BM153" s="190" t="s">
        <v>945</v>
      </c>
    </row>
    <row r="154" spans="1:65" s="2" customFormat="1" ht="16.5" customHeight="1">
      <c r="A154" s="35"/>
      <c r="B154" s="36"/>
      <c r="C154" s="179" t="s">
        <v>413</v>
      </c>
      <c r="D154" s="179" t="s">
        <v>147</v>
      </c>
      <c r="E154" s="180" t="s">
        <v>1446</v>
      </c>
      <c r="F154" s="181" t="s">
        <v>1447</v>
      </c>
      <c r="G154" s="182" t="s">
        <v>216</v>
      </c>
      <c r="H154" s="183">
        <v>190.6</v>
      </c>
      <c r="I154" s="184"/>
      <c r="J154" s="185">
        <f t="shared" si="10"/>
        <v>0</v>
      </c>
      <c r="K154" s="181" t="s">
        <v>19</v>
      </c>
      <c r="L154" s="40"/>
      <c r="M154" s="186" t="s">
        <v>19</v>
      </c>
      <c r="N154" s="187" t="s">
        <v>44</v>
      </c>
      <c r="O154" s="65"/>
      <c r="P154" s="188">
        <f t="shared" si="11"/>
        <v>0</v>
      </c>
      <c r="Q154" s="188">
        <v>0</v>
      </c>
      <c r="R154" s="188">
        <f t="shared" si="12"/>
        <v>0</v>
      </c>
      <c r="S154" s="188">
        <v>0</v>
      </c>
      <c r="T154" s="189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152</v>
      </c>
      <c r="AT154" s="190" t="s">
        <v>147</v>
      </c>
      <c r="AU154" s="190" t="s">
        <v>79</v>
      </c>
      <c r="AY154" s="18" t="s">
        <v>145</v>
      </c>
      <c r="BE154" s="191">
        <f t="shared" si="14"/>
        <v>0</v>
      </c>
      <c r="BF154" s="191">
        <f t="shared" si="15"/>
        <v>0</v>
      </c>
      <c r="BG154" s="191">
        <f t="shared" si="16"/>
        <v>0</v>
      </c>
      <c r="BH154" s="191">
        <f t="shared" si="17"/>
        <v>0</v>
      </c>
      <c r="BI154" s="191">
        <f t="shared" si="18"/>
        <v>0</v>
      </c>
      <c r="BJ154" s="18" t="s">
        <v>79</v>
      </c>
      <c r="BK154" s="191">
        <f t="shared" si="19"/>
        <v>0</v>
      </c>
      <c r="BL154" s="18" t="s">
        <v>152</v>
      </c>
      <c r="BM154" s="190" t="s">
        <v>952</v>
      </c>
    </row>
    <row r="155" spans="1:65" s="2" customFormat="1" ht="16.5" customHeight="1">
      <c r="A155" s="35"/>
      <c r="B155" s="36"/>
      <c r="C155" s="179" t="s">
        <v>418</v>
      </c>
      <c r="D155" s="179" t="s">
        <v>147</v>
      </c>
      <c r="E155" s="180" t="s">
        <v>1449</v>
      </c>
      <c r="F155" s="181" t="s">
        <v>1450</v>
      </c>
      <c r="G155" s="182" t="s">
        <v>178</v>
      </c>
      <c r="H155" s="183">
        <v>8</v>
      </c>
      <c r="I155" s="184"/>
      <c r="J155" s="185">
        <f t="shared" si="10"/>
        <v>0</v>
      </c>
      <c r="K155" s="181" t="s">
        <v>19</v>
      </c>
      <c r="L155" s="40"/>
      <c r="M155" s="186" t="s">
        <v>19</v>
      </c>
      <c r="N155" s="187" t="s">
        <v>44</v>
      </c>
      <c r="O155" s="65"/>
      <c r="P155" s="188">
        <f t="shared" si="11"/>
        <v>0</v>
      </c>
      <c r="Q155" s="188">
        <v>0</v>
      </c>
      <c r="R155" s="188">
        <f t="shared" si="12"/>
        <v>0</v>
      </c>
      <c r="S155" s="188">
        <v>0</v>
      </c>
      <c r="T155" s="189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152</v>
      </c>
      <c r="AT155" s="190" t="s">
        <v>147</v>
      </c>
      <c r="AU155" s="190" t="s">
        <v>79</v>
      </c>
      <c r="AY155" s="18" t="s">
        <v>145</v>
      </c>
      <c r="BE155" s="191">
        <f t="shared" si="14"/>
        <v>0</v>
      </c>
      <c r="BF155" s="191">
        <f t="shared" si="15"/>
        <v>0</v>
      </c>
      <c r="BG155" s="191">
        <f t="shared" si="16"/>
        <v>0</v>
      </c>
      <c r="BH155" s="191">
        <f t="shared" si="17"/>
        <v>0</v>
      </c>
      <c r="BI155" s="191">
        <f t="shared" si="18"/>
        <v>0</v>
      </c>
      <c r="BJ155" s="18" t="s">
        <v>79</v>
      </c>
      <c r="BK155" s="191">
        <f t="shared" si="19"/>
        <v>0</v>
      </c>
      <c r="BL155" s="18" t="s">
        <v>152</v>
      </c>
      <c r="BM155" s="190" t="s">
        <v>959</v>
      </c>
    </row>
    <row r="156" spans="1:65" s="12" customFormat="1" ht="25.9" customHeight="1">
      <c r="B156" s="163"/>
      <c r="C156" s="164"/>
      <c r="D156" s="165" t="s">
        <v>72</v>
      </c>
      <c r="E156" s="166" t="s">
        <v>1452</v>
      </c>
      <c r="F156" s="166" t="s">
        <v>1453</v>
      </c>
      <c r="G156" s="164"/>
      <c r="H156" s="164"/>
      <c r="I156" s="167"/>
      <c r="J156" s="168">
        <f>BK156</f>
        <v>0</v>
      </c>
      <c r="K156" s="164"/>
      <c r="L156" s="169"/>
      <c r="M156" s="170"/>
      <c r="N156" s="171"/>
      <c r="O156" s="171"/>
      <c r="P156" s="172">
        <f>SUM(P157:P159)</f>
        <v>0</v>
      </c>
      <c r="Q156" s="171"/>
      <c r="R156" s="172">
        <f>SUM(R157:R159)</f>
        <v>0</v>
      </c>
      <c r="S156" s="171"/>
      <c r="T156" s="173">
        <f>SUM(T157:T159)</f>
        <v>0</v>
      </c>
      <c r="AR156" s="174" t="s">
        <v>79</v>
      </c>
      <c r="AT156" s="175" t="s">
        <v>72</v>
      </c>
      <c r="AU156" s="175" t="s">
        <v>73</v>
      </c>
      <c r="AY156" s="174" t="s">
        <v>145</v>
      </c>
      <c r="BK156" s="176">
        <f>SUM(BK157:BK159)</f>
        <v>0</v>
      </c>
    </row>
    <row r="157" spans="1:65" s="2" customFormat="1" ht="16.5" customHeight="1">
      <c r="A157" s="35"/>
      <c r="B157" s="36"/>
      <c r="C157" s="179" t="s">
        <v>425</v>
      </c>
      <c r="D157" s="179" t="s">
        <v>147</v>
      </c>
      <c r="E157" s="180" t="s">
        <v>1454</v>
      </c>
      <c r="F157" s="181" t="s">
        <v>1455</v>
      </c>
      <c r="G157" s="182" t="s">
        <v>263</v>
      </c>
      <c r="H157" s="183">
        <v>8</v>
      </c>
      <c r="I157" s="184"/>
      <c r="J157" s="185">
        <f>ROUND(I157*H157,2)</f>
        <v>0</v>
      </c>
      <c r="K157" s="181" t="s">
        <v>19</v>
      </c>
      <c r="L157" s="40"/>
      <c r="M157" s="186" t="s">
        <v>19</v>
      </c>
      <c r="N157" s="187" t="s">
        <v>44</v>
      </c>
      <c r="O157" s="65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152</v>
      </c>
      <c r="AT157" s="190" t="s">
        <v>147</v>
      </c>
      <c r="AU157" s="190" t="s">
        <v>79</v>
      </c>
      <c r="AY157" s="18" t="s">
        <v>145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79</v>
      </c>
      <c r="BK157" s="191">
        <f>ROUND(I157*H157,2)</f>
        <v>0</v>
      </c>
      <c r="BL157" s="18" t="s">
        <v>152</v>
      </c>
      <c r="BM157" s="190" t="s">
        <v>1430</v>
      </c>
    </row>
    <row r="158" spans="1:65" s="2" customFormat="1" ht="16.5" customHeight="1">
      <c r="A158" s="35"/>
      <c r="B158" s="36"/>
      <c r="C158" s="179" t="s">
        <v>430</v>
      </c>
      <c r="D158" s="179" t="s">
        <v>147</v>
      </c>
      <c r="E158" s="180" t="s">
        <v>1457</v>
      </c>
      <c r="F158" s="181" t="s">
        <v>1458</v>
      </c>
      <c r="G158" s="182" t="s">
        <v>263</v>
      </c>
      <c r="H158" s="183">
        <v>8</v>
      </c>
      <c r="I158" s="184"/>
      <c r="J158" s="185">
        <f>ROUND(I158*H158,2)</f>
        <v>0</v>
      </c>
      <c r="K158" s="181" t="s">
        <v>19</v>
      </c>
      <c r="L158" s="40"/>
      <c r="M158" s="186" t="s">
        <v>19</v>
      </c>
      <c r="N158" s="187" t="s">
        <v>44</v>
      </c>
      <c r="O158" s="65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152</v>
      </c>
      <c r="AT158" s="190" t="s">
        <v>147</v>
      </c>
      <c r="AU158" s="190" t="s">
        <v>79</v>
      </c>
      <c r="AY158" s="18" t="s">
        <v>145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79</v>
      </c>
      <c r="BK158" s="191">
        <f>ROUND(I158*H158,2)</f>
        <v>0</v>
      </c>
      <c r="BL158" s="18" t="s">
        <v>152</v>
      </c>
      <c r="BM158" s="190" t="s">
        <v>1433</v>
      </c>
    </row>
    <row r="159" spans="1:65" s="2" customFormat="1" ht="16.5" customHeight="1">
      <c r="A159" s="35"/>
      <c r="B159" s="36"/>
      <c r="C159" s="179" t="s">
        <v>436</v>
      </c>
      <c r="D159" s="179" t="s">
        <v>147</v>
      </c>
      <c r="E159" s="180" t="s">
        <v>1463</v>
      </c>
      <c r="F159" s="181" t="s">
        <v>1464</v>
      </c>
      <c r="G159" s="182" t="s">
        <v>263</v>
      </c>
      <c r="H159" s="183">
        <v>8</v>
      </c>
      <c r="I159" s="184"/>
      <c r="J159" s="185">
        <f>ROUND(I159*H159,2)</f>
        <v>0</v>
      </c>
      <c r="K159" s="181" t="s">
        <v>19</v>
      </c>
      <c r="L159" s="40"/>
      <c r="M159" s="186" t="s">
        <v>19</v>
      </c>
      <c r="N159" s="187" t="s">
        <v>44</v>
      </c>
      <c r="O159" s="65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152</v>
      </c>
      <c r="AT159" s="190" t="s">
        <v>147</v>
      </c>
      <c r="AU159" s="190" t="s">
        <v>79</v>
      </c>
      <c r="AY159" s="18" t="s">
        <v>145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79</v>
      </c>
      <c r="BK159" s="191">
        <f>ROUND(I159*H159,2)</f>
        <v>0</v>
      </c>
      <c r="BL159" s="18" t="s">
        <v>152</v>
      </c>
      <c r="BM159" s="190" t="s">
        <v>1436</v>
      </c>
    </row>
    <row r="160" spans="1:65" s="12" customFormat="1" ht="25.9" customHeight="1">
      <c r="B160" s="163"/>
      <c r="C160" s="164"/>
      <c r="D160" s="165" t="s">
        <v>72</v>
      </c>
      <c r="E160" s="166" t="s">
        <v>243</v>
      </c>
      <c r="F160" s="166" t="s">
        <v>1469</v>
      </c>
      <c r="G160" s="164"/>
      <c r="H160" s="164"/>
      <c r="I160" s="167"/>
      <c r="J160" s="168">
        <f>BK160</f>
        <v>0</v>
      </c>
      <c r="K160" s="164"/>
      <c r="L160" s="169"/>
      <c r="M160" s="170"/>
      <c r="N160" s="171"/>
      <c r="O160" s="171"/>
      <c r="P160" s="172">
        <f>SUM(P161:P162)</f>
        <v>0</v>
      </c>
      <c r="Q160" s="171"/>
      <c r="R160" s="172">
        <f>SUM(R161:R162)</f>
        <v>0</v>
      </c>
      <c r="S160" s="171"/>
      <c r="T160" s="173">
        <f>SUM(T161:T162)</f>
        <v>0</v>
      </c>
      <c r="AR160" s="174" t="s">
        <v>79</v>
      </c>
      <c r="AT160" s="175" t="s">
        <v>72</v>
      </c>
      <c r="AU160" s="175" t="s">
        <v>73</v>
      </c>
      <c r="AY160" s="174" t="s">
        <v>145</v>
      </c>
      <c r="BK160" s="176">
        <f>SUM(BK161:BK162)</f>
        <v>0</v>
      </c>
    </row>
    <row r="161" spans="1:65" s="2" customFormat="1" ht="16.5" customHeight="1">
      <c r="A161" s="35"/>
      <c r="B161" s="36"/>
      <c r="C161" s="179" t="s">
        <v>441</v>
      </c>
      <c r="D161" s="179" t="s">
        <v>147</v>
      </c>
      <c r="E161" s="180" t="s">
        <v>1470</v>
      </c>
      <c r="F161" s="181" t="s">
        <v>1471</v>
      </c>
      <c r="G161" s="182" t="s">
        <v>178</v>
      </c>
      <c r="H161" s="183">
        <v>22.4</v>
      </c>
      <c r="I161" s="184"/>
      <c r="J161" s="185">
        <f>ROUND(I161*H161,2)</f>
        <v>0</v>
      </c>
      <c r="K161" s="181" t="s">
        <v>19</v>
      </c>
      <c r="L161" s="40"/>
      <c r="M161" s="186" t="s">
        <v>19</v>
      </c>
      <c r="N161" s="187" t="s">
        <v>44</v>
      </c>
      <c r="O161" s="65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152</v>
      </c>
      <c r="AT161" s="190" t="s">
        <v>147</v>
      </c>
      <c r="AU161" s="190" t="s">
        <v>79</v>
      </c>
      <c r="AY161" s="18" t="s">
        <v>145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79</v>
      </c>
      <c r="BK161" s="191">
        <f>ROUND(I161*H161,2)</f>
        <v>0</v>
      </c>
      <c r="BL161" s="18" t="s">
        <v>152</v>
      </c>
      <c r="BM161" s="190" t="s">
        <v>1439</v>
      </c>
    </row>
    <row r="162" spans="1:65" s="2" customFormat="1" ht="16.5" customHeight="1">
      <c r="A162" s="35"/>
      <c r="B162" s="36"/>
      <c r="C162" s="179" t="s">
        <v>448</v>
      </c>
      <c r="D162" s="179" t="s">
        <v>147</v>
      </c>
      <c r="E162" s="180" t="s">
        <v>1473</v>
      </c>
      <c r="F162" s="181" t="s">
        <v>1474</v>
      </c>
      <c r="G162" s="182" t="s">
        <v>178</v>
      </c>
      <c r="H162" s="183">
        <v>112</v>
      </c>
      <c r="I162" s="184"/>
      <c r="J162" s="185">
        <f>ROUND(I162*H162,2)</f>
        <v>0</v>
      </c>
      <c r="K162" s="181" t="s">
        <v>19</v>
      </c>
      <c r="L162" s="40"/>
      <c r="M162" s="186" t="s">
        <v>19</v>
      </c>
      <c r="N162" s="187" t="s">
        <v>44</v>
      </c>
      <c r="O162" s="65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152</v>
      </c>
      <c r="AT162" s="190" t="s">
        <v>147</v>
      </c>
      <c r="AU162" s="190" t="s">
        <v>79</v>
      </c>
      <c r="AY162" s="18" t="s">
        <v>145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79</v>
      </c>
      <c r="BK162" s="191">
        <f>ROUND(I162*H162,2)</f>
        <v>0</v>
      </c>
      <c r="BL162" s="18" t="s">
        <v>152</v>
      </c>
      <c r="BM162" s="190" t="s">
        <v>1442</v>
      </c>
    </row>
    <row r="163" spans="1:65" s="12" customFormat="1" ht="25.9" customHeight="1">
      <c r="B163" s="163"/>
      <c r="C163" s="164"/>
      <c r="D163" s="165" t="s">
        <v>72</v>
      </c>
      <c r="E163" s="166" t="s">
        <v>260</v>
      </c>
      <c r="F163" s="166" t="s">
        <v>1476</v>
      </c>
      <c r="G163" s="164"/>
      <c r="H163" s="164"/>
      <c r="I163" s="167"/>
      <c r="J163" s="168">
        <f>BK163</f>
        <v>0</v>
      </c>
      <c r="K163" s="164"/>
      <c r="L163" s="169"/>
      <c r="M163" s="170"/>
      <c r="N163" s="171"/>
      <c r="O163" s="171"/>
      <c r="P163" s="172">
        <f>P164</f>
        <v>0</v>
      </c>
      <c r="Q163" s="171"/>
      <c r="R163" s="172">
        <f>R164</f>
        <v>0</v>
      </c>
      <c r="S163" s="171"/>
      <c r="T163" s="173">
        <f>T164</f>
        <v>0</v>
      </c>
      <c r="AR163" s="174" t="s">
        <v>79</v>
      </c>
      <c r="AT163" s="175" t="s">
        <v>72</v>
      </c>
      <c r="AU163" s="175" t="s">
        <v>73</v>
      </c>
      <c r="AY163" s="174" t="s">
        <v>145</v>
      </c>
      <c r="BK163" s="176">
        <f>BK164</f>
        <v>0</v>
      </c>
    </row>
    <row r="164" spans="1:65" s="2" customFormat="1" ht="16.5" customHeight="1">
      <c r="A164" s="35"/>
      <c r="B164" s="36"/>
      <c r="C164" s="179" t="s">
        <v>457</v>
      </c>
      <c r="D164" s="179" t="s">
        <v>147</v>
      </c>
      <c r="E164" s="180" t="s">
        <v>1477</v>
      </c>
      <c r="F164" s="181" t="s">
        <v>1478</v>
      </c>
      <c r="G164" s="182" t="s">
        <v>216</v>
      </c>
      <c r="H164" s="183">
        <v>46</v>
      </c>
      <c r="I164" s="184"/>
      <c r="J164" s="185">
        <f>ROUND(I164*H164,2)</f>
        <v>0</v>
      </c>
      <c r="K164" s="181" t="s">
        <v>19</v>
      </c>
      <c r="L164" s="40"/>
      <c r="M164" s="186" t="s">
        <v>19</v>
      </c>
      <c r="N164" s="187" t="s">
        <v>44</v>
      </c>
      <c r="O164" s="65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152</v>
      </c>
      <c r="AT164" s="190" t="s">
        <v>147</v>
      </c>
      <c r="AU164" s="190" t="s">
        <v>79</v>
      </c>
      <c r="AY164" s="18" t="s">
        <v>145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79</v>
      </c>
      <c r="BK164" s="191">
        <f>ROUND(I164*H164,2)</f>
        <v>0</v>
      </c>
      <c r="BL164" s="18" t="s">
        <v>152</v>
      </c>
      <c r="BM164" s="190" t="s">
        <v>1445</v>
      </c>
    </row>
    <row r="165" spans="1:65" s="12" customFormat="1" ht="25.9" customHeight="1">
      <c r="B165" s="163"/>
      <c r="C165" s="164"/>
      <c r="D165" s="165" t="s">
        <v>72</v>
      </c>
      <c r="E165" s="166" t="s">
        <v>1480</v>
      </c>
      <c r="F165" s="166" t="s">
        <v>1481</v>
      </c>
      <c r="G165" s="164"/>
      <c r="H165" s="164"/>
      <c r="I165" s="167"/>
      <c r="J165" s="168">
        <f>BK165</f>
        <v>0</v>
      </c>
      <c r="K165" s="164"/>
      <c r="L165" s="169"/>
      <c r="M165" s="170"/>
      <c r="N165" s="171"/>
      <c r="O165" s="171"/>
      <c r="P165" s="172">
        <f>SUM(P166:P168)</f>
        <v>0</v>
      </c>
      <c r="Q165" s="171"/>
      <c r="R165" s="172">
        <f>SUM(R166:R168)</f>
        <v>0</v>
      </c>
      <c r="S165" s="171"/>
      <c r="T165" s="173">
        <f>SUM(T166:T168)</f>
        <v>0</v>
      </c>
      <c r="AR165" s="174" t="s">
        <v>79</v>
      </c>
      <c r="AT165" s="175" t="s">
        <v>72</v>
      </c>
      <c r="AU165" s="175" t="s">
        <v>73</v>
      </c>
      <c r="AY165" s="174" t="s">
        <v>145</v>
      </c>
      <c r="BK165" s="176">
        <f>SUM(BK166:BK168)</f>
        <v>0</v>
      </c>
    </row>
    <row r="166" spans="1:65" s="2" customFormat="1" ht="16.5" customHeight="1">
      <c r="A166" s="35"/>
      <c r="B166" s="36"/>
      <c r="C166" s="179" t="s">
        <v>465</v>
      </c>
      <c r="D166" s="179" t="s">
        <v>147</v>
      </c>
      <c r="E166" s="180" t="s">
        <v>1482</v>
      </c>
      <c r="F166" s="181" t="s">
        <v>1483</v>
      </c>
      <c r="G166" s="182" t="s">
        <v>216</v>
      </c>
      <c r="H166" s="183">
        <v>16</v>
      </c>
      <c r="I166" s="184"/>
      <c r="J166" s="185">
        <f>ROUND(I166*H166,2)</f>
        <v>0</v>
      </c>
      <c r="K166" s="181" t="s">
        <v>19</v>
      </c>
      <c r="L166" s="40"/>
      <c r="M166" s="186" t="s">
        <v>19</v>
      </c>
      <c r="N166" s="187" t="s">
        <v>44</v>
      </c>
      <c r="O166" s="65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152</v>
      </c>
      <c r="AT166" s="190" t="s">
        <v>147</v>
      </c>
      <c r="AU166" s="190" t="s">
        <v>79</v>
      </c>
      <c r="AY166" s="18" t="s">
        <v>145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79</v>
      </c>
      <c r="BK166" s="191">
        <f>ROUND(I166*H166,2)</f>
        <v>0</v>
      </c>
      <c r="BL166" s="18" t="s">
        <v>152</v>
      </c>
      <c r="BM166" s="190" t="s">
        <v>1448</v>
      </c>
    </row>
    <row r="167" spans="1:65" s="2" customFormat="1" ht="16.5" customHeight="1">
      <c r="A167" s="35"/>
      <c r="B167" s="36"/>
      <c r="C167" s="179" t="s">
        <v>472</v>
      </c>
      <c r="D167" s="179" t="s">
        <v>147</v>
      </c>
      <c r="E167" s="180" t="s">
        <v>1485</v>
      </c>
      <c r="F167" s="181" t="s">
        <v>1486</v>
      </c>
      <c r="G167" s="182" t="s">
        <v>216</v>
      </c>
      <c r="H167" s="183">
        <v>80</v>
      </c>
      <c r="I167" s="184"/>
      <c r="J167" s="185">
        <f>ROUND(I167*H167,2)</f>
        <v>0</v>
      </c>
      <c r="K167" s="181" t="s">
        <v>19</v>
      </c>
      <c r="L167" s="40"/>
      <c r="M167" s="186" t="s">
        <v>19</v>
      </c>
      <c r="N167" s="187" t="s">
        <v>44</v>
      </c>
      <c r="O167" s="65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152</v>
      </c>
      <c r="AT167" s="190" t="s">
        <v>147</v>
      </c>
      <c r="AU167" s="190" t="s">
        <v>79</v>
      </c>
      <c r="AY167" s="18" t="s">
        <v>145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79</v>
      </c>
      <c r="BK167" s="191">
        <f>ROUND(I167*H167,2)</f>
        <v>0</v>
      </c>
      <c r="BL167" s="18" t="s">
        <v>152</v>
      </c>
      <c r="BM167" s="190" t="s">
        <v>1451</v>
      </c>
    </row>
    <row r="168" spans="1:65" s="2" customFormat="1" ht="16.5" customHeight="1">
      <c r="A168" s="35"/>
      <c r="B168" s="36"/>
      <c r="C168" s="179" t="s">
        <v>480</v>
      </c>
      <c r="D168" s="179" t="s">
        <v>147</v>
      </c>
      <c r="E168" s="180" t="s">
        <v>1488</v>
      </c>
      <c r="F168" s="181" t="s">
        <v>1489</v>
      </c>
      <c r="G168" s="182" t="s">
        <v>216</v>
      </c>
      <c r="H168" s="183">
        <v>16</v>
      </c>
      <c r="I168" s="184"/>
      <c r="J168" s="185">
        <f>ROUND(I168*H168,2)</f>
        <v>0</v>
      </c>
      <c r="K168" s="181" t="s">
        <v>19</v>
      </c>
      <c r="L168" s="40"/>
      <c r="M168" s="186" t="s">
        <v>19</v>
      </c>
      <c r="N168" s="187" t="s">
        <v>44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152</v>
      </c>
      <c r="AT168" s="190" t="s">
        <v>147</v>
      </c>
      <c r="AU168" s="190" t="s">
        <v>79</v>
      </c>
      <c r="AY168" s="18" t="s">
        <v>145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79</v>
      </c>
      <c r="BK168" s="191">
        <f>ROUND(I168*H168,2)</f>
        <v>0</v>
      </c>
      <c r="BL168" s="18" t="s">
        <v>152</v>
      </c>
      <c r="BM168" s="190" t="s">
        <v>1456</v>
      </c>
    </row>
    <row r="169" spans="1:65" s="12" customFormat="1" ht="25.9" customHeight="1">
      <c r="B169" s="163"/>
      <c r="C169" s="164"/>
      <c r="D169" s="165" t="s">
        <v>72</v>
      </c>
      <c r="E169" s="166" t="s">
        <v>1491</v>
      </c>
      <c r="F169" s="166" t="s">
        <v>1492</v>
      </c>
      <c r="G169" s="164"/>
      <c r="H169" s="164"/>
      <c r="I169" s="167"/>
      <c r="J169" s="168">
        <f>BK169</f>
        <v>0</v>
      </c>
      <c r="K169" s="164"/>
      <c r="L169" s="169"/>
      <c r="M169" s="170"/>
      <c r="N169" s="171"/>
      <c r="O169" s="171"/>
      <c r="P169" s="172">
        <v>0</v>
      </c>
      <c r="Q169" s="171"/>
      <c r="R169" s="172">
        <v>0</v>
      </c>
      <c r="S169" s="171"/>
      <c r="T169" s="173">
        <v>0</v>
      </c>
      <c r="AR169" s="174" t="s">
        <v>79</v>
      </c>
      <c r="AT169" s="175" t="s">
        <v>72</v>
      </c>
      <c r="AU169" s="175" t="s">
        <v>73</v>
      </c>
      <c r="AY169" s="174" t="s">
        <v>145</v>
      </c>
      <c r="BK169" s="176">
        <v>0</v>
      </c>
    </row>
    <row r="170" spans="1:65" s="12" customFormat="1" ht="25.9" customHeight="1">
      <c r="B170" s="163"/>
      <c r="C170" s="164"/>
      <c r="D170" s="165" t="s">
        <v>72</v>
      </c>
      <c r="E170" s="166" t="s">
        <v>1493</v>
      </c>
      <c r="F170" s="166" t="s">
        <v>1494</v>
      </c>
      <c r="G170" s="164"/>
      <c r="H170" s="164"/>
      <c r="I170" s="167"/>
      <c r="J170" s="168">
        <f>BK170</f>
        <v>0</v>
      </c>
      <c r="K170" s="164"/>
      <c r="L170" s="169"/>
      <c r="M170" s="170"/>
      <c r="N170" s="171"/>
      <c r="O170" s="171"/>
      <c r="P170" s="172">
        <f>P171</f>
        <v>0</v>
      </c>
      <c r="Q170" s="171"/>
      <c r="R170" s="172">
        <f>R171</f>
        <v>0</v>
      </c>
      <c r="S170" s="171"/>
      <c r="T170" s="173">
        <f>T171</f>
        <v>0</v>
      </c>
      <c r="AR170" s="174" t="s">
        <v>79</v>
      </c>
      <c r="AT170" s="175" t="s">
        <v>72</v>
      </c>
      <c r="AU170" s="175" t="s">
        <v>73</v>
      </c>
      <c r="AY170" s="174" t="s">
        <v>145</v>
      </c>
      <c r="BK170" s="176">
        <f>BK171</f>
        <v>0</v>
      </c>
    </row>
    <row r="171" spans="1:65" s="2" customFormat="1" ht="24.2" customHeight="1">
      <c r="A171" s="35"/>
      <c r="B171" s="36"/>
      <c r="C171" s="179" t="s">
        <v>489</v>
      </c>
      <c r="D171" s="179" t="s">
        <v>147</v>
      </c>
      <c r="E171" s="180" t="s">
        <v>1495</v>
      </c>
      <c r="F171" s="181" t="s">
        <v>467</v>
      </c>
      <c r="G171" s="182" t="s">
        <v>1496</v>
      </c>
      <c r="H171" s="183">
        <v>1</v>
      </c>
      <c r="I171" s="184"/>
      <c r="J171" s="185">
        <f>ROUND(I171*H171,2)</f>
        <v>0</v>
      </c>
      <c r="K171" s="181" t="s">
        <v>19</v>
      </c>
      <c r="L171" s="40"/>
      <c r="M171" s="243" t="s">
        <v>19</v>
      </c>
      <c r="N171" s="244" t="s">
        <v>44</v>
      </c>
      <c r="O171" s="245"/>
      <c r="P171" s="246">
        <f>O171*H171</f>
        <v>0</v>
      </c>
      <c r="Q171" s="246">
        <v>0</v>
      </c>
      <c r="R171" s="246">
        <f>Q171*H171</f>
        <v>0</v>
      </c>
      <c r="S171" s="246">
        <v>0</v>
      </c>
      <c r="T171" s="24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152</v>
      </c>
      <c r="AT171" s="190" t="s">
        <v>147</v>
      </c>
      <c r="AU171" s="190" t="s">
        <v>79</v>
      </c>
      <c r="AY171" s="18" t="s">
        <v>145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79</v>
      </c>
      <c r="BK171" s="191">
        <f>ROUND(I171*H171,2)</f>
        <v>0</v>
      </c>
      <c r="BL171" s="18" t="s">
        <v>152</v>
      </c>
      <c r="BM171" s="190" t="s">
        <v>1459</v>
      </c>
    </row>
    <row r="172" spans="1:65" s="2" customFormat="1" ht="6.95" customHeight="1">
      <c r="A172" s="35"/>
      <c r="B172" s="48"/>
      <c r="C172" s="49"/>
      <c r="D172" s="49"/>
      <c r="E172" s="49"/>
      <c r="F172" s="49"/>
      <c r="G172" s="49"/>
      <c r="H172" s="49"/>
      <c r="I172" s="49"/>
      <c r="J172" s="49"/>
      <c r="K172" s="49"/>
      <c r="L172" s="40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sheetProtection algorithmName="SHA-512" hashValue="8rN5+iN13Nvj15ssY6qdhSfhxF56GDfJY60Z79f/7RQ7rtCf8S52rFe23BShI6J1VDCqylniIeM7IhnbyIL/gg==" saltValue="/1tBvuPLPu60VgOFFP5g2XqPervrg6bGIaS4kIqFhvCNLZoWmUQQYy4Q/18Oxj7voz+hpaZ1iKfq1+o3Fjq6pA==" spinCount="100000" sheet="1" objects="1" scenarios="1" formatColumns="0" formatRows="0" autoFilter="0"/>
  <autoFilter ref="C97:K171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8" customWidth="1"/>
    <col min="2" max="2" width="1.6640625" style="248" customWidth="1"/>
    <col min="3" max="4" width="5" style="248" customWidth="1"/>
    <col min="5" max="5" width="11.6640625" style="248" customWidth="1"/>
    <col min="6" max="6" width="9.1640625" style="248" customWidth="1"/>
    <col min="7" max="7" width="5" style="248" customWidth="1"/>
    <col min="8" max="8" width="77.83203125" style="248" customWidth="1"/>
    <col min="9" max="10" width="20" style="248" customWidth="1"/>
    <col min="11" max="11" width="1.6640625" style="248" customWidth="1"/>
  </cols>
  <sheetData>
    <row r="1" spans="2:11" s="1" customFormat="1" ht="37.5" customHeight="1"/>
    <row r="2" spans="2:11" s="1" customFormat="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pans="2:11" s="16" customFormat="1" ht="45" customHeight="1">
      <c r="B3" s="252"/>
      <c r="C3" s="384" t="s">
        <v>2095</v>
      </c>
      <c r="D3" s="384"/>
      <c r="E3" s="384"/>
      <c r="F3" s="384"/>
      <c r="G3" s="384"/>
      <c r="H3" s="384"/>
      <c r="I3" s="384"/>
      <c r="J3" s="384"/>
      <c r="K3" s="253"/>
    </row>
    <row r="4" spans="2:11" s="1" customFormat="1" ht="25.5" customHeight="1">
      <c r="B4" s="254"/>
      <c r="C4" s="389" t="s">
        <v>2096</v>
      </c>
      <c r="D4" s="389"/>
      <c r="E4" s="389"/>
      <c r="F4" s="389"/>
      <c r="G4" s="389"/>
      <c r="H4" s="389"/>
      <c r="I4" s="389"/>
      <c r="J4" s="389"/>
      <c r="K4" s="255"/>
    </row>
    <row r="5" spans="2:11" s="1" customFormat="1" ht="5.25" customHeight="1">
      <c r="B5" s="254"/>
      <c r="C5" s="256"/>
      <c r="D5" s="256"/>
      <c r="E5" s="256"/>
      <c r="F5" s="256"/>
      <c r="G5" s="256"/>
      <c r="H5" s="256"/>
      <c r="I5" s="256"/>
      <c r="J5" s="256"/>
      <c r="K5" s="255"/>
    </row>
    <row r="6" spans="2:11" s="1" customFormat="1" ht="15" customHeight="1">
      <c r="B6" s="254"/>
      <c r="C6" s="388" t="s">
        <v>2097</v>
      </c>
      <c r="D6" s="388"/>
      <c r="E6" s="388"/>
      <c r="F6" s="388"/>
      <c r="G6" s="388"/>
      <c r="H6" s="388"/>
      <c r="I6" s="388"/>
      <c r="J6" s="388"/>
      <c r="K6" s="255"/>
    </row>
    <row r="7" spans="2:11" s="1" customFormat="1" ht="15" customHeight="1">
      <c r="B7" s="258"/>
      <c r="C7" s="388" t="s">
        <v>2098</v>
      </c>
      <c r="D7" s="388"/>
      <c r="E7" s="388"/>
      <c r="F7" s="388"/>
      <c r="G7" s="388"/>
      <c r="H7" s="388"/>
      <c r="I7" s="388"/>
      <c r="J7" s="388"/>
      <c r="K7" s="255"/>
    </row>
    <row r="8" spans="2:11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pans="2:11" s="1" customFormat="1" ht="15" customHeight="1">
      <c r="B9" s="258"/>
      <c r="C9" s="388" t="s">
        <v>2099</v>
      </c>
      <c r="D9" s="388"/>
      <c r="E9" s="388"/>
      <c r="F9" s="388"/>
      <c r="G9" s="388"/>
      <c r="H9" s="388"/>
      <c r="I9" s="388"/>
      <c r="J9" s="388"/>
      <c r="K9" s="255"/>
    </row>
    <row r="10" spans="2:11" s="1" customFormat="1" ht="15" customHeight="1">
      <c r="B10" s="258"/>
      <c r="C10" s="257"/>
      <c r="D10" s="388" t="s">
        <v>2100</v>
      </c>
      <c r="E10" s="388"/>
      <c r="F10" s="388"/>
      <c r="G10" s="388"/>
      <c r="H10" s="388"/>
      <c r="I10" s="388"/>
      <c r="J10" s="388"/>
      <c r="K10" s="255"/>
    </row>
    <row r="11" spans="2:11" s="1" customFormat="1" ht="15" customHeight="1">
      <c r="B11" s="258"/>
      <c r="C11" s="259"/>
      <c r="D11" s="388" t="s">
        <v>2101</v>
      </c>
      <c r="E11" s="388"/>
      <c r="F11" s="388"/>
      <c r="G11" s="388"/>
      <c r="H11" s="388"/>
      <c r="I11" s="388"/>
      <c r="J11" s="388"/>
      <c r="K11" s="255"/>
    </row>
    <row r="12" spans="2:11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pans="2:11" s="1" customFormat="1" ht="15" customHeight="1">
      <c r="B13" s="258"/>
      <c r="C13" s="259"/>
      <c r="D13" s="260" t="s">
        <v>2102</v>
      </c>
      <c r="E13" s="257"/>
      <c r="F13" s="257"/>
      <c r="G13" s="257"/>
      <c r="H13" s="257"/>
      <c r="I13" s="257"/>
      <c r="J13" s="257"/>
      <c r="K13" s="255"/>
    </row>
    <row r="14" spans="2:11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pans="2:11" s="1" customFormat="1" ht="15" customHeight="1">
      <c r="B15" s="258"/>
      <c r="C15" s="259"/>
      <c r="D15" s="388" t="s">
        <v>2103</v>
      </c>
      <c r="E15" s="388"/>
      <c r="F15" s="388"/>
      <c r="G15" s="388"/>
      <c r="H15" s="388"/>
      <c r="I15" s="388"/>
      <c r="J15" s="388"/>
      <c r="K15" s="255"/>
    </row>
    <row r="16" spans="2:11" s="1" customFormat="1" ht="15" customHeight="1">
      <c r="B16" s="258"/>
      <c r="C16" s="259"/>
      <c r="D16" s="388" t="s">
        <v>2104</v>
      </c>
      <c r="E16" s="388"/>
      <c r="F16" s="388"/>
      <c r="G16" s="388"/>
      <c r="H16" s="388"/>
      <c r="I16" s="388"/>
      <c r="J16" s="388"/>
      <c r="K16" s="255"/>
    </row>
    <row r="17" spans="2:11" s="1" customFormat="1" ht="15" customHeight="1">
      <c r="B17" s="258"/>
      <c r="C17" s="259"/>
      <c r="D17" s="388" t="s">
        <v>2105</v>
      </c>
      <c r="E17" s="388"/>
      <c r="F17" s="388"/>
      <c r="G17" s="388"/>
      <c r="H17" s="388"/>
      <c r="I17" s="388"/>
      <c r="J17" s="388"/>
      <c r="K17" s="255"/>
    </row>
    <row r="18" spans="2:11" s="1" customFormat="1" ht="15" customHeight="1">
      <c r="B18" s="258"/>
      <c r="C18" s="259"/>
      <c r="D18" s="259"/>
      <c r="E18" s="261" t="s">
        <v>78</v>
      </c>
      <c r="F18" s="388" t="s">
        <v>2106</v>
      </c>
      <c r="G18" s="388"/>
      <c r="H18" s="388"/>
      <c r="I18" s="388"/>
      <c r="J18" s="388"/>
      <c r="K18" s="255"/>
    </row>
    <row r="19" spans="2:11" s="1" customFormat="1" ht="15" customHeight="1">
      <c r="B19" s="258"/>
      <c r="C19" s="259"/>
      <c r="D19" s="259"/>
      <c r="E19" s="261" t="s">
        <v>2107</v>
      </c>
      <c r="F19" s="388" t="s">
        <v>2108</v>
      </c>
      <c r="G19" s="388"/>
      <c r="H19" s="388"/>
      <c r="I19" s="388"/>
      <c r="J19" s="388"/>
      <c r="K19" s="255"/>
    </row>
    <row r="20" spans="2:11" s="1" customFormat="1" ht="15" customHeight="1">
      <c r="B20" s="258"/>
      <c r="C20" s="259"/>
      <c r="D20" s="259"/>
      <c r="E20" s="261" t="s">
        <v>2109</v>
      </c>
      <c r="F20" s="388" t="s">
        <v>2110</v>
      </c>
      <c r="G20" s="388"/>
      <c r="H20" s="388"/>
      <c r="I20" s="388"/>
      <c r="J20" s="388"/>
      <c r="K20" s="255"/>
    </row>
    <row r="21" spans="2:11" s="1" customFormat="1" ht="15" customHeight="1">
      <c r="B21" s="258"/>
      <c r="C21" s="259"/>
      <c r="D21" s="259"/>
      <c r="E21" s="261" t="s">
        <v>2111</v>
      </c>
      <c r="F21" s="388" t="s">
        <v>2112</v>
      </c>
      <c r="G21" s="388"/>
      <c r="H21" s="388"/>
      <c r="I21" s="388"/>
      <c r="J21" s="388"/>
      <c r="K21" s="255"/>
    </row>
    <row r="22" spans="2:11" s="1" customFormat="1" ht="15" customHeight="1">
      <c r="B22" s="258"/>
      <c r="C22" s="259"/>
      <c r="D22" s="259"/>
      <c r="E22" s="261" t="s">
        <v>2113</v>
      </c>
      <c r="F22" s="388" t="s">
        <v>2114</v>
      </c>
      <c r="G22" s="388"/>
      <c r="H22" s="388"/>
      <c r="I22" s="388"/>
      <c r="J22" s="388"/>
      <c r="K22" s="255"/>
    </row>
    <row r="23" spans="2:11" s="1" customFormat="1" ht="15" customHeight="1">
      <c r="B23" s="258"/>
      <c r="C23" s="259"/>
      <c r="D23" s="259"/>
      <c r="E23" s="261" t="s">
        <v>85</v>
      </c>
      <c r="F23" s="388" t="s">
        <v>2115</v>
      </c>
      <c r="G23" s="388"/>
      <c r="H23" s="388"/>
      <c r="I23" s="388"/>
      <c r="J23" s="388"/>
      <c r="K23" s="255"/>
    </row>
    <row r="24" spans="2:11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pans="2:11" s="1" customFormat="1" ht="15" customHeight="1">
      <c r="B25" s="258"/>
      <c r="C25" s="388" t="s">
        <v>2116</v>
      </c>
      <c r="D25" s="388"/>
      <c r="E25" s="388"/>
      <c r="F25" s="388"/>
      <c r="G25" s="388"/>
      <c r="H25" s="388"/>
      <c r="I25" s="388"/>
      <c r="J25" s="388"/>
      <c r="K25" s="255"/>
    </row>
    <row r="26" spans="2:11" s="1" customFormat="1" ht="15" customHeight="1">
      <c r="B26" s="258"/>
      <c r="C26" s="388" t="s">
        <v>2117</v>
      </c>
      <c r="D26" s="388"/>
      <c r="E26" s="388"/>
      <c r="F26" s="388"/>
      <c r="G26" s="388"/>
      <c r="H26" s="388"/>
      <c r="I26" s="388"/>
      <c r="J26" s="388"/>
      <c r="K26" s="255"/>
    </row>
    <row r="27" spans="2:11" s="1" customFormat="1" ht="15" customHeight="1">
      <c r="B27" s="258"/>
      <c r="C27" s="257"/>
      <c r="D27" s="388" t="s">
        <v>2118</v>
      </c>
      <c r="E27" s="388"/>
      <c r="F27" s="388"/>
      <c r="G27" s="388"/>
      <c r="H27" s="388"/>
      <c r="I27" s="388"/>
      <c r="J27" s="388"/>
      <c r="K27" s="255"/>
    </row>
    <row r="28" spans="2:11" s="1" customFormat="1" ht="15" customHeight="1">
      <c r="B28" s="258"/>
      <c r="C28" s="259"/>
      <c r="D28" s="388" t="s">
        <v>2119</v>
      </c>
      <c r="E28" s="388"/>
      <c r="F28" s="388"/>
      <c r="G28" s="388"/>
      <c r="H28" s="388"/>
      <c r="I28" s="388"/>
      <c r="J28" s="388"/>
      <c r="K28" s="255"/>
    </row>
    <row r="29" spans="2:11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pans="2:11" s="1" customFormat="1" ht="15" customHeight="1">
      <c r="B30" s="258"/>
      <c r="C30" s="259"/>
      <c r="D30" s="388" t="s">
        <v>2120</v>
      </c>
      <c r="E30" s="388"/>
      <c r="F30" s="388"/>
      <c r="G30" s="388"/>
      <c r="H30" s="388"/>
      <c r="I30" s="388"/>
      <c r="J30" s="388"/>
      <c r="K30" s="255"/>
    </row>
    <row r="31" spans="2:11" s="1" customFormat="1" ht="15" customHeight="1">
      <c r="B31" s="258"/>
      <c r="C31" s="259"/>
      <c r="D31" s="388" t="s">
        <v>2121</v>
      </c>
      <c r="E31" s="388"/>
      <c r="F31" s="388"/>
      <c r="G31" s="388"/>
      <c r="H31" s="388"/>
      <c r="I31" s="388"/>
      <c r="J31" s="388"/>
      <c r="K31" s="255"/>
    </row>
    <row r="32" spans="2:11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pans="2:11" s="1" customFormat="1" ht="15" customHeight="1">
      <c r="B33" s="258"/>
      <c r="C33" s="259"/>
      <c r="D33" s="388" t="s">
        <v>2122</v>
      </c>
      <c r="E33" s="388"/>
      <c r="F33" s="388"/>
      <c r="G33" s="388"/>
      <c r="H33" s="388"/>
      <c r="I33" s="388"/>
      <c r="J33" s="388"/>
      <c r="K33" s="255"/>
    </row>
    <row r="34" spans="2:11" s="1" customFormat="1" ht="15" customHeight="1">
      <c r="B34" s="258"/>
      <c r="C34" s="259"/>
      <c r="D34" s="388" t="s">
        <v>2123</v>
      </c>
      <c r="E34" s="388"/>
      <c r="F34" s="388"/>
      <c r="G34" s="388"/>
      <c r="H34" s="388"/>
      <c r="I34" s="388"/>
      <c r="J34" s="388"/>
      <c r="K34" s="255"/>
    </row>
    <row r="35" spans="2:11" s="1" customFormat="1" ht="15" customHeight="1">
      <c r="B35" s="258"/>
      <c r="C35" s="259"/>
      <c r="D35" s="388" t="s">
        <v>2124</v>
      </c>
      <c r="E35" s="388"/>
      <c r="F35" s="388"/>
      <c r="G35" s="388"/>
      <c r="H35" s="388"/>
      <c r="I35" s="388"/>
      <c r="J35" s="388"/>
      <c r="K35" s="255"/>
    </row>
    <row r="36" spans="2:11" s="1" customFormat="1" ht="15" customHeight="1">
      <c r="B36" s="258"/>
      <c r="C36" s="259"/>
      <c r="D36" s="257"/>
      <c r="E36" s="260" t="s">
        <v>131</v>
      </c>
      <c r="F36" s="257"/>
      <c r="G36" s="388" t="s">
        <v>2125</v>
      </c>
      <c r="H36" s="388"/>
      <c r="I36" s="388"/>
      <c r="J36" s="388"/>
      <c r="K36" s="255"/>
    </row>
    <row r="37" spans="2:11" s="1" customFormat="1" ht="30.75" customHeight="1">
      <c r="B37" s="258"/>
      <c r="C37" s="259"/>
      <c r="D37" s="257"/>
      <c r="E37" s="260" t="s">
        <v>2126</v>
      </c>
      <c r="F37" s="257"/>
      <c r="G37" s="388" t="s">
        <v>2127</v>
      </c>
      <c r="H37" s="388"/>
      <c r="I37" s="388"/>
      <c r="J37" s="388"/>
      <c r="K37" s="255"/>
    </row>
    <row r="38" spans="2:11" s="1" customFormat="1" ht="15" customHeight="1">
      <c r="B38" s="258"/>
      <c r="C38" s="259"/>
      <c r="D38" s="257"/>
      <c r="E38" s="260" t="s">
        <v>54</v>
      </c>
      <c r="F38" s="257"/>
      <c r="G38" s="388" t="s">
        <v>2128</v>
      </c>
      <c r="H38" s="388"/>
      <c r="I38" s="388"/>
      <c r="J38" s="388"/>
      <c r="K38" s="255"/>
    </row>
    <row r="39" spans="2:11" s="1" customFormat="1" ht="15" customHeight="1">
      <c r="B39" s="258"/>
      <c r="C39" s="259"/>
      <c r="D39" s="257"/>
      <c r="E39" s="260" t="s">
        <v>55</v>
      </c>
      <c r="F39" s="257"/>
      <c r="G39" s="388" t="s">
        <v>2129</v>
      </c>
      <c r="H39" s="388"/>
      <c r="I39" s="388"/>
      <c r="J39" s="388"/>
      <c r="K39" s="255"/>
    </row>
    <row r="40" spans="2:11" s="1" customFormat="1" ht="15" customHeight="1">
      <c r="B40" s="258"/>
      <c r="C40" s="259"/>
      <c r="D40" s="257"/>
      <c r="E40" s="260" t="s">
        <v>132</v>
      </c>
      <c r="F40" s="257"/>
      <c r="G40" s="388" t="s">
        <v>2130</v>
      </c>
      <c r="H40" s="388"/>
      <c r="I40" s="388"/>
      <c r="J40" s="388"/>
      <c r="K40" s="255"/>
    </row>
    <row r="41" spans="2:11" s="1" customFormat="1" ht="15" customHeight="1">
      <c r="B41" s="258"/>
      <c r="C41" s="259"/>
      <c r="D41" s="257"/>
      <c r="E41" s="260" t="s">
        <v>133</v>
      </c>
      <c r="F41" s="257"/>
      <c r="G41" s="388" t="s">
        <v>2131</v>
      </c>
      <c r="H41" s="388"/>
      <c r="I41" s="388"/>
      <c r="J41" s="388"/>
      <c r="K41" s="255"/>
    </row>
    <row r="42" spans="2:11" s="1" customFormat="1" ht="15" customHeight="1">
      <c r="B42" s="258"/>
      <c r="C42" s="259"/>
      <c r="D42" s="257"/>
      <c r="E42" s="260" t="s">
        <v>2132</v>
      </c>
      <c r="F42" s="257"/>
      <c r="G42" s="388" t="s">
        <v>2133</v>
      </c>
      <c r="H42" s="388"/>
      <c r="I42" s="388"/>
      <c r="J42" s="388"/>
      <c r="K42" s="255"/>
    </row>
    <row r="43" spans="2:11" s="1" customFormat="1" ht="15" customHeight="1">
      <c r="B43" s="258"/>
      <c r="C43" s="259"/>
      <c r="D43" s="257"/>
      <c r="E43" s="260"/>
      <c r="F43" s="257"/>
      <c r="G43" s="388" t="s">
        <v>2134</v>
      </c>
      <c r="H43" s="388"/>
      <c r="I43" s="388"/>
      <c r="J43" s="388"/>
      <c r="K43" s="255"/>
    </row>
    <row r="44" spans="2:11" s="1" customFormat="1" ht="15" customHeight="1">
      <c r="B44" s="258"/>
      <c r="C44" s="259"/>
      <c r="D44" s="257"/>
      <c r="E44" s="260" t="s">
        <v>2135</v>
      </c>
      <c r="F44" s="257"/>
      <c r="G44" s="388" t="s">
        <v>2136</v>
      </c>
      <c r="H44" s="388"/>
      <c r="I44" s="388"/>
      <c r="J44" s="388"/>
      <c r="K44" s="255"/>
    </row>
    <row r="45" spans="2:11" s="1" customFormat="1" ht="15" customHeight="1">
      <c r="B45" s="258"/>
      <c r="C45" s="259"/>
      <c r="D45" s="257"/>
      <c r="E45" s="260" t="s">
        <v>135</v>
      </c>
      <c r="F45" s="257"/>
      <c r="G45" s="388" t="s">
        <v>2137</v>
      </c>
      <c r="H45" s="388"/>
      <c r="I45" s="388"/>
      <c r="J45" s="388"/>
      <c r="K45" s="255"/>
    </row>
    <row r="46" spans="2:11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pans="2:11" s="1" customFormat="1" ht="15" customHeight="1">
      <c r="B47" s="258"/>
      <c r="C47" s="259"/>
      <c r="D47" s="388" t="s">
        <v>2138</v>
      </c>
      <c r="E47" s="388"/>
      <c r="F47" s="388"/>
      <c r="G47" s="388"/>
      <c r="H47" s="388"/>
      <c r="I47" s="388"/>
      <c r="J47" s="388"/>
      <c r="K47" s="255"/>
    </row>
    <row r="48" spans="2:11" s="1" customFormat="1" ht="15" customHeight="1">
      <c r="B48" s="258"/>
      <c r="C48" s="259"/>
      <c r="D48" s="259"/>
      <c r="E48" s="388" t="s">
        <v>2139</v>
      </c>
      <c r="F48" s="388"/>
      <c r="G48" s="388"/>
      <c r="H48" s="388"/>
      <c r="I48" s="388"/>
      <c r="J48" s="388"/>
      <c r="K48" s="255"/>
    </row>
    <row r="49" spans="2:11" s="1" customFormat="1" ht="15" customHeight="1">
      <c r="B49" s="258"/>
      <c r="C49" s="259"/>
      <c r="D49" s="259"/>
      <c r="E49" s="388" t="s">
        <v>2140</v>
      </c>
      <c r="F49" s="388"/>
      <c r="G49" s="388"/>
      <c r="H49" s="388"/>
      <c r="I49" s="388"/>
      <c r="J49" s="388"/>
      <c r="K49" s="255"/>
    </row>
    <row r="50" spans="2:11" s="1" customFormat="1" ht="15" customHeight="1">
      <c r="B50" s="258"/>
      <c r="C50" s="259"/>
      <c r="D50" s="259"/>
      <c r="E50" s="388" t="s">
        <v>2141</v>
      </c>
      <c r="F50" s="388"/>
      <c r="G50" s="388"/>
      <c r="H50" s="388"/>
      <c r="I50" s="388"/>
      <c r="J50" s="388"/>
      <c r="K50" s="255"/>
    </row>
    <row r="51" spans="2:11" s="1" customFormat="1" ht="15" customHeight="1">
      <c r="B51" s="258"/>
      <c r="C51" s="259"/>
      <c r="D51" s="388" t="s">
        <v>2142</v>
      </c>
      <c r="E51" s="388"/>
      <c r="F51" s="388"/>
      <c r="G51" s="388"/>
      <c r="H51" s="388"/>
      <c r="I51" s="388"/>
      <c r="J51" s="388"/>
      <c r="K51" s="255"/>
    </row>
    <row r="52" spans="2:11" s="1" customFormat="1" ht="25.5" customHeight="1">
      <c r="B52" s="254"/>
      <c r="C52" s="389" t="s">
        <v>2143</v>
      </c>
      <c r="D52" s="389"/>
      <c r="E52" s="389"/>
      <c r="F52" s="389"/>
      <c r="G52" s="389"/>
      <c r="H52" s="389"/>
      <c r="I52" s="389"/>
      <c r="J52" s="389"/>
      <c r="K52" s="255"/>
    </row>
    <row r="53" spans="2:11" s="1" customFormat="1" ht="5.25" customHeight="1">
      <c r="B53" s="254"/>
      <c r="C53" s="256"/>
      <c r="D53" s="256"/>
      <c r="E53" s="256"/>
      <c r="F53" s="256"/>
      <c r="G53" s="256"/>
      <c r="H53" s="256"/>
      <c r="I53" s="256"/>
      <c r="J53" s="256"/>
      <c r="K53" s="255"/>
    </row>
    <row r="54" spans="2:11" s="1" customFormat="1" ht="15" customHeight="1">
      <c r="B54" s="254"/>
      <c r="C54" s="388" t="s">
        <v>2144</v>
      </c>
      <c r="D54" s="388"/>
      <c r="E54" s="388"/>
      <c r="F54" s="388"/>
      <c r="G54" s="388"/>
      <c r="H54" s="388"/>
      <c r="I54" s="388"/>
      <c r="J54" s="388"/>
      <c r="K54" s="255"/>
    </row>
    <row r="55" spans="2:11" s="1" customFormat="1" ht="15" customHeight="1">
      <c r="B55" s="254"/>
      <c r="C55" s="388" t="s">
        <v>2145</v>
      </c>
      <c r="D55" s="388"/>
      <c r="E55" s="388"/>
      <c r="F55" s="388"/>
      <c r="G55" s="388"/>
      <c r="H55" s="388"/>
      <c r="I55" s="388"/>
      <c r="J55" s="388"/>
      <c r="K55" s="255"/>
    </row>
    <row r="56" spans="2:11" s="1" customFormat="1" ht="12.75" customHeight="1">
      <c r="B56" s="254"/>
      <c r="C56" s="257"/>
      <c r="D56" s="257"/>
      <c r="E56" s="257"/>
      <c r="F56" s="257"/>
      <c r="G56" s="257"/>
      <c r="H56" s="257"/>
      <c r="I56" s="257"/>
      <c r="J56" s="257"/>
      <c r="K56" s="255"/>
    </row>
    <row r="57" spans="2:11" s="1" customFormat="1" ht="15" customHeight="1">
      <c r="B57" s="254"/>
      <c r="C57" s="388" t="s">
        <v>2146</v>
      </c>
      <c r="D57" s="388"/>
      <c r="E57" s="388"/>
      <c r="F57" s="388"/>
      <c r="G57" s="388"/>
      <c r="H57" s="388"/>
      <c r="I57" s="388"/>
      <c r="J57" s="388"/>
      <c r="K57" s="255"/>
    </row>
    <row r="58" spans="2:11" s="1" customFormat="1" ht="15" customHeight="1">
      <c r="B58" s="254"/>
      <c r="C58" s="259"/>
      <c r="D58" s="388" t="s">
        <v>2147</v>
      </c>
      <c r="E58" s="388"/>
      <c r="F58" s="388"/>
      <c r="G58" s="388"/>
      <c r="H58" s="388"/>
      <c r="I58" s="388"/>
      <c r="J58" s="388"/>
      <c r="K58" s="255"/>
    </row>
    <row r="59" spans="2:11" s="1" customFormat="1" ht="15" customHeight="1">
      <c r="B59" s="254"/>
      <c r="C59" s="259"/>
      <c r="D59" s="388" t="s">
        <v>2148</v>
      </c>
      <c r="E59" s="388"/>
      <c r="F59" s="388"/>
      <c r="G59" s="388"/>
      <c r="H59" s="388"/>
      <c r="I59" s="388"/>
      <c r="J59" s="388"/>
      <c r="K59" s="255"/>
    </row>
    <row r="60" spans="2:11" s="1" customFormat="1" ht="15" customHeight="1">
      <c r="B60" s="254"/>
      <c r="C60" s="259"/>
      <c r="D60" s="388" t="s">
        <v>2149</v>
      </c>
      <c r="E60" s="388"/>
      <c r="F60" s="388"/>
      <c r="G60" s="388"/>
      <c r="H60" s="388"/>
      <c r="I60" s="388"/>
      <c r="J60" s="388"/>
      <c r="K60" s="255"/>
    </row>
    <row r="61" spans="2:11" s="1" customFormat="1" ht="15" customHeight="1">
      <c r="B61" s="254"/>
      <c r="C61" s="259"/>
      <c r="D61" s="388" t="s">
        <v>2150</v>
      </c>
      <c r="E61" s="388"/>
      <c r="F61" s="388"/>
      <c r="G61" s="388"/>
      <c r="H61" s="388"/>
      <c r="I61" s="388"/>
      <c r="J61" s="388"/>
      <c r="K61" s="255"/>
    </row>
    <row r="62" spans="2:11" s="1" customFormat="1" ht="15" customHeight="1">
      <c r="B62" s="254"/>
      <c r="C62" s="259"/>
      <c r="D62" s="390" t="s">
        <v>2151</v>
      </c>
      <c r="E62" s="390"/>
      <c r="F62" s="390"/>
      <c r="G62" s="390"/>
      <c r="H62" s="390"/>
      <c r="I62" s="390"/>
      <c r="J62" s="390"/>
      <c r="K62" s="255"/>
    </row>
    <row r="63" spans="2:11" s="1" customFormat="1" ht="15" customHeight="1">
      <c r="B63" s="254"/>
      <c r="C63" s="259"/>
      <c r="D63" s="388" t="s">
        <v>2152</v>
      </c>
      <c r="E63" s="388"/>
      <c r="F63" s="388"/>
      <c r="G63" s="388"/>
      <c r="H63" s="388"/>
      <c r="I63" s="388"/>
      <c r="J63" s="388"/>
      <c r="K63" s="255"/>
    </row>
    <row r="64" spans="2:11" s="1" customFormat="1" ht="12.75" customHeight="1">
      <c r="B64" s="254"/>
      <c r="C64" s="259"/>
      <c r="D64" s="259"/>
      <c r="E64" s="262"/>
      <c r="F64" s="259"/>
      <c r="G64" s="259"/>
      <c r="H64" s="259"/>
      <c r="I64" s="259"/>
      <c r="J64" s="259"/>
      <c r="K64" s="255"/>
    </row>
    <row r="65" spans="2:11" s="1" customFormat="1" ht="15" customHeight="1">
      <c r="B65" s="254"/>
      <c r="C65" s="259"/>
      <c r="D65" s="388" t="s">
        <v>2153</v>
      </c>
      <c r="E65" s="388"/>
      <c r="F65" s="388"/>
      <c r="G65" s="388"/>
      <c r="H65" s="388"/>
      <c r="I65" s="388"/>
      <c r="J65" s="388"/>
      <c r="K65" s="255"/>
    </row>
    <row r="66" spans="2:11" s="1" customFormat="1" ht="15" customHeight="1">
      <c r="B66" s="254"/>
      <c r="C66" s="259"/>
      <c r="D66" s="390" t="s">
        <v>2154</v>
      </c>
      <c r="E66" s="390"/>
      <c r="F66" s="390"/>
      <c r="G66" s="390"/>
      <c r="H66" s="390"/>
      <c r="I66" s="390"/>
      <c r="J66" s="390"/>
      <c r="K66" s="255"/>
    </row>
    <row r="67" spans="2:11" s="1" customFormat="1" ht="15" customHeight="1">
      <c r="B67" s="254"/>
      <c r="C67" s="259"/>
      <c r="D67" s="388" t="s">
        <v>2155</v>
      </c>
      <c r="E67" s="388"/>
      <c r="F67" s="388"/>
      <c r="G67" s="388"/>
      <c r="H67" s="388"/>
      <c r="I67" s="388"/>
      <c r="J67" s="388"/>
      <c r="K67" s="255"/>
    </row>
    <row r="68" spans="2:11" s="1" customFormat="1" ht="15" customHeight="1">
      <c r="B68" s="254"/>
      <c r="C68" s="259"/>
      <c r="D68" s="388" t="s">
        <v>2156</v>
      </c>
      <c r="E68" s="388"/>
      <c r="F68" s="388"/>
      <c r="G68" s="388"/>
      <c r="H68" s="388"/>
      <c r="I68" s="388"/>
      <c r="J68" s="388"/>
      <c r="K68" s="255"/>
    </row>
    <row r="69" spans="2:11" s="1" customFormat="1" ht="15" customHeight="1">
      <c r="B69" s="254"/>
      <c r="C69" s="259"/>
      <c r="D69" s="388" t="s">
        <v>2157</v>
      </c>
      <c r="E69" s="388"/>
      <c r="F69" s="388"/>
      <c r="G69" s="388"/>
      <c r="H69" s="388"/>
      <c r="I69" s="388"/>
      <c r="J69" s="388"/>
      <c r="K69" s="255"/>
    </row>
    <row r="70" spans="2:11" s="1" customFormat="1" ht="15" customHeight="1">
      <c r="B70" s="254"/>
      <c r="C70" s="259"/>
      <c r="D70" s="388" t="s">
        <v>2158</v>
      </c>
      <c r="E70" s="388"/>
      <c r="F70" s="388"/>
      <c r="G70" s="388"/>
      <c r="H70" s="388"/>
      <c r="I70" s="388"/>
      <c r="J70" s="388"/>
      <c r="K70" s="255"/>
    </row>
    <row r="71" spans="2:11" s="1" customFormat="1" ht="12.75" customHeight="1">
      <c r="B71" s="263"/>
      <c r="C71" s="264"/>
      <c r="D71" s="264"/>
      <c r="E71" s="264"/>
      <c r="F71" s="264"/>
      <c r="G71" s="264"/>
      <c r="H71" s="264"/>
      <c r="I71" s="264"/>
      <c r="J71" s="264"/>
      <c r="K71" s="265"/>
    </row>
    <row r="72" spans="2:11" s="1" customFormat="1" ht="18.75" customHeight="1">
      <c r="B72" s="266"/>
      <c r="C72" s="266"/>
      <c r="D72" s="266"/>
      <c r="E72" s="266"/>
      <c r="F72" s="266"/>
      <c r="G72" s="266"/>
      <c r="H72" s="266"/>
      <c r="I72" s="266"/>
      <c r="J72" s="266"/>
      <c r="K72" s="267"/>
    </row>
    <row r="73" spans="2:11" s="1" customFormat="1" ht="18.75" customHeight="1">
      <c r="B73" s="267"/>
      <c r="C73" s="267"/>
      <c r="D73" s="267"/>
      <c r="E73" s="267"/>
      <c r="F73" s="267"/>
      <c r="G73" s="267"/>
      <c r="H73" s="267"/>
      <c r="I73" s="267"/>
      <c r="J73" s="267"/>
      <c r="K73" s="267"/>
    </row>
    <row r="74" spans="2:11" s="1" customFormat="1" ht="7.5" customHeight="1">
      <c r="B74" s="268"/>
      <c r="C74" s="269"/>
      <c r="D74" s="269"/>
      <c r="E74" s="269"/>
      <c r="F74" s="269"/>
      <c r="G74" s="269"/>
      <c r="H74" s="269"/>
      <c r="I74" s="269"/>
      <c r="J74" s="269"/>
      <c r="K74" s="270"/>
    </row>
    <row r="75" spans="2:11" s="1" customFormat="1" ht="45" customHeight="1">
      <c r="B75" s="271"/>
      <c r="C75" s="383" t="s">
        <v>2159</v>
      </c>
      <c r="D75" s="383"/>
      <c r="E75" s="383"/>
      <c r="F75" s="383"/>
      <c r="G75" s="383"/>
      <c r="H75" s="383"/>
      <c r="I75" s="383"/>
      <c r="J75" s="383"/>
      <c r="K75" s="272"/>
    </row>
    <row r="76" spans="2:11" s="1" customFormat="1" ht="17.25" customHeight="1">
      <c r="B76" s="271"/>
      <c r="C76" s="273" t="s">
        <v>2160</v>
      </c>
      <c r="D76" s="273"/>
      <c r="E76" s="273"/>
      <c r="F76" s="273" t="s">
        <v>2161</v>
      </c>
      <c r="G76" s="274"/>
      <c r="H76" s="273" t="s">
        <v>55</v>
      </c>
      <c r="I76" s="273" t="s">
        <v>58</v>
      </c>
      <c r="J76" s="273" t="s">
        <v>2162</v>
      </c>
      <c r="K76" s="272"/>
    </row>
    <row r="77" spans="2:11" s="1" customFormat="1" ht="17.25" customHeight="1">
      <c r="B77" s="271"/>
      <c r="C77" s="275" t="s">
        <v>2163</v>
      </c>
      <c r="D77" s="275"/>
      <c r="E77" s="275"/>
      <c r="F77" s="276" t="s">
        <v>2164</v>
      </c>
      <c r="G77" s="277"/>
      <c r="H77" s="275"/>
      <c r="I77" s="275"/>
      <c r="J77" s="275" t="s">
        <v>2165</v>
      </c>
      <c r="K77" s="272"/>
    </row>
    <row r="78" spans="2:11" s="1" customFormat="1" ht="5.25" customHeight="1">
      <c r="B78" s="271"/>
      <c r="C78" s="278"/>
      <c r="D78" s="278"/>
      <c r="E78" s="278"/>
      <c r="F78" s="278"/>
      <c r="G78" s="279"/>
      <c r="H78" s="278"/>
      <c r="I78" s="278"/>
      <c r="J78" s="278"/>
      <c r="K78" s="272"/>
    </row>
    <row r="79" spans="2:11" s="1" customFormat="1" ht="15" customHeight="1">
      <c r="B79" s="271"/>
      <c r="C79" s="260" t="s">
        <v>54</v>
      </c>
      <c r="D79" s="280"/>
      <c r="E79" s="280"/>
      <c r="F79" s="281" t="s">
        <v>2166</v>
      </c>
      <c r="G79" s="282"/>
      <c r="H79" s="260" t="s">
        <v>2167</v>
      </c>
      <c r="I79" s="260" t="s">
        <v>2168</v>
      </c>
      <c r="J79" s="260">
        <v>20</v>
      </c>
      <c r="K79" s="272"/>
    </row>
    <row r="80" spans="2:11" s="1" customFormat="1" ht="15" customHeight="1">
      <c r="B80" s="271"/>
      <c r="C80" s="260" t="s">
        <v>2169</v>
      </c>
      <c r="D80" s="260"/>
      <c r="E80" s="260"/>
      <c r="F80" s="281" t="s">
        <v>2166</v>
      </c>
      <c r="G80" s="282"/>
      <c r="H80" s="260" t="s">
        <v>2170</v>
      </c>
      <c r="I80" s="260" t="s">
        <v>2168</v>
      </c>
      <c r="J80" s="260">
        <v>120</v>
      </c>
      <c r="K80" s="272"/>
    </row>
    <row r="81" spans="2:11" s="1" customFormat="1" ht="15" customHeight="1">
      <c r="B81" s="283"/>
      <c r="C81" s="260" t="s">
        <v>2171</v>
      </c>
      <c r="D81" s="260"/>
      <c r="E81" s="260"/>
      <c r="F81" s="281" t="s">
        <v>2172</v>
      </c>
      <c r="G81" s="282"/>
      <c r="H81" s="260" t="s">
        <v>2173</v>
      </c>
      <c r="I81" s="260" t="s">
        <v>2168</v>
      </c>
      <c r="J81" s="260">
        <v>50</v>
      </c>
      <c r="K81" s="272"/>
    </row>
    <row r="82" spans="2:11" s="1" customFormat="1" ht="15" customHeight="1">
      <c r="B82" s="283"/>
      <c r="C82" s="260" t="s">
        <v>2174</v>
      </c>
      <c r="D82" s="260"/>
      <c r="E82" s="260"/>
      <c r="F82" s="281" t="s">
        <v>2166</v>
      </c>
      <c r="G82" s="282"/>
      <c r="H82" s="260" t="s">
        <v>2175</v>
      </c>
      <c r="I82" s="260" t="s">
        <v>2176</v>
      </c>
      <c r="J82" s="260"/>
      <c r="K82" s="272"/>
    </row>
    <row r="83" spans="2:11" s="1" customFormat="1" ht="15" customHeight="1">
      <c r="B83" s="283"/>
      <c r="C83" s="284" t="s">
        <v>2177</v>
      </c>
      <c r="D83" s="284"/>
      <c r="E83" s="284"/>
      <c r="F83" s="285" t="s">
        <v>2172</v>
      </c>
      <c r="G83" s="284"/>
      <c r="H83" s="284" t="s">
        <v>2178</v>
      </c>
      <c r="I83" s="284" t="s">
        <v>2168</v>
      </c>
      <c r="J83" s="284">
        <v>15</v>
      </c>
      <c r="K83" s="272"/>
    </row>
    <row r="84" spans="2:11" s="1" customFormat="1" ht="15" customHeight="1">
      <c r="B84" s="283"/>
      <c r="C84" s="284" t="s">
        <v>2179</v>
      </c>
      <c r="D84" s="284"/>
      <c r="E84" s="284"/>
      <c r="F84" s="285" t="s">
        <v>2172</v>
      </c>
      <c r="G84" s="284"/>
      <c r="H84" s="284" t="s">
        <v>2180</v>
      </c>
      <c r="I84" s="284" t="s">
        <v>2168</v>
      </c>
      <c r="J84" s="284">
        <v>15</v>
      </c>
      <c r="K84" s="272"/>
    </row>
    <row r="85" spans="2:11" s="1" customFormat="1" ht="15" customHeight="1">
      <c r="B85" s="283"/>
      <c r="C85" s="284" t="s">
        <v>2181</v>
      </c>
      <c r="D85" s="284"/>
      <c r="E85" s="284"/>
      <c r="F85" s="285" t="s">
        <v>2172</v>
      </c>
      <c r="G85" s="284"/>
      <c r="H85" s="284" t="s">
        <v>2182</v>
      </c>
      <c r="I85" s="284" t="s">
        <v>2168</v>
      </c>
      <c r="J85" s="284">
        <v>20</v>
      </c>
      <c r="K85" s="272"/>
    </row>
    <row r="86" spans="2:11" s="1" customFormat="1" ht="15" customHeight="1">
      <c r="B86" s="283"/>
      <c r="C86" s="284" t="s">
        <v>2183</v>
      </c>
      <c r="D86" s="284"/>
      <c r="E86" s="284"/>
      <c r="F86" s="285" t="s">
        <v>2172</v>
      </c>
      <c r="G86" s="284"/>
      <c r="H86" s="284" t="s">
        <v>2184</v>
      </c>
      <c r="I86" s="284" t="s">
        <v>2168</v>
      </c>
      <c r="J86" s="284">
        <v>20</v>
      </c>
      <c r="K86" s="272"/>
    </row>
    <row r="87" spans="2:11" s="1" customFormat="1" ht="15" customHeight="1">
      <c r="B87" s="283"/>
      <c r="C87" s="260" t="s">
        <v>2185</v>
      </c>
      <c r="D87" s="260"/>
      <c r="E87" s="260"/>
      <c r="F87" s="281" t="s">
        <v>2172</v>
      </c>
      <c r="G87" s="282"/>
      <c r="H87" s="260" t="s">
        <v>2186</v>
      </c>
      <c r="I87" s="260" t="s">
        <v>2168</v>
      </c>
      <c r="J87" s="260">
        <v>50</v>
      </c>
      <c r="K87" s="272"/>
    </row>
    <row r="88" spans="2:11" s="1" customFormat="1" ht="15" customHeight="1">
      <c r="B88" s="283"/>
      <c r="C88" s="260" t="s">
        <v>2187</v>
      </c>
      <c r="D88" s="260"/>
      <c r="E88" s="260"/>
      <c r="F88" s="281" t="s">
        <v>2172</v>
      </c>
      <c r="G88" s="282"/>
      <c r="H88" s="260" t="s">
        <v>2188</v>
      </c>
      <c r="I88" s="260" t="s">
        <v>2168</v>
      </c>
      <c r="J88" s="260">
        <v>20</v>
      </c>
      <c r="K88" s="272"/>
    </row>
    <row r="89" spans="2:11" s="1" customFormat="1" ht="15" customHeight="1">
      <c r="B89" s="283"/>
      <c r="C89" s="260" t="s">
        <v>2189</v>
      </c>
      <c r="D89" s="260"/>
      <c r="E89" s="260"/>
      <c r="F89" s="281" t="s">
        <v>2172</v>
      </c>
      <c r="G89" s="282"/>
      <c r="H89" s="260" t="s">
        <v>2190</v>
      </c>
      <c r="I89" s="260" t="s">
        <v>2168</v>
      </c>
      <c r="J89" s="260">
        <v>20</v>
      </c>
      <c r="K89" s="272"/>
    </row>
    <row r="90" spans="2:11" s="1" customFormat="1" ht="15" customHeight="1">
      <c r="B90" s="283"/>
      <c r="C90" s="260" t="s">
        <v>2191</v>
      </c>
      <c r="D90" s="260"/>
      <c r="E90" s="260"/>
      <c r="F90" s="281" t="s">
        <v>2172</v>
      </c>
      <c r="G90" s="282"/>
      <c r="H90" s="260" t="s">
        <v>2192</v>
      </c>
      <c r="I90" s="260" t="s">
        <v>2168</v>
      </c>
      <c r="J90" s="260">
        <v>50</v>
      </c>
      <c r="K90" s="272"/>
    </row>
    <row r="91" spans="2:11" s="1" customFormat="1" ht="15" customHeight="1">
      <c r="B91" s="283"/>
      <c r="C91" s="260" t="s">
        <v>2193</v>
      </c>
      <c r="D91" s="260"/>
      <c r="E91" s="260"/>
      <c r="F91" s="281" t="s">
        <v>2172</v>
      </c>
      <c r="G91" s="282"/>
      <c r="H91" s="260" t="s">
        <v>2193</v>
      </c>
      <c r="I91" s="260" t="s">
        <v>2168</v>
      </c>
      <c r="J91" s="260">
        <v>50</v>
      </c>
      <c r="K91" s="272"/>
    </row>
    <row r="92" spans="2:11" s="1" customFormat="1" ht="15" customHeight="1">
      <c r="B92" s="283"/>
      <c r="C92" s="260" t="s">
        <v>2194</v>
      </c>
      <c r="D92" s="260"/>
      <c r="E92" s="260"/>
      <c r="F92" s="281" t="s">
        <v>2172</v>
      </c>
      <c r="G92" s="282"/>
      <c r="H92" s="260" t="s">
        <v>2195</v>
      </c>
      <c r="I92" s="260" t="s">
        <v>2168</v>
      </c>
      <c r="J92" s="260">
        <v>255</v>
      </c>
      <c r="K92" s="272"/>
    </row>
    <row r="93" spans="2:11" s="1" customFormat="1" ht="15" customHeight="1">
      <c r="B93" s="283"/>
      <c r="C93" s="260" t="s">
        <v>2196</v>
      </c>
      <c r="D93" s="260"/>
      <c r="E93" s="260"/>
      <c r="F93" s="281" t="s">
        <v>2166</v>
      </c>
      <c r="G93" s="282"/>
      <c r="H93" s="260" t="s">
        <v>2197</v>
      </c>
      <c r="I93" s="260" t="s">
        <v>2198</v>
      </c>
      <c r="J93" s="260"/>
      <c r="K93" s="272"/>
    </row>
    <row r="94" spans="2:11" s="1" customFormat="1" ht="15" customHeight="1">
      <c r="B94" s="283"/>
      <c r="C94" s="260" t="s">
        <v>2199</v>
      </c>
      <c r="D94" s="260"/>
      <c r="E94" s="260"/>
      <c r="F94" s="281" t="s">
        <v>2166</v>
      </c>
      <c r="G94" s="282"/>
      <c r="H94" s="260" t="s">
        <v>2200</v>
      </c>
      <c r="I94" s="260" t="s">
        <v>2201</v>
      </c>
      <c r="J94" s="260"/>
      <c r="K94" s="272"/>
    </row>
    <row r="95" spans="2:11" s="1" customFormat="1" ht="15" customHeight="1">
      <c r="B95" s="283"/>
      <c r="C95" s="260" t="s">
        <v>2202</v>
      </c>
      <c r="D95" s="260"/>
      <c r="E95" s="260"/>
      <c r="F95" s="281" t="s">
        <v>2166</v>
      </c>
      <c r="G95" s="282"/>
      <c r="H95" s="260" t="s">
        <v>2202</v>
      </c>
      <c r="I95" s="260" t="s">
        <v>2201</v>
      </c>
      <c r="J95" s="260"/>
      <c r="K95" s="272"/>
    </row>
    <row r="96" spans="2:11" s="1" customFormat="1" ht="15" customHeight="1">
      <c r="B96" s="283"/>
      <c r="C96" s="260" t="s">
        <v>39</v>
      </c>
      <c r="D96" s="260"/>
      <c r="E96" s="260"/>
      <c r="F96" s="281" t="s">
        <v>2166</v>
      </c>
      <c r="G96" s="282"/>
      <c r="H96" s="260" t="s">
        <v>2203</v>
      </c>
      <c r="I96" s="260" t="s">
        <v>2201</v>
      </c>
      <c r="J96" s="260"/>
      <c r="K96" s="272"/>
    </row>
    <row r="97" spans="2:11" s="1" customFormat="1" ht="15" customHeight="1">
      <c r="B97" s="283"/>
      <c r="C97" s="260" t="s">
        <v>49</v>
      </c>
      <c r="D97" s="260"/>
      <c r="E97" s="260"/>
      <c r="F97" s="281" t="s">
        <v>2166</v>
      </c>
      <c r="G97" s="282"/>
      <c r="H97" s="260" t="s">
        <v>2204</v>
      </c>
      <c r="I97" s="260" t="s">
        <v>2201</v>
      </c>
      <c r="J97" s="260"/>
      <c r="K97" s="272"/>
    </row>
    <row r="98" spans="2:11" s="1" customFormat="1" ht="15" customHeight="1">
      <c r="B98" s="286"/>
      <c r="C98" s="287"/>
      <c r="D98" s="287"/>
      <c r="E98" s="287"/>
      <c r="F98" s="287"/>
      <c r="G98" s="287"/>
      <c r="H98" s="287"/>
      <c r="I98" s="287"/>
      <c r="J98" s="287"/>
      <c r="K98" s="288"/>
    </row>
    <row r="99" spans="2:11" s="1" customFormat="1" ht="18.75" customHeight="1">
      <c r="B99" s="289"/>
      <c r="C99" s="290"/>
      <c r="D99" s="290"/>
      <c r="E99" s="290"/>
      <c r="F99" s="290"/>
      <c r="G99" s="290"/>
      <c r="H99" s="290"/>
      <c r="I99" s="290"/>
      <c r="J99" s="290"/>
      <c r="K99" s="289"/>
    </row>
    <row r="100" spans="2:11" s="1" customFormat="1" ht="18.75" customHeight="1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</row>
    <row r="101" spans="2:11" s="1" customFormat="1" ht="7.5" customHeight="1">
      <c r="B101" s="268"/>
      <c r="C101" s="269"/>
      <c r="D101" s="269"/>
      <c r="E101" s="269"/>
      <c r="F101" s="269"/>
      <c r="G101" s="269"/>
      <c r="H101" s="269"/>
      <c r="I101" s="269"/>
      <c r="J101" s="269"/>
      <c r="K101" s="270"/>
    </row>
    <row r="102" spans="2:11" s="1" customFormat="1" ht="45" customHeight="1">
      <c r="B102" s="271"/>
      <c r="C102" s="383" t="s">
        <v>2205</v>
      </c>
      <c r="D102" s="383"/>
      <c r="E102" s="383"/>
      <c r="F102" s="383"/>
      <c r="G102" s="383"/>
      <c r="H102" s="383"/>
      <c r="I102" s="383"/>
      <c r="J102" s="383"/>
      <c r="K102" s="272"/>
    </row>
    <row r="103" spans="2:11" s="1" customFormat="1" ht="17.25" customHeight="1">
      <c r="B103" s="271"/>
      <c r="C103" s="273" t="s">
        <v>2160</v>
      </c>
      <c r="D103" s="273"/>
      <c r="E103" s="273"/>
      <c r="F103" s="273" t="s">
        <v>2161</v>
      </c>
      <c r="G103" s="274"/>
      <c r="H103" s="273" t="s">
        <v>55</v>
      </c>
      <c r="I103" s="273" t="s">
        <v>58</v>
      </c>
      <c r="J103" s="273" t="s">
        <v>2162</v>
      </c>
      <c r="K103" s="272"/>
    </row>
    <row r="104" spans="2:11" s="1" customFormat="1" ht="17.25" customHeight="1">
      <c r="B104" s="271"/>
      <c r="C104" s="275" t="s">
        <v>2163</v>
      </c>
      <c r="D104" s="275"/>
      <c r="E104" s="275"/>
      <c r="F104" s="276" t="s">
        <v>2164</v>
      </c>
      <c r="G104" s="277"/>
      <c r="H104" s="275"/>
      <c r="I104" s="275"/>
      <c r="J104" s="275" t="s">
        <v>2165</v>
      </c>
      <c r="K104" s="272"/>
    </row>
    <row r="105" spans="2:11" s="1" customFormat="1" ht="5.25" customHeight="1">
      <c r="B105" s="271"/>
      <c r="C105" s="273"/>
      <c r="D105" s="273"/>
      <c r="E105" s="273"/>
      <c r="F105" s="273"/>
      <c r="G105" s="291"/>
      <c r="H105" s="273"/>
      <c r="I105" s="273"/>
      <c r="J105" s="273"/>
      <c r="K105" s="272"/>
    </row>
    <row r="106" spans="2:11" s="1" customFormat="1" ht="15" customHeight="1">
      <c r="B106" s="271"/>
      <c r="C106" s="260" t="s">
        <v>54</v>
      </c>
      <c r="D106" s="280"/>
      <c r="E106" s="280"/>
      <c r="F106" s="281" t="s">
        <v>2166</v>
      </c>
      <c r="G106" s="260"/>
      <c r="H106" s="260" t="s">
        <v>2206</v>
      </c>
      <c r="I106" s="260" t="s">
        <v>2168</v>
      </c>
      <c r="J106" s="260">
        <v>20</v>
      </c>
      <c r="K106" s="272"/>
    </row>
    <row r="107" spans="2:11" s="1" customFormat="1" ht="15" customHeight="1">
      <c r="B107" s="271"/>
      <c r="C107" s="260" t="s">
        <v>2169</v>
      </c>
      <c r="D107" s="260"/>
      <c r="E107" s="260"/>
      <c r="F107" s="281" t="s">
        <v>2166</v>
      </c>
      <c r="G107" s="260"/>
      <c r="H107" s="260" t="s">
        <v>2206</v>
      </c>
      <c r="I107" s="260" t="s">
        <v>2168</v>
      </c>
      <c r="J107" s="260">
        <v>120</v>
      </c>
      <c r="K107" s="272"/>
    </row>
    <row r="108" spans="2:11" s="1" customFormat="1" ht="15" customHeight="1">
      <c r="B108" s="283"/>
      <c r="C108" s="260" t="s">
        <v>2171</v>
      </c>
      <c r="D108" s="260"/>
      <c r="E108" s="260"/>
      <c r="F108" s="281" t="s">
        <v>2172</v>
      </c>
      <c r="G108" s="260"/>
      <c r="H108" s="260" t="s">
        <v>2206</v>
      </c>
      <c r="I108" s="260" t="s">
        <v>2168</v>
      </c>
      <c r="J108" s="260">
        <v>50</v>
      </c>
      <c r="K108" s="272"/>
    </row>
    <row r="109" spans="2:11" s="1" customFormat="1" ht="15" customHeight="1">
      <c r="B109" s="283"/>
      <c r="C109" s="260" t="s">
        <v>2174</v>
      </c>
      <c r="D109" s="260"/>
      <c r="E109" s="260"/>
      <c r="F109" s="281" t="s">
        <v>2166</v>
      </c>
      <c r="G109" s="260"/>
      <c r="H109" s="260" t="s">
        <v>2206</v>
      </c>
      <c r="I109" s="260" t="s">
        <v>2176</v>
      </c>
      <c r="J109" s="260"/>
      <c r="K109" s="272"/>
    </row>
    <row r="110" spans="2:11" s="1" customFormat="1" ht="15" customHeight="1">
      <c r="B110" s="283"/>
      <c r="C110" s="260" t="s">
        <v>2185</v>
      </c>
      <c r="D110" s="260"/>
      <c r="E110" s="260"/>
      <c r="F110" s="281" t="s">
        <v>2172</v>
      </c>
      <c r="G110" s="260"/>
      <c r="H110" s="260" t="s">
        <v>2206</v>
      </c>
      <c r="I110" s="260" t="s">
        <v>2168</v>
      </c>
      <c r="J110" s="260">
        <v>50</v>
      </c>
      <c r="K110" s="272"/>
    </row>
    <row r="111" spans="2:11" s="1" customFormat="1" ht="15" customHeight="1">
      <c r="B111" s="283"/>
      <c r="C111" s="260" t="s">
        <v>2193</v>
      </c>
      <c r="D111" s="260"/>
      <c r="E111" s="260"/>
      <c r="F111" s="281" t="s">
        <v>2172</v>
      </c>
      <c r="G111" s="260"/>
      <c r="H111" s="260" t="s">
        <v>2206</v>
      </c>
      <c r="I111" s="260" t="s">
        <v>2168</v>
      </c>
      <c r="J111" s="260">
        <v>50</v>
      </c>
      <c r="K111" s="272"/>
    </row>
    <row r="112" spans="2:11" s="1" customFormat="1" ht="15" customHeight="1">
      <c r="B112" s="283"/>
      <c r="C112" s="260" t="s">
        <v>2191</v>
      </c>
      <c r="D112" s="260"/>
      <c r="E112" s="260"/>
      <c r="F112" s="281" t="s">
        <v>2172</v>
      </c>
      <c r="G112" s="260"/>
      <c r="H112" s="260" t="s">
        <v>2206</v>
      </c>
      <c r="I112" s="260" t="s">
        <v>2168</v>
      </c>
      <c r="J112" s="260">
        <v>50</v>
      </c>
      <c r="K112" s="272"/>
    </row>
    <row r="113" spans="2:11" s="1" customFormat="1" ht="15" customHeight="1">
      <c r="B113" s="283"/>
      <c r="C113" s="260" t="s">
        <v>54</v>
      </c>
      <c r="D113" s="260"/>
      <c r="E113" s="260"/>
      <c r="F113" s="281" t="s">
        <v>2166</v>
      </c>
      <c r="G113" s="260"/>
      <c r="H113" s="260" t="s">
        <v>2207</v>
      </c>
      <c r="I113" s="260" t="s">
        <v>2168</v>
      </c>
      <c r="J113" s="260">
        <v>20</v>
      </c>
      <c r="K113" s="272"/>
    </row>
    <row r="114" spans="2:11" s="1" customFormat="1" ht="15" customHeight="1">
      <c r="B114" s="283"/>
      <c r="C114" s="260" t="s">
        <v>2208</v>
      </c>
      <c r="D114" s="260"/>
      <c r="E114" s="260"/>
      <c r="F114" s="281" t="s">
        <v>2166</v>
      </c>
      <c r="G114" s="260"/>
      <c r="H114" s="260" t="s">
        <v>2209</v>
      </c>
      <c r="I114" s="260" t="s">
        <v>2168</v>
      </c>
      <c r="J114" s="260">
        <v>120</v>
      </c>
      <c r="K114" s="272"/>
    </row>
    <row r="115" spans="2:11" s="1" customFormat="1" ht="15" customHeight="1">
      <c r="B115" s="283"/>
      <c r="C115" s="260" t="s">
        <v>39</v>
      </c>
      <c r="D115" s="260"/>
      <c r="E115" s="260"/>
      <c r="F115" s="281" t="s">
        <v>2166</v>
      </c>
      <c r="G115" s="260"/>
      <c r="H115" s="260" t="s">
        <v>2210</v>
      </c>
      <c r="I115" s="260" t="s">
        <v>2201</v>
      </c>
      <c r="J115" s="260"/>
      <c r="K115" s="272"/>
    </row>
    <row r="116" spans="2:11" s="1" customFormat="1" ht="15" customHeight="1">
      <c r="B116" s="283"/>
      <c r="C116" s="260" t="s">
        <v>49</v>
      </c>
      <c r="D116" s="260"/>
      <c r="E116" s="260"/>
      <c r="F116" s="281" t="s">
        <v>2166</v>
      </c>
      <c r="G116" s="260"/>
      <c r="H116" s="260" t="s">
        <v>2211</v>
      </c>
      <c r="I116" s="260" t="s">
        <v>2201</v>
      </c>
      <c r="J116" s="260"/>
      <c r="K116" s="272"/>
    </row>
    <row r="117" spans="2:11" s="1" customFormat="1" ht="15" customHeight="1">
      <c r="B117" s="283"/>
      <c r="C117" s="260" t="s">
        <v>58</v>
      </c>
      <c r="D117" s="260"/>
      <c r="E117" s="260"/>
      <c r="F117" s="281" t="s">
        <v>2166</v>
      </c>
      <c r="G117" s="260"/>
      <c r="H117" s="260" t="s">
        <v>2212</v>
      </c>
      <c r="I117" s="260" t="s">
        <v>2213</v>
      </c>
      <c r="J117" s="260"/>
      <c r="K117" s="272"/>
    </row>
    <row r="118" spans="2:11" s="1" customFormat="1" ht="15" customHeight="1">
      <c r="B118" s="286"/>
      <c r="C118" s="292"/>
      <c r="D118" s="292"/>
      <c r="E118" s="292"/>
      <c r="F118" s="292"/>
      <c r="G118" s="292"/>
      <c r="H118" s="292"/>
      <c r="I118" s="292"/>
      <c r="J118" s="292"/>
      <c r="K118" s="288"/>
    </row>
    <row r="119" spans="2:11" s="1" customFormat="1" ht="18.75" customHeight="1">
      <c r="B119" s="293"/>
      <c r="C119" s="294"/>
      <c r="D119" s="294"/>
      <c r="E119" s="294"/>
      <c r="F119" s="295"/>
      <c r="G119" s="294"/>
      <c r="H119" s="294"/>
      <c r="I119" s="294"/>
      <c r="J119" s="294"/>
      <c r="K119" s="293"/>
    </row>
    <row r="120" spans="2:11" s="1" customFormat="1" ht="18.75" customHeight="1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</row>
    <row r="121" spans="2:11" s="1" customFormat="1" ht="7.5" customHeight="1">
      <c r="B121" s="296"/>
      <c r="C121" s="297"/>
      <c r="D121" s="297"/>
      <c r="E121" s="297"/>
      <c r="F121" s="297"/>
      <c r="G121" s="297"/>
      <c r="H121" s="297"/>
      <c r="I121" s="297"/>
      <c r="J121" s="297"/>
      <c r="K121" s="298"/>
    </row>
    <row r="122" spans="2:11" s="1" customFormat="1" ht="45" customHeight="1">
      <c r="B122" s="299"/>
      <c r="C122" s="384" t="s">
        <v>2214</v>
      </c>
      <c r="D122" s="384"/>
      <c r="E122" s="384"/>
      <c r="F122" s="384"/>
      <c r="G122" s="384"/>
      <c r="H122" s="384"/>
      <c r="I122" s="384"/>
      <c r="J122" s="384"/>
      <c r="K122" s="300"/>
    </row>
    <row r="123" spans="2:11" s="1" customFormat="1" ht="17.25" customHeight="1">
      <c r="B123" s="301"/>
      <c r="C123" s="273" t="s">
        <v>2160</v>
      </c>
      <c r="D123" s="273"/>
      <c r="E123" s="273"/>
      <c r="F123" s="273" t="s">
        <v>2161</v>
      </c>
      <c r="G123" s="274"/>
      <c r="H123" s="273" t="s">
        <v>55</v>
      </c>
      <c r="I123" s="273" t="s">
        <v>58</v>
      </c>
      <c r="J123" s="273" t="s">
        <v>2162</v>
      </c>
      <c r="K123" s="302"/>
    </row>
    <row r="124" spans="2:11" s="1" customFormat="1" ht="17.25" customHeight="1">
      <c r="B124" s="301"/>
      <c r="C124" s="275" t="s">
        <v>2163</v>
      </c>
      <c r="D124" s="275"/>
      <c r="E124" s="275"/>
      <c r="F124" s="276" t="s">
        <v>2164</v>
      </c>
      <c r="G124" s="277"/>
      <c r="H124" s="275"/>
      <c r="I124" s="275"/>
      <c r="J124" s="275" t="s">
        <v>2165</v>
      </c>
      <c r="K124" s="302"/>
    </row>
    <row r="125" spans="2:11" s="1" customFormat="1" ht="5.25" customHeight="1">
      <c r="B125" s="303"/>
      <c r="C125" s="278"/>
      <c r="D125" s="278"/>
      <c r="E125" s="278"/>
      <c r="F125" s="278"/>
      <c r="G125" s="304"/>
      <c r="H125" s="278"/>
      <c r="I125" s="278"/>
      <c r="J125" s="278"/>
      <c r="K125" s="305"/>
    </row>
    <row r="126" spans="2:11" s="1" customFormat="1" ht="15" customHeight="1">
      <c r="B126" s="303"/>
      <c r="C126" s="260" t="s">
        <v>2169</v>
      </c>
      <c r="D126" s="280"/>
      <c r="E126" s="280"/>
      <c r="F126" s="281" t="s">
        <v>2166</v>
      </c>
      <c r="G126" s="260"/>
      <c r="H126" s="260" t="s">
        <v>2206</v>
      </c>
      <c r="I126" s="260" t="s">
        <v>2168</v>
      </c>
      <c r="J126" s="260">
        <v>120</v>
      </c>
      <c r="K126" s="306"/>
    </row>
    <row r="127" spans="2:11" s="1" customFormat="1" ht="15" customHeight="1">
      <c r="B127" s="303"/>
      <c r="C127" s="260" t="s">
        <v>2215</v>
      </c>
      <c r="D127" s="260"/>
      <c r="E127" s="260"/>
      <c r="F127" s="281" t="s">
        <v>2166</v>
      </c>
      <c r="G127" s="260"/>
      <c r="H127" s="260" t="s">
        <v>2216</v>
      </c>
      <c r="I127" s="260" t="s">
        <v>2168</v>
      </c>
      <c r="J127" s="260" t="s">
        <v>2217</v>
      </c>
      <c r="K127" s="306"/>
    </row>
    <row r="128" spans="2:11" s="1" customFormat="1" ht="15" customHeight="1">
      <c r="B128" s="303"/>
      <c r="C128" s="260" t="s">
        <v>85</v>
      </c>
      <c r="D128" s="260"/>
      <c r="E128" s="260"/>
      <c r="F128" s="281" t="s">
        <v>2166</v>
      </c>
      <c r="G128" s="260"/>
      <c r="H128" s="260" t="s">
        <v>2218</v>
      </c>
      <c r="I128" s="260" t="s">
        <v>2168</v>
      </c>
      <c r="J128" s="260" t="s">
        <v>2217</v>
      </c>
      <c r="K128" s="306"/>
    </row>
    <row r="129" spans="2:11" s="1" customFormat="1" ht="15" customHeight="1">
      <c r="B129" s="303"/>
      <c r="C129" s="260" t="s">
        <v>2177</v>
      </c>
      <c r="D129" s="260"/>
      <c r="E129" s="260"/>
      <c r="F129" s="281" t="s">
        <v>2172</v>
      </c>
      <c r="G129" s="260"/>
      <c r="H129" s="260" t="s">
        <v>2178</v>
      </c>
      <c r="I129" s="260" t="s">
        <v>2168</v>
      </c>
      <c r="J129" s="260">
        <v>15</v>
      </c>
      <c r="K129" s="306"/>
    </row>
    <row r="130" spans="2:11" s="1" customFormat="1" ht="15" customHeight="1">
      <c r="B130" s="303"/>
      <c r="C130" s="284" t="s">
        <v>2179</v>
      </c>
      <c r="D130" s="284"/>
      <c r="E130" s="284"/>
      <c r="F130" s="285" t="s">
        <v>2172</v>
      </c>
      <c r="G130" s="284"/>
      <c r="H130" s="284" t="s">
        <v>2180</v>
      </c>
      <c r="I130" s="284" t="s">
        <v>2168</v>
      </c>
      <c r="J130" s="284">
        <v>15</v>
      </c>
      <c r="K130" s="306"/>
    </row>
    <row r="131" spans="2:11" s="1" customFormat="1" ht="15" customHeight="1">
      <c r="B131" s="303"/>
      <c r="C131" s="284" t="s">
        <v>2181</v>
      </c>
      <c r="D131" s="284"/>
      <c r="E131" s="284"/>
      <c r="F131" s="285" t="s">
        <v>2172</v>
      </c>
      <c r="G131" s="284"/>
      <c r="H131" s="284" t="s">
        <v>2182</v>
      </c>
      <c r="I131" s="284" t="s">
        <v>2168</v>
      </c>
      <c r="J131" s="284">
        <v>20</v>
      </c>
      <c r="K131" s="306"/>
    </row>
    <row r="132" spans="2:11" s="1" customFormat="1" ht="15" customHeight="1">
      <c r="B132" s="303"/>
      <c r="C132" s="284" t="s">
        <v>2183</v>
      </c>
      <c r="D132" s="284"/>
      <c r="E132" s="284"/>
      <c r="F132" s="285" t="s">
        <v>2172</v>
      </c>
      <c r="G132" s="284"/>
      <c r="H132" s="284" t="s">
        <v>2184</v>
      </c>
      <c r="I132" s="284" t="s">
        <v>2168</v>
      </c>
      <c r="J132" s="284">
        <v>20</v>
      </c>
      <c r="K132" s="306"/>
    </row>
    <row r="133" spans="2:11" s="1" customFormat="1" ht="15" customHeight="1">
      <c r="B133" s="303"/>
      <c r="C133" s="260" t="s">
        <v>2171</v>
      </c>
      <c r="D133" s="260"/>
      <c r="E133" s="260"/>
      <c r="F133" s="281" t="s">
        <v>2172</v>
      </c>
      <c r="G133" s="260"/>
      <c r="H133" s="260" t="s">
        <v>2206</v>
      </c>
      <c r="I133" s="260" t="s">
        <v>2168</v>
      </c>
      <c r="J133" s="260">
        <v>50</v>
      </c>
      <c r="K133" s="306"/>
    </row>
    <row r="134" spans="2:11" s="1" customFormat="1" ht="15" customHeight="1">
      <c r="B134" s="303"/>
      <c r="C134" s="260" t="s">
        <v>2185</v>
      </c>
      <c r="D134" s="260"/>
      <c r="E134" s="260"/>
      <c r="F134" s="281" t="s">
        <v>2172</v>
      </c>
      <c r="G134" s="260"/>
      <c r="H134" s="260" t="s">
        <v>2206</v>
      </c>
      <c r="I134" s="260" t="s">
        <v>2168</v>
      </c>
      <c r="J134" s="260">
        <v>50</v>
      </c>
      <c r="K134" s="306"/>
    </row>
    <row r="135" spans="2:11" s="1" customFormat="1" ht="15" customHeight="1">
      <c r="B135" s="303"/>
      <c r="C135" s="260" t="s">
        <v>2191</v>
      </c>
      <c r="D135" s="260"/>
      <c r="E135" s="260"/>
      <c r="F135" s="281" t="s">
        <v>2172</v>
      </c>
      <c r="G135" s="260"/>
      <c r="H135" s="260" t="s">
        <v>2206</v>
      </c>
      <c r="I135" s="260" t="s">
        <v>2168</v>
      </c>
      <c r="J135" s="260">
        <v>50</v>
      </c>
      <c r="K135" s="306"/>
    </row>
    <row r="136" spans="2:11" s="1" customFormat="1" ht="15" customHeight="1">
      <c r="B136" s="303"/>
      <c r="C136" s="260" t="s">
        <v>2193</v>
      </c>
      <c r="D136" s="260"/>
      <c r="E136" s="260"/>
      <c r="F136" s="281" t="s">
        <v>2172</v>
      </c>
      <c r="G136" s="260"/>
      <c r="H136" s="260" t="s">
        <v>2206</v>
      </c>
      <c r="I136" s="260" t="s">
        <v>2168</v>
      </c>
      <c r="J136" s="260">
        <v>50</v>
      </c>
      <c r="K136" s="306"/>
    </row>
    <row r="137" spans="2:11" s="1" customFormat="1" ht="15" customHeight="1">
      <c r="B137" s="303"/>
      <c r="C137" s="260" t="s">
        <v>2194</v>
      </c>
      <c r="D137" s="260"/>
      <c r="E137" s="260"/>
      <c r="F137" s="281" t="s">
        <v>2172</v>
      </c>
      <c r="G137" s="260"/>
      <c r="H137" s="260" t="s">
        <v>2219</v>
      </c>
      <c r="I137" s="260" t="s">
        <v>2168</v>
      </c>
      <c r="J137" s="260">
        <v>255</v>
      </c>
      <c r="K137" s="306"/>
    </row>
    <row r="138" spans="2:11" s="1" customFormat="1" ht="15" customHeight="1">
      <c r="B138" s="303"/>
      <c r="C138" s="260" t="s">
        <v>2196</v>
      </c>
      <c r="D138" s="260"/>
      <c r="E138" s="260"/>
      <c r="F138" s="281" t="s">
        <v>2166</v>
      </c>
      <c r="G138" s="260"/>
      <c r="H138" s="260" t="s">
        <v>2220</v>
      </c>
      <c r="I138" s="260" t="s">
        <v>2198</v>
      </c>
      <c r="J138" s="260"/>
      <c r="K138" s="306"/>
    </row>
    <row r="139" spans="2:11" s="1" customFormat="1" ht="15" customHeight="1">
      <c r="B139" s="303"/>
      <c r="C139" s="260" t="s">
        <v>2199</v>
      </c>
      <c r="D139" s="260"/>
      <c r="E139" s="260"/>
      <c r="F139" s="281" t="s">
        <v>2166</v>
      </c>
      <c r="G139" s="260"/>
      <c r="H139" s="260" t="s">
        <v>2221</v>
      </c>
      <c r="I139" s="260" t="s">
        <v>2201</v>
      </c>
      <c r="J139" s="260"/>
      <c r="K139" s="306"/>
    </row>
    <row r="140" spans="2:11" s="1" customFormat="1" ht="15" customHeight="1">
      <c r="B140" s="303"/>
      <c r="C140" s="260" t="s">
        <v>2202</v>
      </c>
      <c r="D140" s="260"/>
      <c r="E140" s="260"/>
      <c r="F140" s="281" t="s">
        <v>2166</v>
      </c>
      <c r="G140" s="260"/>
      <c r="H140" s="260" t="s">
        <v>2202</v>
      </c>
      <c r="I140" s="260" t="s">
        <v>2201</v>
      </c>
      <c r="J140" s="260"/>
      <c r="K140" s="306"/>
    </row>
    <row r="141" spans="2:11" s="1" customFormat="1" ht="15" customHeight="1">
      <c r="B141" s="303"/>
      <c r="C141" s="260" t="s">
        <v>39</v>
      </c>
      <c r="D141" s="260"/>
      <c r="E141" s="260"/>
      <c r="F141" s="281" t="s">
        <v>2166</v>
      </c>
      <c r="G141" s="260"/>
      <c r="H141" s="260" t="s">
        <v>2222</v>
      </c>
      <c r="I141" s="260" t="s">
        <v>2201</v>
      </c>
      <c r="J141" s="260"/>
      <c r="K141" s="306"/>
    </row>
    <row r="142" spans="2:11" s="1" customFormat="1" ht="15" customHeight="1">
      <c r="B142" s="303"/>
      <c r="C142" s="260" t="s">
        <v>2223</v>
      </c>
      <c r="D142" s="260"/>
      <c r="E142" s="260"/>
      <c r="F142" s="281" t="s">
        <v>2166</v>
      </c>
      <c r="G142" s="260"/>
      <c r="H142" s="260" t="s">
        <v>2224</v>
      </c>
      <c r="I142" s="260" t="s">
        <v>2201</v>
      </c>
      <c r="J142" s="260"/>
      <c r="K142" s="306"/>
    </row>
    <row r="143" spans="2:11" s="1" customFormat="1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spans="2:11" s="1" customFormat="1" ht="18.75" customHeight="1">
      <c r="B144" s="294"/>
      <c r="C144" s="294"/>
      <c r="D144" s="294"/>
      <c r="E144" s="294"/>
      <c r="F144" s="295"/>
      <c r="G144" s="294"/>
      <c r="H144" s="294"/>
      <c r="I144" s="294"/>
      <c r="J144" s="294"/>
      <c r="K144" s="294"/>
    </row>
    <row r="145" spans="2:11" s="1" customFormat="1" ht="18.75" customHeight="1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pans="2:11" s="1" customFormat="1" ht="7.5" customHeight="1">
      <c r="B146" s="268"/>
      <c r="C146" s="269"/>
      <c r="D146" s="269"/>
      <c r="E146" s="269"/>
      <c r="F146" s="269"/>
      <c r="G146" s="269"/>
      <c r="H146" s="269"/>
      <c r="I146" s="269"/>
      <c r="J146" s="269"/>
      <c r="K146" s="270"/>
    </row>
    <row r="147" spans="2:11" s="1" customFormat="1" ht="45" customHeight="1">
      <c r="B147" s="271"/>
      <c r="C147" s="383" t="s">
        <v>2225</v>
      </c>
      <c r="D147" s="383"/>
      <c r="E147" s="383"/>
      <c r="F147" s="383"/>
      <c r="G147" s="383"/>
      <c r="H147" s="383"/>
      <c r="I147" s="383"/>
      <c r="J147" s="383"/>
      <c r="K147" s="272"/>
    </row>
    <row r="148" spans="2:11" s="1" customFormat="1" ht="17.25" customHeight="1">
      <c r="B148" s="271"/>
      <c r="C148" s="273" t="s">
        <v>2160</v>
      </c>
      <c r="D148" s="273"/>
      <c r="E148" s="273"/>
      <c r="F148" s="273" t="s">
        <v>2161</v>
      </c>
      <c r="G148" s="274"/>
      <c r="H148" s="273" t="s">
        <v>55</v>
      </c>
      <c r="I148" s="273" t="s">
        <v>58</v>
      </c>
      <c r="J148" s="273" t="s">
        <v>2162</v>
      </c>
      <c r="K148" s="272"/>
    </row>
    <row r="149" spans="2:11" s="1" customFormat="1" ht="17.25" customHeight="1">
      <c r="B149" s="271"/>
      <c r="C149" s="275" t="s">
        <v>2163</v>
      </c>
      <c r="D149" s="275"/>
      <c r="E149" s="275"/>
      <c r="F149" s="276" t="s">
        <v>2164</v>
      </c>
      <c r="G149" s="277"/>
      <c r="H149" s="275"/>
      <c r="I149" s="275"/>
      <c r="J149" s="275" t="s">
        <v>2165</v>
      </c>
      <c r="K149" s="272"/>
    </row>
    <row r="150" spans="2:11" s="1" customFormat="1" ht="5.25" customHeight="1">
      <c r="B150" s="283"/>
      <c r="C150" s="278"/>
      <c r="D150" s="278"/>
      <c r="E150" s="278"/>
      <c r="F150" s="278"/>
      <c r="G150" s="279"/>
      <c r="H150" s="278"/>
      <c r="I150" s="278"/>
      <c r="J150" s="278"/>
      <c r="K150" s="306"/>
    </row>
    <row r="151" spans="2:11" s="1" customFormat="1" ht="15" customHeight="1">
      <c r="B151" s="283"/>
      <c r="C151" s="310" t="s">
        <v>2169</v>
      </c>
      <c r="D151" s="260"/>
      <c r="E151" s="260"/>
      <c r="F151" s="311" t="s">
        <v>2166</v>
      </c>
      <c r="G151" s="260"/>
      <c r="H151" s="310" t="s">
        <v>2206</v>
      </c>
      <c r="I151" s="310" t="s">
        <v>2168</v>
      </c>
      <c r="J151" s="310">
        <v>120</v>
      </c>
      <c r="K151" s="306"/>
    </row>
    <row r="152" spans="2:11" s="1" customFormat="1" ht="15" customHeight="1">
      <c r="B152" s="283"/>
      <c r="C152" s="310" t="s">
        <v>2215</v>
      </c>
      <c r="D152" s="260"/>
      <c r="E152" s="260"/>
      <c r="F152" s="311" t="s">
        <v>2166</v>
      </c>
      <c r="G152" s="260"/>
      <c r="H152" s="310" t="s">
        <v>2226</v>
      </c>
      <c r="I152" s="310" t="s">
        <v>2168</v>
      </c>
      <c r="J152" s="310" t="s">
        <v>2217</v>
      </c>
      <c r="K152" s="306"/>
    </row>
    <row r="153" spans="2:11" s="1" customFormat="1" ht="15" customHeight="1">
      <c r="B153" s="283"/>
      <c r="C153" s="310" t="s">
        <v>85</v>
      </c>
      <c r="D153" s="260"/>
      <c r="E153" s="260"/>
      <c r="F153" s="311" t="s">
        <v>2166</v>
      </c>
      <c r="G153" s="260"/>
      <c r="H153" s="310" t="s">
        <v>2227</v>
      </c>
      <c r="I153" s="310" t="s">
        <v>2168</v>
      </c>
      <c r="J153" s="310" t="s">
        <v>2217</v>
      </c>
      <c r="K153" s="306"/>
    </row>
    <row r="154" spans="2:11" s="1" customFormat="1" ht="15" customHeight="1">
      <c r="B154" s="283"/>
      <c r="C154" s="310" t="s">
        <v>2171</v>
      </c>
      <c r="D154" s="260"/>
      <c r="E154" s="260"/>
      <c r="F154" s="311" t="s">
        <v>2172</v>
      </c>
      <c r="G154" s="260"/>
      <c r="H154" s="310" t="s">
        <v>2206</v>
      </c>
      <c r="I154" s="310" t="s">
        <v>2168</v>
      </c>
      <c r="J154" s="310">
        <v>50</v>
      </c>
      <c r="K154" s="306"/>
    </row>
    <row r="155" spans="2:11" s="1" customFormat="1" ht="15" customHeight="1">
      <c r="B155" s="283"/>
      <c r="C155" s="310" t="s">
        <v>2174</v>
      </c>
      <c r="D155" s="260"/>
      <c r="E155" s="260"/>
      <c r="F155" s="311" t="s">
        <v>2166</v>
      </c>
      <c r="G155" s="260"/>
      <c r="H155" s="310" t="s">
        <v>2206</v>
      </c>
      <c r="I155" s="310" t="s">
        <v>2176</v>
      </c>
      <c r="J155" s="310"/>
      <c r="K155" s="306"/>
    </row>
    <row r="156" spans="2:11" s="1" customFormat="1" ht="15" customHeight="1">
      <c r="B156" s="283"/>
      <c r="C156" s="310" t="s">
        <v>2185</v>
      </c>
      <c r="D156" s="260"/>
      <c r="E156" s="260"/>
      <c r="F156" s="311" t="s">
        <v>2172</v>
      </c>
      <c r="G156" s="260"/>
      <c r="H156" s="310" t="s">
        <v>2206</v>
      </c>
      <c r="I156" s="310" t="s">
        <v>2168</v>
      </c>
      <c r="J156" s="310">
        <v>50</v>
      </c>
      <c r="K156" s="306"/>
    </row>
    <row r="157" spans="2:11" s="1" customFormat="1" ht="15" customHeight="1">
      <c r="B157" s="283"/>
      <c r="C157" s="310" t="s">
        <v>2193</v>
      </c>
      <c r="D157" s="260"/>
      <c r="E157" s="260"/>
      <c r="F157" s="311" t="s">
        <v>2172</v>
      </c>
      <c r="G157" s="260"/>
      <c r="H157" s="310" t="s">
        <v>2206</v>
      </c>
      <c r="I157" s="310" t="s">
        <v>2168</v>
      </c>
      <c r="J157" s="310">
        <v>50</v>
      </c>
      <c r="K157" s="306"/>
    </row>
    <row r="158" spans="2:11" s="1" customFormat="1" ht="15" customHeight="1">
      <c r="B158" s="283"/>
      <c r="C158" s="310" t="s">
        <v>2191</v>
      </c>
      <c r="D158" s="260"/>
      <c r="E158" s="260"/>
      <c r="F158" s="311" t="s">
        <v>2172</v>
      </c>
      <c r="G158" s="260"/>
      <c r="H158" s="310" t="s">
        <v>2206</v>
      </c>
      <c r="I158" s="310" t="s">
        <v>2168</v>
      </c>
      <c r="J158" s="310">
        <v>50</v>
      </c>
      <c r="K158" s="306"/>
    </row>
    <row r="159" spans="2:11" s="1" customFormat="1" ht="15" customHeight="1">
      <c r="B159" s="283"/>
      <c r="C159" s="310" t="s">
        <v>114</v>
      </c>
      <c r="D159" s="260"/>
      <c r="E159" s="260"/>
      <c r="F159" s="311" t="s">
        <v>2166</v>
      </c>
      <c r="G159" s="260"/>
      <c r="H159" s="310" t="s">
        <v>2228</v>
      </c>
      <c r="I159" s="310" t="s">
        <v>2168</v>
      </c>
      <c r="J159" s="310" t="s">
        <v>2229</v>
      </c>
      <c r="K159" s="306"/>
    </row>
    <row r="160" spans="2:11" s="1" customFormat="1" ht="15" customHeight="1">
      <c r="B160" s="283"/>
      <c r="C160" s="310" t="s">
        <v>2230</v>
      </c>
      <c r="D160" s="260"/>
      <c r="E160" s="260"/>
      <c r="F160" s="311" t="s">
        <v>2166</v>
      </c>
      <c r="G160" s="260"/>
      <c r="H160" s="310" t="s">
        <v>2231</v>
      </c>
      <c r="I160" s="310" t="s">
        <v>2201</v>
      </c>
      <c r="J160" s="310"/>
      <c r="K160" s="306"/>
    </row>
    <row r="161" spans="2:11" s="1" customFormat="1" ht="15" customHeight="1">
      <c r="B161" s="312"/>
      <c r="C161" s="292"/>
      <c r="D161" s="292"/>
      <c r="E161" s="292"/>
      <c r="F161" s="292"/>
      <c r="G161" s="292"/>
      <c r="H161" s="292"/>
      <c r="I161" s="292"/>
      <c r="J161" s="292"/>
      <c r="K161" s="313"/>
    </row>
    <row r="162" spans="2:11" s="1" customFormat="1" ht="18.75" customHeight="1">
      <c r="B162" s="294"/>
      <c r="C162" s="304"/>
      <c r="D162" s="304"/>
      <c r="E162" s="304"/>
      <c r="F162" s="314"/>
      <c r="G162" s="304"/>
      <c r="H162" s="304"/>
      <c r="I162" s="304"/>
      <c r="J162" s="304"/>
      <c r="K162" s="294"/>
    </row>
    <row r="163" spans="2:11" s="1" customFormat="1" ht="18.75" customHeight="1"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</row>
    <row r="164" spans="2:11" s="1" customFormat="1" ht="7.5" customHeight="1">
      <c r="B164" s="249"/>
      <c r="C164" s="250"/>
      <c r="D164" s="250"/>
      <c r="E164" s="250"/>
      <c r="F164" s="250"/>
      <c r="G164" s="250"/>
      <c r="H164" s="250"/>
      <c r="I164" s="250"/>
      <c r="J164" s="250"/>
      <c r="K164" s="251"/>
    </row>
    <row r="165" spans="2:11" s="1" customFormat="1" ht="45" customHeight="1">
      <c r="B165" s="252"/>
      <c r="C165" s="384" t="s">
        <v>2232</v>
      </c>
      <c r="D165" s="384"/>
      <c r="E165" s="384"/>
      <c r="F165" s="384"/>
      <c r="G165" s="384"/>
      <c r="H165" s="384"/>
      <c r="I165" s="384"/>
      <c r="J165" s="384"/>
      <c r="K165" s="253"/>
    </row>
    <row r="166" spans="2:11" s="1" customFormat="1" ht="17.25" customHeight="1">
      <c r="B166" s="252"/>
      <c r="C166" s="273" t="s">
        <v>2160</v>
      </c>
      <c r="D166" s="273"/>
      <c r="E166" s="273"/>
      <c r="F166" s="273" t="s">
        <v>2161</v>
      </c>
      <c r="G166" s="315"/>
      <c r="H166" s="316" t="s">
        <v>55</v>
      </c>
      <c r="I166" s="316" t="s">
        <v>58</v>
      </c>
      <c r="J166" s="273" t="s">
        <v>2162</v>
      </c>
      <c r="K166" s="253"/>
    </row>
    <row r="167" spans="2:11" s="1" customFormat="1" ht="17.25" customHeight="1">
      <c r="B167" s="254"/>
      <c r="C167" s="275" t="s">
        <v>2163</v>
      </c>
      <c r="D167" s="275"/>
      <c r="E167" s="275"/>
      <c r="F167" s="276" t="s">
        <v>2164</v>
      </c>
      <c r="G167" s="317"/>
      <c r="H167" s="318"/>
      <c r="I167" s="318"/>
      <c r="J167" s="275" t="s">
        <v>2165</v>
      </c>
      <c r="K167" s="255"/>
    </row>
    <row r="168" spans="2:11" s="1" customFormat="1" ht="5.25" customHeight="1">
      <c r="B168" s="283"/>
      <c r="C168" s="278"/>
      <c r="D168" s="278"/>
      <c r="E168" s="278"/>
      <c r="F168" s="278"/>
      <c r="G168" s="279"/>
      <c r="H168" s="278"/>
      <c r="I168" s="278"/>
      <c r="J168" s="278"/>
      <c r="K168" s="306"/>
    </row>
    <row r="169" spans="2:11" s="1" customFormat="1" ht="15" customHeight="1">
      <c r="B169" s="283"/>
      <c r="C169" s="260" t="s">
        <v>2169</v>
      </c>
      <c r="D169" s="260"/>
      <c r="E169" s="260"/>
      <c r="F169" s="281" t="s">
        <v>2166</v>
      </c>
      <c r="G169" s="260"/>
      <c r="H169" s="260" t="s">
        <v>2206</v>
      </c>
      <c r="I169" s="260" t="s">
        <v>2168</v>
      </c>
      <c r="J169" s="260">
        <v>120</v>
      </c>
      <c r="K169" s="306"/>
    </row>
    <row r="170" spans="2:11" s="1" customFormat="1" ht="15" customHeight="1">
      <c r="B170" s="283"/>
      <c r="C170" s="260" t="s">
        <v>2215</v>
      </c>
      <c r="D170" s="260"/>
      <c r="E170" s="260"/>
      <c r="F170" s="281" t="s">
        <v>2166</v>
      </c>
      <c r="G170" s="260"/>
      <c r="H170" s="260" t="s">
        <v>2216</v>
      </c>
      <c r="I170" s="260" t="s">
        <v>2168</v>
      </c>
      <c r="J170" s="260" t="s">
        <v>2217</v>
      </c>
      <c r="K170" s="306"/>
    </row>
    <row r="171" spans="2:11" s="1" customFormat="1" ht="15" customHeight="1">
      <c r="B171" s="283"/>
      <c r="C171" s="260" t="s">
        <v>85</v>
      </c>
      <c r="D171" s="260"/>
      <c r="E171" s="260"/>
      <c r="F171" s="281" t="s">
        <v>2166</v>
      </c>
      <c r="G171" s="260"/>
      <c r="H171" s="260" t="s">
        <v>2233</v>
      </c>
      <c r="I171" s="260" t="s">
        <v>2168</v>
      </c>
      <c r="J171" s="260" t="s">
        <v>2217</v>
      </c>
      <c r="K171" s="306"/>
    </row>
    <row r="172" spans="2:11" s="1" customFormat="1" ht="15" customHeight="1">
      <c r="B172" s="283"/>
      <c r="C172" s="260" t="s">
        <v>2171</v>
      </c>
      <c r="D172" s="260"/>
      <c r="E172" s="260"/>
      <c r="F172" s="281" t="s">
        <v>2172</v>
      </c>
      <c r="G172" s="260"/>
      <c r="H172" s="260" t="s">
        <v>2233</v>
      </c>
      <c r="I172" s="260" t="s">
        <v>2168</v>
      </c>
      <c r="J172" s="260">
        <v>50</v>
      </c>
      <c r="K172" s="306"/>
    </row>
    <row r="173" spans="2:11" s="1" customFormat="1" ht="15" customHeight="1">
      <c r="B173" s="283"/>
      <c r="C173" s="260" t="s">
        <v>2174</v>
      </c>
      <c r="D173" s="260"/>
      <c r="E173" s="260"/>
      <c r="F173" s="281" t="s">
        <v>2166</v>
      </c>
      <c r="G173" s="260"/>
      <c r="H173" s="260" t="s">
        <v>2233</v>
      </c>
      <c r="I173" s="260" t="s">
        <v>2176</v>
      </c>
      <c r="J173" s="260"/>
      <c r="K173" s="306"/>
    </row>
    <row r="174" spans="2:11" s="1" customFormat="1" ht="15" customHeight="1">
      <c r="B174" s="283"/>
      <c r="C174" s="260" t="s">
        <v>2185</v>
      </c>
      <c r="D174" s="260"/>
      <c r="E174" s="260"/>
      <c r="F174" s="281" t="s">
        <v>2172</v>
      </c>
      <c r="G174" s="260"/>
      <c r="H174" s="260" t="s">
        <v>2233</v>
      </c>
      <c r="I174" s="260" t="s">
        <v>2168</v>
      </c>
      <c r="J174" s="260">
        <v>50</v>
      </c>
      <c r="K174" s="306"/>
    </row>
    <row r="175" spans="2:11" s="1" customFormat="1" ht="15" customHeight="1">
      <c r="B175" s="283"/>
      <c r="C175" s="260" t="s">
        <v>2193</v>
      </c>
      <c r="D175" s="260"/>
      <c r="E175" s="260"/>
      <c r="F175" s="281" t="s">
        <v>2172</v>
      </c>
      <c r="G175" s="260"/>
      <c r="H175" s="260" t="s">
        <v>2233</v>
      </c>
      <c r="I175" s="260" t="s">
        <v>2168</v>
      </c>
      <c r="J175" s="260">
        <v>50</v>
      </c>
      <c r="K175" s="306"/>
    </row>
    <row r="176" spans="2:11" s="1" customFormat="1" ht="15" customHeight="1">
      <c r="B176" s="283"/>
      <c r="C176" s="260" t="s">
        <v>2191</v>
      </c>
      <c r="D176" s="260"/>
      <c r="E176" s="260"/>
      <c r="F176" s="281" t="s">
        <v>2172</v>
      </c>
      <c r="G176" s="260"/>
      <c r="H176" s="260" t="s">
        <v>2233</v>
      </c>
      <c r="I176" s="260" t="s">
        <v>2168</v>
      </c>
      <c r="J176" s="260">
        <v>50</v>
      </c>
      <c r="K176" s="306"/>
    </row>
    <row r="177" spans="2:11" s="1" customFormat="1" ht="15" customHeight="1">
      <c r="B177" s="283"/>
      <c r="C177" s="260" t="s">
        <v>131</v>
      </c>
      <c r="D177" s="260"/>
      <c r="E177" s="260"/>
      <c r="F177" s="281" t="s">
        <v>2166</v>
      </c>
      <c r="G177" s="260"/>
      <c r="H177" s="260" t="s">
        <v>2234</v>
      </c>
      <c r="I177" s="260" t="s">
        <v>2235</v>
      </c>
      <c r="J177" s="260"/>
      <c r="K177" s="306"/>
    </row>
    <row r="178" spans="2:11" s="1" customFormat="1" ht="15" customHeight="1">
      <c r="B178" s="283"/>
      <c r="C178" s="260" t="s">
        <v>58</v>
      </c>
      <c r="D178" s="260"/>
      <c r="E178" s="260"/>
      <c r="F178" s="281" t="s">
        <v>2166</v>
      </c>
      <c r="G178" s="260"/>
      <c r="H178" s="260" t="s">
        <v>2236</v>
      </c>
      <c r="I178" s="260" t="s">
        <v>2237</v>
      </c>
      <c r="J178" s="260">
        <v>1</v>
      </c>
      <c r="K178" s="306"/>
    </row>
    <row r="179" spans="2:11" s="1" customFormat="1" ht="15" customHeight="1">
      <c r="B179" s="283"/>
      <c r="C179" s="260" t="s">
        <v>54</v>
      </c>
      <c r="D179" s="260"/>
      <c r="E179" s="260"/>
      <c r="F179" s="281" t="s">
        <v>2166</v>
      </c>
      <c r="G179" s="260"/>
      <c r="H179" s="260" t="s">
        <v>2238</v>
      </c>
      <c r="I179" s="260" t="s">
        <v>2168</v>
      </c>
      <c r="J179" s="260">
        <v>20</v>
      </c>
      <c r="K179" s="306"/>
    </row>
    <row r="180" spans="2:11" s="1" customFormat="1" ht="15" customHeight="1">
      <c r="B180" s="283"/>
      <c r="C180" s="260" t="s">
        <v>55</v>
      </c>
      <c r="D180" s="260"/>
      <c r="E180" s="260"/>
      <c r="F180" s="281" t="s">
        <v>2166</v>
      </c>
      <c r="G180" s="260"/>
      <c r="H180" s="260" t="s">
        <v>2239</v>
      </c>
      <c r="I180" s="260" t="s">
        <v>2168</v>
      </c>
      <c r="J180" s="260">
        <v>255</v>
      </c>
      <c r="K180" s="306"/>
    </row>
    <row r="181" spans="2:11" s="1" customFormat="1" ht="15" customHeight="1">
      <c r="B181" s="283"/>
      <c r="C181" s="260" t="s">
        <v>132</v>
      </c>
      <c r="D181" s="260"/>
      <c r="E181" s="260"/>
      <c r="F181" s="281" t="s">
        <v>2166</v>
      </c>
      <c r="G181" s="260"/>
      <c r="H181" s="260" t="s">
        <v>2130</v>
      </c>
      <c r="I181" s="260" t="s">
        <v>2168</v>
      </c>
      <c r="J181" s="260">
        <v>10</v>
      </c>
      <c r="K181" s="306"/>
    </row>
    <row r="182" spans="2:11" s="1" customFormat="1" ht="15" customHeight="1">
      <c r="B182" s="283"/>
      <c r="C182" s="260" t="s">
        <v>133</v>
      </c>
      <c r="D182" s="260"/>
      <c r="E182" s="260"/>
      <c r="F182" s="281" t="s">
        <v>2166</v>
      </c>
      <c r="G182" s="260"/>
      <c r="H182" s="260" t="s">
        <v>2240</v>
      </c>
      <c r="I182" s="260" t="s">
        <v>2201</v>
      </c>
      <c r="J182" s="260"/>
      <c r="K182" s="306"/>
    </row>
    <row r="183" spans="2:11" s="1" customFormat="1" ht="15" customHeight="1">
      <c r="B183" s="283"/>
      <c r="C183" s="260" t="s">
        <v>2241</v>
      </c>
      <c r="D183" s="260"/>
      <c r="E183" s="260"/>
      <c r="F183" s="281" t="s">
        <v>2166</v>
      </c>
      <c r="G183" s="260"/>
      <c r="H183" s="260" t="s">
        <v>2242</v>
      </c>
      <c r="I183" s="260" t="s">
        <v>2201</v>
      </c>
      <c r="J183" s="260"/>
      <c r="K183" s="306"/>
    </row>
    <row r="184" spans="2:11" s="1" customFormat="1" ht="15" customHeight="1">
      <c r="B184" s="283"/>
      <c r="C184" s="260" t="s">
        <v>2230</v>
      </c>
      <c r="D184" s="260"/>
      <c r="E184" s="260"/>
      <c r="F184" s="281" t="s">
        <v>2166</v>
      </c>
      <c r="G184" s="260"/>
      <c r="H184" s="260" t="s">
        <v>2243</v>
      </c>
      <c r="I184" s="260" t="s">
        <v>2201</v>
      </c>
      <c r="J184" s="260"/>
      <c r="K184" s="306"/>
    </row>
    <row r="185" spans="2:11" s="1" customFormat="1" ht="15" customHeight="1">
      <c r="B185" s="283"/>
      <c r="C185" s="260" t="s">
        <v>135</v>
      </c>
      <c r="D185" s="260"/>
      <c r="E185" s="260"/>
      <c r="F185" s="281" t="s">
        <v>2172</v>
      </c>
      <c r="G185" s="260"/>
      <c r="H185" s="260" t="s">
        <v>2244</v>
      </c>
      <c r="I185" s="260" t="s">
        <v>2168</v>
      </c>
      <c r="J185" s="260">
        <v>50</v>
      </c>
      <c r="K185" s="306"/>
    </row>
    <row r="186" spans="2:11" s="1" customFormat="1" ht="15" customHeight="1">
      <c r="B186" s="283"/>
      <c r="C186" s="260" t="s">
        <v>2245</v>
      </c>
      <c r="D186" s="260"/>
      <c r="E186" s="260"/>
      <c r="F186" s="281" t="s">
        <v>2172</v>
      </c>
      <c r="G186" s="260"/>
      <c r="H186" s="260" t="s">
        <v>2246</v>
      </c>
      <c r="I186" s="260" t="s">
        <v>2247</v>
      </c>
      <c r="J186" s="260"/>
      <c r="K186" s="306"/>
    </row>
    <row r="187" spans="2:11" s="1" customFormat="1" ht="15" customHeight="1">
      <c r="B187" s="283"/>
      <c r="C187" s="260" t="s">
        <v>2248</v>
      </c>
      <c r="D187" s="260"/>
      <c r="E187" s="260"/>
      <c r="F187" s="281" t="s">
        <v>2172</v>
      </c>
      <c r="G187" s="260"/>
      <c r="H187" s="260" t="s">
        <v>2249</v>
      </c>
      <c r="I187" s="260" t="s">
        <v>2247</v>
      </c>
      <c r="J187" s="260"/>
      <c r="K187" s="306"/>
    </row>
    <row r="188" spans="2:11" s="1" customFormat="1" ht="15" customHeight="1">
      <c r="B188" s="283"/>
      <c r="C188" s="260" t="s">
        <v>2250</v>
      </c>
      <c r="D188" s="260"/>
      <c r="E188" s="260"/>
      <c r="F188" s="281" t="s">
        <v>2172</v>
      </c>
      <c r="G188" s="260"/>
      <c r="H188" s="260" t="s">
        <v>2251</v>
      </c>
      <c r="I188" s="260" t="s">
        <v>2247</v>
      </c>
      <c r="J188" s="260"/>
      <c r="K188" s="306"/>
    </row>
    <row r="189" spans="2:11" s="1" customFormat="1" ht="15" customHeight="1">
      <c r="B189" s="283"/>
      <c r="C189" s="319" t="s">
        <v>2252</v>
      </c>
      <c r="D189" s="260"/>
      <c r="E189" s="260"/>
      <c r="F189" s="281" t="s">
        <v>2172</v>
      </c>
      <c r="G189" s="260"/>
      <c r="H189" s="260" t="s">
        <v>2253</v>
      </c>
      <c r="I189" s="260" t="s">
        <v>2254</v>
      </c>
      <c r="J189" s="320" t="s">
        <v>2255</v>
      </c>
      <c r="K189" s="306"/>
    </row>
    <row r="190" spans="2:11" s="1" customFormat="1" ht="15" customHeight="1">
      <c r="B190" s="283"/>
      <c r="C190" s="319" t="s">
        <v>43</v>
      </c>
      <c r="D190" s="260"/>
      <c r="E190" s="260"/>
      <c r="F190" s="281" t="s">
        <v>2166</v>
      </c>
      <c r="G190" s="260"/>
      <c r="H190" s="257" t="s">
        <v>2256</v>
      </c>
      <c r="I190" s="260" t="s">
        <v>2257</v>
      </c>
      <c r="J190" s="260"/>
      <c r="K190" s="306"/>
    </row>
    <row r="191" spans="2:11" s="1" customFormat="1" ht="15" customHeight="1">
      <c r="B191" s="283"/>
      <c r="C191" s="319" t="s">
        <v>2258</v>
      </c>
      <c r="D191" s="260"/>
      <c r="E191" s="260"/>
      <c r="F191" s="281" t="s">
        <v>2166</v>
      </c>
      <c r="G191" s="260"/>
      <c r="H191" s="260" t="s">
        <v>2259</v>
      </c>
      <c r="I191" s="260" t="s">
        <v>2201</v>
      </c>
      <c r="J191" s="260"/>
      <c r="K191" s="306"/>
    </row>
    <row r="192" spans="2:11" s="1" customFormat="1" ht="15" customHeight="1">
      <c r="B192" s="283"/>
      <c r="C192" s="319" t="s">
        <v>2260</v>
      </c>
      <c r="D192" s="260"/>
      <c r="E192" s="260"/>
      <c r="F192" s="281" t="s">
        <v>2166</v>
      </c>
      <c r="G192" s="260"/>
      <c r="H192" s="260" t="s">
        <v>2261</v>
      </c>
      <c r="I192" s="260" t="s">
        <v>2201</v>
      </c>
      <c r="J192" s="260"/>
      <c r="K192" s="306"/>
    </row>
    <row r="193" spans="2:11" s="1" customFormat="1" ht="15" customHeight="1">
      <c r="B193" s="283"/>
      <c r="C193" s="319" t="s">
        <v>2262</v>
      </c>
      <c r="D193" s="260"/>
      <c r="E193" s="260"/>
      <c r="F193" s="281" t="s">
        <v>2172</v>
      </c>
      <c r="G193" s="260"/>
      <c r="H193" s="260" t="s">
        <v>2263</v>
      </c>
      <c r="I193" s="260" t="s">
        <v>2201</v>
      </c>
      <c r="J193" s="260"/>
      <c r="K193" s="306"/>
    </row>
    <row r="194" spans="2:11" s="1" customFormat="1" ht="15" customHeight="1">
      <c r="B194" s="312"/>
      <c r="C194" s="321"/>
      <c r="D194" s="292"/>
      <c r="E194" s="292"/>
      <c r="F194" s="292"/>
      <c r="G194" s="292"/>
      <c r="H194" s="292"/>
      <c r="I194" s="292"/>
      <c r="J194" s="292"/>
      <c r="K194" s="313"/>
    </row>
    <row r="195" spans="2:11" s="1" customFormat="1" ht="18.75" customHeight="1">
      <c r="B195" s="294"/>
      <c r="C195" s="304"/>
      <c r="D195" s="304"/>
      <c r="E195" s="304"/>
      <c r="F195" s="314"/>
      <c r="G195" s="304"/>
      <c r="H195" s="304"/>
      <c r="I195" s="304"/>
      <c r="J195" s="304"/>
      <c r="K195" s="294"/>
    </row>
    <row r="196" spans="2:11" s="1" customFormat="1" ht="18.75" customHeight="1">
      <c r="B196" s="294"/>
      <c r="C196" s="304"/>
      <c r="D196" s="304"/>
      <c r="E196" s="304"/>
      <c r="F196" s="314"/>
      <c r="G196" s="304"/>
      <c r="H196" s="304"/>
      <c r="I196" s="304"/>
      <c r="J196" s="304"/>
      <c r="K196" s="294"/>
    </row>
    <row r="197" spans="2:11" s="1" customFormat="1" ht="18.75" customHeight="1">
      <c r="B197" s="267"/>
      <c r="C197" s="267"/>
      <c r="D197" s="267"/>
      <c r="E197" s="267"/>
      <c r="F197" s="267"/>
      <c r="G197" s="267"/>
      <c r="H197" s="267"/>
      <c r="I197" s="267"/>
      <c r="J197" s="267"/>
      <c r="K197" s="267"/>
    </row>
    <row r="198" spans="2:11" s="1" customFormat="1" ht="13.5">
      <c r="B198" s="249"/>
      <c r="C198" s="250"/>
      <c r="D198" s="250"/>
      <c r="E198" s="250"/>
      <c r="F198" s="250"/>
      <c r="G198" s="250"/>
      <c r="H198" s="250"/>
      <c r="I198" s="250"/>
      <c r="J198" s="250"/>
      <c r="K198" s="251"/>
    </row>
    <row r="199" spans="2:11" s="1" customFormat="1" ht="21">
      <c r="B199" s="252"/>
      <c r="C199" s="384" t="s">
        <v>2264</v>
      </c>
      <c r="D199" s="384"/>
      <c r="E199" s="384"/>
      <c r="F199" s="384"/>
      <c r="G199" s="384"/>
      <c r="H199" s="384"/>
      <c r="I199" s="384"/>
      <c r="J199" s="384"/>
      <c r="K199" s="253"/>
    </row>
    <row r="200" spans="2:11" s="1" customFormat="1" ht="25.5" customHeight="1">
      <c r="B200" s="252"/>
      <c r="C200" s="322" t="s">
        <v>2265</v>
      </c>
      <c r="D200" s="322"/>
      <c r="E200" s="322"/>
      <c r="F200" s="322" t="s">
        <v>2266</v>
      </c>
      <c r="G200" s="323"/>
      <c r="H200" s="385" t="s">
        <v>2267</v>
      </c>
      <c r="I200" s="385"/>
      <c r="J200" s="385"/>
      <c r="K200" s="253"/>
    </row>
    <row r="201" spans="2:11" s="1" customFormat="1" ht="5.25" customHeight="1">
      <c r="B201" s="283"/>
      <c r="C201" s="278"/>
      <c r="D201" s="278"/>
      <c r="E201" s="278"/>
      <c r="F201" s="278"/>
      <c r="G201" s="304"/>
      <c r="H201" s="278"/>
      <c r="I201" s="278"/>
      <c r="J201" s="278"/>
      <c r="K201" s="306"/>
    </row>
    <row r="202" spans="2:11" s="1" customFormat="1" ht="15" customHeight="1">
      <c r="B202" s="283"/>
      <c r="C202" s="260" t="s">
        <v>2257</v>
      </c>
      <c r="D202" s="260"/>
      <c r="E202" s="260"/>
      <c r="F202" s="281" t="s">
        <v>44</v>
      </c>
      <c r="G202" s="260"/>
      <c r="H202" s="386" t="s">
        <v>2268</v>
      </c>
      <c r="I202" s="386"/>
      <c r="J202" s="386"/>
      <c r="K202" s="306"/>
    </row>
    <row r="203" spans="2:11" s="1" customFormat="1" ht="15" customHeight="1">
      <c r="B203" s="283"/>
      <c r="C203" s="260"/>
      <c r="D203" s="260"/>
      <c r="E203" s="260"/>
      <c r="F203" s="281" t="s">
        <v>45</v>
      </c>
      <c r="G203" s="260"/>
      <c r="H203" s="386" t="s">
        <v>2269</v>
      </c>
      <c r="I203" s="386"/>
      <c r="J203" s="386"/>
      <c r="K203" s="306"/>
    </row>
    <row r="204" spans="2:11" s="1" customFormat="1" ht="15" customHeight="1">
      <c r="B204" s="283"/>
      <c r="C204" s="260"/>
      <c r="D204" s="260"/>
      <c r="E204" s="260"/>
      <c r="F204" s="281" t="s">
        <v>48</v>
      </c>
      <c r="G204" s="260"/>
      <c r="H204" s="386" t="s">
        <v>2270</v>
      </c>
      <c r="I204" s="386"/>
      <c r="J204" s="386"/>
      <c r="K204" s="306"/>
    </row>
    <row r="205" spans="2:11" s="1" customFormat="1" ht="15" customHeight="1">
      <c r="B205" s="283"/>
      <c r="C205" s="260"/>
      <c r="D205" s="260"/>
      <c r="E205" s="260"/>
      <c r="F205" s="281" t="s">
        <v>46</v>
      </c>
      <c r="G205" s="260"/>
      <c r="H205" s="386" t="s">
        <v>2271</v>
      </c>
      <c r="I205" s="386"/>
      <c r="J205" s="386"/>
      <c r="K205" s="306"/>
    </row>
    <row r="206" spans="2:11" s="1" customFormat="1" ht="15" customHeight="1">
      <c r="B206" s="283"/>
      <c r="C206" s="260"/>
      <c r="D206" s="260"/>
      <c r="E206" s="260"/>
      <c r="F206" s="281" t="s">
        <v>47</v>
      </c>
      <c r="G206" s="260"/>
      <c r="H206" s="386" t="s">
        <v>2272</v>
      </c>
      <c r="I206" s="386"/>
      <c r="J206" s="386"/>
      <c r="K206" s="306"/>
    </row>
    <row r="207" spans="2:11" s="1" customFormat="1" ht="15" customHeight="1">
      <c r="B207" s="283"/>
      <c r="C207" s="260"/>
      <c r="D207" s="260"/>
      <c r="E207" s="260"/>
      <c r="F207" s="281"/>
      <c r="G207" s="260"/>
      <c r="H207" s="260"/>
      <c r="I207" s="260"/>
      <c r="J207" s="260"/>
      <c r="K207" s="306"/>
    </row>
    <row r="208" spans="2:11" s="1" customFormat="1" ht="15" customHeight="1">
      <c r="B208" s="283"/>
      <c r="C208" s="260" t="s">
        <v>2213</v>
      </c>
      <c r="D208" s="260"/>
      <c r="E208" s="260"/>
      <c r="F208" s="281" t="s">
        <v>78</v>
      </c>
      <c r="G208" s="260"/>
      <c r="H208" s="386" t="s">
        <v>2273</v>
      </c>
      <c r="I208" s="386"/>
      <c r="J208" s="386"/>
      <c r="K208" s="306"/>
    </row>
    <row r="209" spans="2:11" s="1" customFormat="1" ht="15" customHeight="1">
      <c r="B209" s="283"/>
      <c r="C209" s="260"/>
      <c r="D209" s="260"/>
      <c r="E209" s="260"/>
      <c r="F209" s="281" t="s">
        <v>2109</v>
      </c>
      <c r="G209" s="260"/>
      <c r="H209" s="386" t="s">
        <v>2110</v>
      </c>
      <c r="I209" s="386"/>
      <c r="J209" s="386"/>
      <c r="K209" s="306"/>
    </row>
    <row r="210" spans="2:11" s="1" customFormat="1" ht="15" customHeight="1">
      <c r="B210" s="283"/>
      <c r="C210" s="260"/>
      <c r="D210" s="260"/>
      <c r="E210" s="260"/>
      <c r="F210" s="281" t="s">
        <v>2107</v>
      </c>
      <c r="G210" s="260"/>
      <c r="H210" s="386" t="s">
        <v>2274</v>
      </c>
      <c r="I210" s="386"/>
      <c r="J210" s="386"/>
      <c r="K210" s="306"/>
    </row>
    <row r="211" spans="2:11" s="1" customFormat="1" ht="15" customHeight="1">
      <c r="B211" s="324"/>
      <c r="C211" s="260"/>
      <c r="D211" s="260"/>
      <c r="E211" s="260"/>
      <c r="F211" s="281" t="s">
        <v>2111</v>
      </c>
      <c r="G211" s="319"/>
      <c r="H211" s="387" t="s">
        <v>2112</v>
      </c>
      <c r="I211" s="387"/>
      <c r="J211" s="387"/>
      <c r="K211" s="325"/>
    </row>
    <row r="212" spans="2:11" s="1" customFormat="1" ht="15" customHeight="1">
      <c r="B212" s="324"/>
      <c r="C212" s="260"/>
      <c r="D212" s="260"/>
      <c r="E212" s="260"/>
      <c r="F212" s="281" t="s">
        <v>2113</v>
      </c>
      <c r="G212" s="319"/>
      <c r="H212" s="387" t="s">
        <v>2275</v>
      </c>
      <c r="I212" s="387"/>
      <c r="J212" s="387"/>
      <c r="K212" s="325"/>
    </row>
    <row r="213" spans="2:11" s="1" customFormat="1" ht="15" customHeight="1">
      <c r="B213" s="324"/>
      <c r="C213" s="260"/>
      <c r="D213" s="260"/>
      <c r="E213" s="260"/>
      <c r="F213" s="281"/>
      <c r="G213" s="319"/>
      <c r="H213" s="310"/>
      <c r="I213" s="310"/>
      <c r="J213" s="310"/>
      <c r="K213" s="325"/>
    </row>
    <row r="214" spans="2:11" s="1" customFormat="1" ht="15" customHeight="1">
      <c r="B214" s="324"/>
      <c r="C214" s="260" t="s">
        <v>2237</v>
      </c>
      <c r="D214" s="260"/>
      <c r="E214" s="260"/>
      <c r="F214" s="281">
        <v>1</v>
      </c>
      <c r="G214" s="319"/>
      <c r="H214" s="387" t="s">
        <v>2276</v>
      </c>
      <c r="I214" s="387"/>
      <c r="J214" s="387"/>
      <c r="K214" s="325"/>
    </row>
    <row r="215" spans="2:11" s="1" customFormat="1" ht="15" customHeight="1">
      <c r="B215" s="324"/>
      <c r="C215" s="260"/>
      <c r="D215" s="260"/>
      <c r="E215" s="260"/>
      <c r="F215" s="281">
        <v>2</v>
      </c>
      <c r="G215" s="319"/>
      <c r="H215" s="387" t="s">
        <v>2277</v>
      </c>
      <c r="I215" s="387"/>
      <c r="J215" s="387"/>
      <c r="K215" s="325"/>
    </row>
    <row r="216" spans="2:11" s="1" customFormat="1" ht="15" customHeight="1">
      <c r="B216" s="324"/>
      <c r="C216" s="260"/>
      <c r="D216" s="260"/>
      <c r="E216" s="260"/>
      <c r="F216" s="281">
        <v>3</v>
      </c>
      <c r="G216" s="319"/>
      <c r="H216" s="387" t="s">
        <v>2278</v>
      </c>
      <c r="I216" s="387"/>
      <c r="J216" s="387"/>
      <c r="K216" s="325"/>
    </row>
    <row r="217" spans="2:11" s="1" customFormat="1" ht="15" customHeight="1">
      <c r="B217" s="324"/>
      <c r="C217" s="260"/>
      <c r="D217" s="260"/>
      <c r="E217" s="260"/>
      <c r="F217" s="281">
        <v>4</v>
      </c>
      <c r="G217" s="319"/>
      <c r="H217" s="387" t="s">
        <v>2279</v>
      </c>
      <c r="I217" s="387"/>
      <c r="J217" s="387"/>
      <c r="K217" s="325"/>
    </row>
    <row r="218" spans="2:11" s="1" customFormat="1" ht="12.75" customHeight="1">
      <c r="B218" s="326"/>
      <c r="C218" s="327"/>
      <c r="D218" s="327"/>
      <c r="E218" s="327"/>
      <c r="F218" s="327"/>
      <c r="G218" s="327"/>
      <c r="H218" s="327"/>
      <c r="I218" s="327"/>
      <c r="J218" s="327"/>
      <c r="K218" s="32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SO 101-1 - KOMUNIKACE</vt:lpstr>
      <vt:lpstr>SO 201-1 - OPRAVA VODOVODU</vt:lpstr>
      <vt:lpstr>SO 301-1 - OPRAVA KANALIZACE</vt:lpstr>
      <vt:lpstr>SO 401-1 - VEŘEJNÉ OSVĚTL...</vt:lpstr>
      <vt:lpstr>SO 102-2 - KOMUNIKACE</vt:lpstr>
      <vt:lpstr>SO 202-2 - OPRAVA VODOVODU</vt:lpstr>
      <vt:lpstr>SO 302-2 - OPRAVA KANALIZACE</vt:lpstr>
      <vt:lpstr>SO 402-2 - VEŘEJNÉ OSVĚTLENÍ</vt:lpstr>
      <vt:lpstr>Pokyny pro vyplnění</vt:lpstr>
      <vt:lpstr>'Rekapitulace stavby'!Názvy_tisku</vt:lpstr>
      <vt:lpstr>'SO 101-1 - KOMUNIKACE'!Názvy_tisku</vt:lpstr>
      <vt:lpstr>'SO 102-2 - KOMUNIKACE'!Názvy_tisku</vt:lpstr>
      <vt:lpstr>'SO 201-1 - OPRAVA VODOVODU'!Názvy_tisku</vt:lpstr>
      <vt:lpstr>'SO 202-2 - OPRAVA VODOVODU'!Názvy_tisku</vt:lpstr>
      <vt:lpstr>'SO 301-1 - OPRAVA KANALIZACE'!Názvy_tisku</vt:lpstr>
      <vt:lpstr>'SO 302-2 - OPRAVA KANALIZACE'!Názvy_tisku</vt:lpstr>
      <vt:lpstr>'SO 401-1 - VEŘEJNÉ OSVĚTL...'!Názvy_tisku</vt:lpstr>
      <vt:lpstr>'SO 402-2 - VEŘEJNÉ OSVĚTLENÍ'!Názvy_tisku</vt:lpstr>
      <vt:lpstr>'Pokyny pro vyplnění'!Oblast_tisku</vt:lpstr>
      <vt:lpstr>'Rekapitulace stavby'!Oblast_tisku</vt:lpstr>
      <vt:lpstr>'SO 101-1 - KOMUNIKACE'!Oblast_tisku</vt:lpstr>
      <vt:lpstr>'SO 102-2 - KOMUNIKACE'!Oblast_tisku</vt:lpstr>
      <vt:lpstr>'SO 201-1 - OPRAVA VODOVODU'!Oblast_tisku</vt:lpstr>
      <vt:lpstr>'SO 202-2 - OPRAVA VODOVODU'!Oblast_tisku</vt:lpstr>
      <vt:lpstr>'SO 301-1 - OPRAVA KANALIZACE'!Oblast_tisku</vt:lpstr>
      <vt:lpstr>'SO 302-2 - OPRAVA KANALIZACE'!Oblast_tisku</vt:lpstr>
      <vt:lpstr>'SO 401-1 - VEŘEJNÉ OSVĚTL...'!Oblast_tisku</vt:lpstr>
      <vt:lpstr>'SO 402-2 - VEŘEJNÉ OSVĚTLENÍ'!Oblast_tisku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jkohout</dc:creator>
  <cp:lastModifiedBy>Valečková Jana</cp:lastModifiedBy>
  <dcterms:created xsi:type="dcterms:W3CDTF">2024-01-03T07:28:07Z</dcterms:created>
  <dcterms:modified xsi:type="dcterms:W3CDTF">2024-01-03T08:07:34Z</dcterms:modified>
</cp:coreProperties>
</file>