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-1 - SO 01-1 Bytový dům..." sheetId="2" r:id="rId2"/>
    <sheet name="01-2 - SO 01-2 Bytový dům..." sheetId="3" r:id="rId3"/>
    <sheet name="01-3 - SO 01-3 bytový dům..." sheetId="4" r:id="rId4"/>
    <sheet name="02-1 - SO 02-1 Bytový dům..." sheetId="5" r:id="rId5"/>
    <sheet name="02-2 -  SO 02-2 Bytový dů..." sheetId="6" r:id="rId6"/>
    <sheet name="02-3 - SO 02-3 Bytový dům..." sheetId="7" r:id="rId7"/>
    <sheet name="03-1 - SO 03-1 Bytový dům..." sheetId="8" r:id="rId8"/>
    <sheet name="03-2 - SO 03-2 Bytový dům..." sheetId="9" r:id="rId9"/>
    <sheet name="03-3 - SO 03-3 Bytový dům..." sheetId="10" r:id="rId10"/>
    <sheet name="Pokyny pro vyplnění" sheetId="11" r:id="rId11"/>
  </sheets>
  <definedNames>
    <definedName name="_xlnm.Print_Area" localSheetId="0">'Rekapitulace stavby'!$D$4:$AO$36,'Rekapitulace stavby'!$C$42:$AQ$64</definedName>
    <definedName name="_xlnm._FilterDatabase" localSheetId="1" hidden="1">'01-1 - SO 01-1 Bytový dům...'!$C$107:$K$906</definedName>
    <definedName name="_xlnm.Print_Area" localSheetId="1">'01-1 - SO 01-1 Bytový dům...'!$C$4:$J$39,'01-1 - SO 01-1 Bytový dům...'!$C$45:$J$89,'01-1 - SO 01-1 Bytový dům...'!$C$95:$K$906</definedName>
    <definedName name="_xlnm._FilterDatabase" localSheetId="2" hidden="1">'01-2 - SO 01-2 Bytový dům...'!$C$100:$K$414</definedName>
    <definedName name="_xlnm.Print_Area" localSheetId="2">'01-2 - SO 01-2 Bytový dům...'!$C$4:$J$39,'01-2 - SO 01-2 Bytový dům...'!$C$45:$J$82,'01-2 - SO 01-2 Bytový dům...'!$C$88:$K$414</definedName>
    <definedName name="_xlnm._FilterDatabase" localSheetId="3" hidden="1">'01-3 - SO 01-3 bytový dům...'!$C$85:$K$112</definedName>
    <definedName name="_xlnm.Print_Area" localSheetId="3">'01-3 - SO 01-3 bytový dům...'!$C$4:$J$39,'01-3 - SO 01-3 bytový dům...'!$C$45:$J$67,'01-3 - SO 01-3 bytový dům...'!$C$73:$K$112</definedName>
    <definedName name="_xlnm._FilterDatabase" localSheetId="4" hidden="1">'02-1 - SO 02-1 Bytový dům...'!$C$104:$K$865</definedName>
    <definedName name="_xlnm.Print_Area" localSheetId="4">'02-1 - SO 02-1 Bytový dům...'!$C$4:$J$39,'02-1 - SO 02-1 Bytový dům...'!$C$45:$J$86,'02-1 - SO 02-1 Bytový dům...'!$C$92:$K$865</definedName>
    <definedName name="_xlnm._FilterDatabase" localSheetId="5" hidden="1">'02-2 -  SO 02-2 Bytový dů...'!$C$99:$K$473</definedName>
    <definedName name="_xlnm.Print_Area" localSheetId="5">'02-2 -  SO 02-2 Bytový dů...'!$C$4:$J$39,'02-2 -  SO 02-2 Bytový dů...'!$C$45:$J$81,'02-2 -  SO 02-2 Bytový dů...'!$C$87:$K$473</definedName>
    <definedName name="_xlnm._FilterDatabase" localSheetId="6" hidden="1">'02-3 - SO 02-3 Bytový dům...'!$C$84:$K$108</definedName>
    <definedName name="_xlnm.Print_Area" localSheetId="6">'02-3 - SO 02-3 Bytový dům...'!$C$4:$J$39,'02-3 - SO 02-3 Bytový dům...'!$C$45:$J$66,'02-3 - SO 02-3 Bytový dům...'!$C$72:$K$108</definedName>
    <definedName name="_xlnm._FilterDatabase" localSheetId="7" hidden="1">'03-1 - SO 03-1 Bytový dům...'!$C$113:$K$1151</definedName>
    <definedName name="_xlnm.Print_Area" localSheetId="7">'03-1 - SO 03-1 Bytový dům...'!$C$4:$J$39,'03-1 - SO 03-1 Bytový dům...'!$C$45:$J$95,'03-1 - SO 03-1 Bytový dům...'!$C$101:$K$1151</definedName>
    <definedName name="_xlnm._FilterDatabase" localSheetId="8" hidden="1">'03-2 - SO 03-2 Bytový dům...'!$C$99:$K$368</definedName>
    <definedName name="_xlnm.Print_Area" localSheetId="8">'03-2 - SO 03-2 Bytový dům...'!$C$4:$J$39,'03-2 - SO 03-2 Bytový dům...'!$C$45:$J$81,'03-2 - SO 03-2 Bytový dům...'!$C$87:$K$368</definedName>
    <definedName name="_xlnm._FilterDatabase" localSheetId="9" hidden="1">'03-3 - SO 03-3 Bytový dům...'!$C$84:$K$106</definedName>
    <definedName name="_xlnm.Print_Area" localSheetId="9">'03-3 - SO 03-3 Bytový dům...'!$C$4:$J$39,'03-3 - SO 03-3 Bytový dům...'!$C$45:$J$66,'03-3 - SO 03-3 Bytový dům...'!$C$72:$K$106</definedName>
    <definedName name="_xlnm.Print_Area" localSheetId="10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'01-1 - SO 01-1 Bytový dům...'!$107:$107</definedName>
    <definedName name="_xlnm.Print_Titles" localSheetId="2">'01-2 - SO 01-2 Bytový dům...'!$100:$100</definedName>
    <definedName name="_xlnm.Print_Titles" localSheetId="3">'01-3 - SO 01-3 bytový dům...'!$85:$85</definedName>
    <definedName name="_xlnm.Print_Titles" localSheetId="4">'02-1 - SO 02-1 Bytový dům...'!$104:$104</definedName>
    <definedName name="_xlnm.Print_Titles" localSheetId="5">'02-2 -  SO 02-2 Bytový dů...'!$99:$99</definedName>
    <definedName name="_xlnm.Print_Titles" localSheetId="6">'02-3 - SO 02-3 Bytový dům...'!$84:$84</definedName>
    <definedName name="_xlnm.Print_Titles" localSheetId="7">'03-1 - SO 03-1 Bytový dům...'!$113:$113</definedName>
    <definedName name="_xlnm.Print_Titles" localSheetId="8">'03-2 - SO 03-2 Bytový dům...'!$99:$99</definedName>
    <definedName name="_xlnm.Print_Titles" localSheetId="9">'03-3 - SO 03-3 Bytový dům...'!$84:$84</definedName>
  </definedNames>
  <calcPr fullCalcOnLoad="1"/>
</workbook>
</file>

<file path=xl/sharedStrings.xml><?xml version="1.0" encoding="utf-8"?>
<sst xmlns="http://schemas.openxmlformats.org/spreadsheetml/2006/main" count="41979" uniqueCount="4024">
  <si>
    <t>Export Komplet</t>
  </si>
  <si>
    <t>VZ</t>
  </si>
  <si>
    <t>2.0</t>
  </si>
  <si>
    <t>ZAMOK</t>
  </si>
  <si>
    <t>False</t>
  </si>
  <si>
    <t>{b3520197-fc1c-42cf-a25d-f82e08ca861e}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</si>
  <si>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</si>
  <si>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</si>
  <si>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</si>
  <si>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</si>
  <si>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</si>
  <si>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</si>
  <si>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</si>
  <si>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</si>
  <si>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13816-10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</si>
  <si>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</si>
  <si>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</si>
  <si>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Klatovy bytový dům č. p. 391 392 393 - stavební úpravy</t>
  </si>
  <si>
    <t>0,1</t>
  </si>
  <si>
    <t>KSO:</t>
  </si>
  <si>
    <t/>
  </si>
  <si>
    <t>CC-CZ:</t>
  </si>
  <si>
    <t>Místo:</t>
  </si>
  <si>
    <t xml:space="preserve"> </t>
  </si>
  <si>
    <t>Datum:</t>
  </si>
  <si>
    <t>24. 4. 2019</t>
  </si>
  <si>
    <t>10</t>
  </si>
  <si>
    <t>100</t>
  </si>
  <si>
    <t>Zadavatel:</t>
  </si>
  <si>
    <t>IČ:</t>
  </si>
  <si>
    <t>Město Klatovy, nám. Míru 62, Klatovy I, 339 01</t>
  </si>
  <si>
    <t>DIČ:</t>
  </si>
  <si>
    <t>Uchazeč:</t>
  </si>
  <si>
    <t>Vyplň údaj</t>
  </si>
  <si>
    <t>True</t>
  </si>
  <si>
    <t>Projektant:</t>
  </si>
  <si>
    <t xml:space="preserve">Atelier U5 s.r.o., K Zaječímu vrchu 904, Klatovy 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</si>
  <si>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</si>
  <si>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</si>
  <si>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</si>
  <si>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</si>
  <si>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</si>
  <si>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</si>
  <si>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</si>
  <si>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</si>
  <si>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</si>
  <si>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</si>
  <si>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</si>
  <si>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</si>
  <si>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</si>
  <si>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</si>
  <si>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</si>
  <si>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</si>
  <si>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</si>
  <si>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</si>
  <si>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</si>
  <si>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</si>
  <si>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</si>
  <si>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</si>
  <si>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</si>
  <si>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</si>
  <si>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</si>
  <si>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</si>
  <si>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</si>
  <si>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</si>
  <si>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</si>
  <si>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</si>
  <si>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</si>
  <si>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</si>
  <si>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</si>
  <si>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</si>
  <si>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</si>
  <si>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</si>
  <si>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</si>
  <si>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</si>
  <si>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</si>
  <si>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</si>
  <si>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</si>
  <si>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</si>
  <si>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01-1</t>
  </si>
  <si>
    <t>SO 01-1 Bytový dům č. p. 391 - způsobilé náklady</t>
  </si>
  <si>
    <t>STA</t>
  </si>
  <si>
    <t>{02948f77-c260-4296-be16-17b6164abf2d}</t>
  </si>
  <si>
    <t>01-2</t>
  </si>
  <si>
    <t>SO 01-2 Bytový dům č. p. 391 - nezpůsobilé náklady</t>
  </si>
  <si>
    <t>{8134c498-5d8b-46f4-99c4-354030b1869f}</t>
  </si>
  <si>
    <t>01-3</t>
  </si>
  <si>
    <t>SO 01-3 bytový dům č. p. 391 - způsobilé vedlejší</t>
  </si>
  <si>
    <t>{df21eedd-13f7-4c00-b320-ce76224819b0}</t>
  </si>
  <si>
    <t>02-1</t>
  </si>
  <si>
    <t>SO 02-1 Bytový dům č. p. 392 - způsobilé náklady</t>
  </si>
  <si>
    <t>{dc86ec89-95ea-4dd6-8c49-87a5b7cb5df0}</t>
  </si>
  <si>
    <t>02-2</t>
  </si>
  <si>
    <t xml:space="preserve"> SO 02-2 Bytový dům č. p. 392 - nezpůsobilé náíklady</t>
  </si>
  <si>
    <t>{8865b080-aeb5-42a0-a28e-8dcda15eee4f}</t>
  </si>
  <si>
    <t>02-3</t>
  </si>
  <si>
    <t>SO 02-3 Bytový dům č. p. 392 - způsobilé vedlejší</t>
  </si>
  <si>
    <t>{ea7538ec-612f-467c-abcd-3676397c32e9}</t>
  </si>
  <si>
    <t>03-1</t>
  </si>
  <si>
    <t>SO 03-1 Bytový dům č. p. 393 - způsobilé náklady</t>
  </si>
  <si>
    <t>{91eb944e-376a-4361-ab9c-9310e4e24f8e}</t>
  </si>
  <si>
    <t>03-2</t>
  </si>
  <si>
    <t>SO 03-2 Bytový dům č. p. 393 - nezpůsobilé náklady</t>
  </si>
  <si>
    <t>{a1d78c7e-e542-41af-91dd-7c789569dcb3}</t>
  </si>
  <si>
    <t>03-3</t>
  </si>
  <si>
    <t>SO 03-3 Bytový dům č. p. 393 - způsobilé vedlejší</t>
  </si>
  <si>
    <t>{46f69082-9dbc-40cc-af44-922959397e46}</t>
  </si>
  <si>
    <t>KRYCÍ LIST SOUPISU PRACÍ</t>
  </si>
  <si>
    <t>Objekt:</t>
  </si>
  <si>
    <t>01-1 - SO 01-1 Bytový dům č. p. 391 - způsobilé náklady</t>
  </si>
  <si>
    <t>REKAPITULACE ČLENĚNÍ SOUPISU PRACÍ</t>
  </si>
  <si>
    <t>Kód dílu - Popis</t>
  </si>
  <si>
    <t>Cena celkem [CZK]</t>
  </si>
  <si>
    <t>-1</t>
  </si>
  <si>
    <t>HSV - HSV</t>
  </si>
  <si>
    <t xml:space="preserve">    1 - Zemní práce</t>
  </si>
  <si>
    <t xml:space="preserve">    100 - Zednické výpomoce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</si>
  <si>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</si>
  <si>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</si>
  <si>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</si>
  <si>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</si>
  <si>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</si>
  <si>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</si>
  <si>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</si>
  <si>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 xml:space="preserve">    01 - Ostatní práce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</si>
  <si>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</si>
  <si>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</si>
  <si>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</si>
  <si>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</si>
  <si>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</si>
  <si>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723 - Zdravotechnika - vnitřní plynovod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</si>
  <si>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</si>
  <si>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</si>
  <si>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</si>
  <si>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741-4 - Hromosvod - montáž</t>
  </si>
  <si>
    <t xml:space="preserve">    741-3 - Hromosvod - materiál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</si>
  <si>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</si>
  <si>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</si>
  <si>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</si>
  <si>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</si>
  <si>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</si>
  <si>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M - Práce a dodávky M</t>
  </si>
  <si>
    <t xml:space="preserve">    22-M - Montáže technologických zařízení pro dopravní stavby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</si>
  <si>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</si>
  <si>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</si>
  <si>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</si>
  <si>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</si>
  <si>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</si>
  <si>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</si>
  <si>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</si>
  <si>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</si>
  <si>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</si>
  <si>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</si>
  <si>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</si>
  <si>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</si>
  <si>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</si>
  <si>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</si>
  <si>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</si>
  <si>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Zemní práce</t>
  </si>
  <si>
    <t>K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</si>
  <si>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</si>
  <si>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</si>
  <si>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</si>
  <si>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CS ÚRS 2019 01</t>
  </si>
  <si>
    <t>4</t>
  </si>
  <si>
    <t>2</t>
  </si>
  <si>
    <t>581646375</t>
  </si>
  <si>
    <t>VV</t>
  </si>
  <si>
    <t>(32,60+11,575*1,09+18,77+18,93+11,925+1,12)*0,50+7,05</t>
  </si>
  <si>
    <t>Součet</t>
  </si>
  <si>
    <t>131201102</t>
  </si>
  <si>
    <t>Hloubení nezapažených jam a zářezů s urovnáním dna do předepsaného profilu a spádu v hornině tř. 3 přes 100 do 1 000 m3</t>
  </si>
  <si>
    <t>m3</t>
  </si>
  <si>
    <t>-1291022375</t>
  </si>
  <si>
    <t>13,50*9,80*1,20+2,50*7,50*1,10+7,80*5,50*1,20+9,20</t>
  </si>
  <si>
    <t>3</t>
  </si>
  <si>
    <t>131201109</t>
  </si>
  <si>
    <t>Hloubení nezapažených jam a zářezů s urovnáním dna do předepsaného profilu a spádu Příplatek k cenám za lepivost horniny tř. 3</t>
  </si>
  <si>
    <t>1449962923</t>
  </si>
  <si>
    <t>162201101</t>
  </si>
  <si>
    <t>Vodorovné přemístění výkopku nebo sypaniny po suchu na obvyklém dopravním prostředku, bez naložení výkopku, avšak se složením bez rozhrnutí z horniny tř. 1 až 4 na vzdálenost do 20 m</t>
  </si>
  <si>
    <t>1542402382</t>
  </si>
  <si>
    <t>"na meziskládku"</t>
  </si>
  <si>
    <t>40,50*1,10*1,80+25,80*1,20*1,50+25,80*1,80*1,50+20,29</t>
  </si>
  <si>
    <t>"zpět na zásyp"</t>
  </si>
  <si>
    <t>5</t>
  </si>
  <si>
    <t>162701101</t>
  </si>
  <si>
    <t>Vodorovné přemístění výkopku nebo sypaniny po suchu na obvyklém dopravním prostředku, bez naložení výkopku, avšak se složením bez rozhrnutí z horniny tř. 1 až 4 na vzdálenost přes 5 000 do 6 000 m</t>
  </si>
  <si>
    <t>1844558905</t>
  </si>
  <si>
    <t>"obyp drenáží"</t>
  </si>
  <si>
    <t>(33,60+11,175+11,255+18,98+18,93)*0,50*0,50+3,45</t>
  </si>
  <si>
    <t>6</t>
  </si>
  <si>
    <t>167101101</t>
  </si>
  <si>
    <t>Nakládání, skládání a překládání neulehlého výkopku nebo sypaniny nakládání, množství do 100 m3, z hornin tř. 1 až 4</t>
  </si>
  <si>
    <t>343447992</t>
  </si>
  <si>
    <t>"pro zásyp"</t>
  </si>
  <si>
    <t>7</t>
  </si>
  <si>
    <t>171201201</t>
  </si>
  <si>
    <t>Uložení sypaniny na skládky</t>
  </si>
  <si>
    <t>-1312094949</t>
  </si>
  <si>
    <t>8</t>
  </si>
  <si>
    <t>174101101</t>
  </si>
  <si>
    <t>Zásyp sypaninou z jakékoliv horniny s uložením výkopku ve vrstvách se zhutněním jam, šachet, rýh nebo kolem objektů v těchto vykopávkách</t>
  </si>
  <si>
    <t>483846981</t>
  </si>
  <si>
    <t>Zednické výpomoce</t>
  </si>
  <si>
    <t>9</t>
  </si>
  <si>
    <t>100 101</t>
  </si>
  <si>
    <t>zednické výpomoce</t>
  </si>
  <si>
    <t>hod</t>
  </si>
  <si>
    <t>vlastní</t>
  </si>
  <si>
    <t>299289611</t>
  </si>
  <si>
    <t>"stavební práce-odhad" 107</t>
  </si>
  <si>
    <t>Zakládání</t>
  </si>
  <si>
    <t>211561111</t>
  </si>
  <si>
    <t>Výplň kamenivem do rýh odvodňovacích žeber nebo trativodů bez zhutnění, s úpravou povrchu výplně kamenivem hrubým drceným frakce 4 až 16 mm</t>
  </si>
  <si>
    <t>-1329264902</t>
  </si>
  <si>
    <t>11</t>
  </si>
  <si>
    <t>211971110</t>
  </si>
  <si>
    <t>Zřízení opláštění výplně z geotextilie odvodňovacích žeber nebo trativodů v rýze nebo zářezu se stěnami šikmými o sklonu do 1:2</t>
  </si>
  <si>
    <t>1611646630</t>
  </si>
  <si>
    <t>"kolem drenáže"</t>
  </si>
  <si>
    <t>(33,60+11,175+11,255+18,98+18,93)*2,80+6,92</t>
  </si>
  <si>
    <t>12</t>
  </si>
  <si>
    <t>M</t>
  </si>
  <si>
    <t>693111460</t>
  </si>
  <si>
    <t>geotextilie netkaná PP 300g/m2</t>
  </si>
  <si>
    <t>-1425677946</t>
  </si>
  <si>
    <t>269,95*1,15</t>
  </si>
  <si>
    <t>13</t>
  </si>
  <si>
    <t>212755214</t>
  </si>
  <si>
    <t>Trativody bez lože z drenážních trubek plastových flexibilních D 100 mm</t>
  </si>
  <si>
    <t>m</t>
  </si>
  <si>
    <t>233467996</t>
  </si>
  <si>
    <t>(33,60+11,175+11,255+18,98+28,93)+3,95</t>
  </si>
  <si>
    <t>Svislé a kompletní konstrukce</t>
  </si>
  <si>
    <t>14</t>
  </si>
  <si>
    <t>319202112</t>
  </si>
  <si>
    <t>Dodatečná izolace zdiva injektáží nízkotlakou metodou silikonovou mikroemulzí, tloušťka zdiva přes 150 do 300 mm</t>
  </si>
  <si>
    <t>-114215828</t>
  </si>
  <si>
    <t>"suterén"</t>
  </si>
  <si>
    <t>31,60+4,00*2+3,30+9,20+3,30+5,60+11,6</t>
  </si>
  <si>
    <t>6,30+2,00*2+1,30*2+3,40</t>
  </si>
  <si>
    <t>319202114</t>
  </si>
  <si>
    <t>Dodatečná izolace zdiva injektáží nízkotlakou metodou silikonovou mikroemulzí, tloušťka zdiva přes 450 do 600 mm</t>
  </si>
  <si>
    <t>-1818409434</t>
  </si>
  <si>
    <t>32,60+8,70*2+1,60*2+18,82+8,80+18,77+14,85</t>
  </si>
  <si>
    <t>Vodorovné konstrukce</t>
  </si>
  <si>
    <t>16</t>
  </si>
  <si>
    <t>451971111</t>
  </si>
  <si>
    <t>Položení podkladní vrstvy z geotextilie v rovině nebo ve svahu, s přesahem jednotlivých pásů 150 mm, s uchycením v terénu sponami z bet. oceli a za plůtky hřeby</t>
  </si>
  <si>
    <t>-1319759421</t>
  </si>
  <si>
    <t>"zakrytí terénu kolem objektu"</t>
  </si>
  <si>
    <t>(32,60+18,82+17,70+14,85)*6,00+28,52</t>
  </si>
  <si>
    <t>17</t>
  </si>
  <si>
    <t>-1310263483</t>
  </si>
  <si>
    <t>532,34*1,10</t>
  </si>
  <si>
    <t>Úpravy povrchů, podlahy a osazování výplní</t>
  </si>
  <si>
    <t>18</t>
  </si>
  <si>
    <t>612325302</t>
  </si>
  <si>
    <t>Vápenocementová omítka ostění nebo nadpraží štuková</t>
  </si>
  <si>
    <t>1552778229</t>
  </si>
  <si>
    <t>"špalety"</t>
  </si>
  <si>
    <t>(4,58+1,52*2)*0,50*64+(1,18+1,17*2)*0,50*6+(1,18+1,17*2)*0,50*6+(1,54+3,80*2)*0,50+14,1</t>
  </si>
  <si>
    <t>(1,58+1,52*2)*0,50*6+(0,86+0,98*2)*0,50+(1,76+5,10*2)*0,50+(1,515+2,79*2)*0,50+26,92</t>
  </si>
  <si>
    <t>19</t>
  </si>
  <si>
    <t>612821012</t>
  </si>
  <si>
    <t>Sanační omítka vnitřních ploch stěn pro vlhké a zasolené zdivo, prováděná ve dvou vrstvách, tl. jádrové omítky do 30 mm ručně štuková</t>
  </si>
  <si>
    <t>800415234</t>
  </si>
  <si>
    <t>(32,60-0,50*2-0,30)*2,66</t>
  </si>
  <si>
    <t>4,00*2,66*6*2,66</t>
  </si>
  <si>
    <t>32,60*2,66*2</t>
  </si>
  <si>
    <t>4,20*2,66*2</t>
  </si>
  <si>
    <t>(6,00*2+3,50*2)*2,66</t>
  </si>
  <si>
    <t>(3,40*2+9,20*2)*2,66</t>
  </si>
  <si>
    <t>(18,40+9,00+18,20)*2,66+119,1</t>
  </si>
  <si>
    <t>"odpočet otvorů!</t>
  </si>
  <si>
    <t>-(0,88*0,70*14+1,10*0,70+1,58*0,70*4+1,18*0,70+1,58*1,10*4+1,18*1,10+0,60*1,97*2*3)</t>
  </si>
  <si>
    <t>(0,88+0,70*2)*0,60*14+(1,10+0,70*2)*0,60+(1,58+0,70*2)*0,60*4</t>
  </si>
  <si>
    <t>(1,18+0,70*2)*0,60+(1,58+1,10*2)*0,60*4+(1,18+1,10*2)*0,60</t>
  </si>
  <si>
    <t>(6,60+2,00*2+1,40*2+3,20)*2,66</t>
  </si>
  <si>
    <t>(1,80+1,40)*2*2,66*2+(1,90+1,50)*2*2,66</t>
  </si>
  <si>
    <t>20</t>
  </si>
  <si>
    <t>612821031</t>
  </si>
  <si>
    <t>Sanační omítka vnitřních ploch stěn vyrovnávací vrstva, prováděná v tl. do 20 mm ručně</t>
  </si>
  <si>
    <t>-267644263</t>
  </si>
  <si>
    <t>619991011</t>
  </si>
  <si>
    <t>Zakrytí vnitřních ploch před znečištěním včetně pozdějšího odkrytí konstrukcí a prvků obalením fólií a přelepením páskou</t>
  </si>
  <si>
    <t>-1167069858</t>
  </si>
  <si>
    <t>0,88*0,70*14+1,10*0,70+1,58*0,70*4+1,18*0,70+1,58*1,10*4+1,18*1,10*2</t>
  </si>
  <si>
    <t>"1.NP"</t>
  </si>
  <si>
    <t>1,58*1,52*20+1,58*1,52+1,54*3,80</t>
  </si>
  <si>
    <t>1,18*1,17*2+1,18*1,17*2+1,76*5,00+1,515*2,79</t>
  </si>
  <si>
    <t>"2.NP"</t>
  </si>
  <si>
    <t>1,58*1,52*22+1,58*1,52+1,54*6,09+1,18*1,17*2+1,18*1,17*2+1,76*5,10+36,15</t>
  </si>
  <si>
    <t>"3.NP"</t>
  </si>
  <si>
    <t>1,58*1,52*22+1,58*1,52*2+1,18*1,17*2+1,18*1,17*2</t>
  </si>
  <si>
    <t>22</t>
  </si>
  <si>
    <t>622131121</t>
  </si>
  <si>
    <t>Podkladní a spojovací vrstva vnějších omítaných ploch penetrace akrylát-silikonová nanášená ručně stěn</t>
  </si>
  <si>
    <t>1522977990</t>
  </si>
  <si>
    <t>"jihovýchod"</t>
  </si>
  <si>
    <t>32,60*11,60+121,65</t>
  </si>
  <si>
    <t>"severovýchod"</t>
  </si>
  <si>
    <t>(10,255+1,12)*11,40</t>
  </si>
  <si>
    <t>(10,175+1,09)*11,40</t>
  </si>
  <si>
    <t>"severozápad"</t>
  </si>
  <si>
    <t>18,93*11,00</t>
  </si>
  <si>
    <t>"jihozápad"</t>
  </si>
  <si>
    <t>18,77*9,80</t>
  </si>
  <si>
    <t>"odpočet otvorů"</t>
  </si>
  <si>
    <t>-(1,58*1,52*20+1,58*1,52+1,54*3,80)</t>
  </si>
  <si>
    <t>-(1,18*1,17*2+1,18*1,17*2+1,76*5,00+1,515*2,79)</t>
  </si>
  <si>
    <t>-(1,58*1,52*22+1,58*1,52+1,54*6,09+1,18*1,17*2+1,18*1,17*2+1,76*5,10)</t>
  </si>
  <si>
    <t>-(1,58*1,52*22+1,58*1,52*2+1,18*1,17*2+1,18*1,17*2)-6,04</t>
  </si>
  <si>
    <t>23</t>
  </si>
  <si>
    <t>622142001</t>
  </si>
  <si>
    <t>Potažení vnějších ploch pletivem v ploše nebo pruzích, na plném podkladu sklovláknitým vtlačením do tmelu stěn</t>
  </si>
  <si>
    <t>-805534891</t>
  </si>
  <si>
    <t>"sokl"</t>
  </si>
  <si>
    <t>32,60*(1,40+0,80)/2</t>
  </si>
  <si>
    <t>(10,255+1,12)*(1,20+0,80)/2</t>
  </si>
  <si>
    <t>(10,175+1,09)*(1,40+1,20)/2</t>
  </si>
  <si>
    <t>18,93*0,80</t>
  </si>
  <si>
    <t>18,77*1,40+11,85</t>
  </si>
  <si>
    <t>-(0,88*0,70*14+1,10*0,70+1,58*0,70*4+1,18*0,70+1,58*1,10*4+1,18*1,10*2)</t>
  </si>
  <si>
    <t>24</t>
  </si>
  <si>
    <t>-1440806053</t>
  </si>
  <si>
    <t>(4,58+1,52*2)*0,16*64+(1,18+1,17*2)*0,16*6+(1,18+1,17*2)*0,16*6+(1,54+3,80*2)*0,16+14,1</t>
  </si>
  <si>
    <t>(1,58+1,52*2)*0,16*6+(0,86+0,98*2)*0,16+(1,76+5,10*2)*0,16+(1,515+2,79*2)*0,16</t>
  </si>
  <si>
    <t>25</t>
  </si>
  <si>
    <t>622221031</t>
  </si>
  <si>
    <t>Montáž kontaktního zateplení z desek z minerální vlny s podélnou orientací vláken na vnější stěny, tloušťky desek přes 120 do 160 mm</t>
  </si>
  <si>
    <t>-1687012600</t>
  </si>
  <si>
    <t>-(1,58*1,52*22+1,58*1,52*2+1,18*1,17*2+1,18*1,17*2)</t>
  </si>
  <si>
    <t>26</t>
  </si>
  <si>
    <t>63141424</t>
  </si>
  <si>
    <t>deska izolační minerální pro fasády podélné vlákno tl 160mm</t>
  </si>
  <si>
    <t>75211981</t>
  </si>
  <si>
    <t>932,98</t>
  </si>
  <si>
    <t>932,98*1,02 "Přepočtené koeficientem množství</t>
  </si>
  <si>
    <t>27</t>
  </si>
  <si>
    <t>622252001</t>
  </si>
  <si>
    <t>Montáž lišt kontaktního zateplení zakládacích soklových připevněných hmoždinkami</t>
  </si>
  <si>
    <t>-1515878707</t>
  </si>
  <si>
    <t>18,77*1,40+11,85-10,71</t>
  </si>
  <si>
    <t>28</t>
  </si>
  <si>
    <t>590516530</t>
  </si>
  <si>
    <t>lišta soklová Al s okapničkou zakládací U 16cm 0,95/200cm</t>
  </si>
  <si>
    <t>55801641</t>
  </si>
  <si>
    <t>104,44*1,05</t>
  </si>
  <si>
    <t>29</t>
  </si>
  <si>
    <t>622252002</t>
  </si>
  <si>
    <t>Montáž lišt kontaktního zateplení ostatních stěnových, dilatačních apod. lepených do tmelu</t>
  </si>
  <si>
    <t>-1685819807</t>
  </si>
  <si>
    <t>"špalety vnitřní"</t>
  </si>
  <si>
    <t>(4,58+1,52*2)*64+(1,18+1,17*2)*6+(1,18+1,17*2)*6+(1,54+3,80*2)+14,1</t>
  </si>
  <si>
    <t>(1,58+1,52*2)*6+(0,86+0,98*2)+(1,76+5,10*2)+(1,515+2,79*2)+26,92-113,20</t>
  </si>
  <si>
    <t>Mezisoučet</t>
  </si>
  <si>
    <t>"špalety vnější"</t>
  </si>
  <si>
    <t>629,68-113,2</t>
  </si>
  <si>
    <t>"APU lišta"</t>
  </si>
  <si>
    <t>629,68*2-110,30*2</t>
  </si>
  <si>
    <t>"lišta parapet"</t>
  </si>
  <si>
    <t>170,46</t>
  </si>
  <si>
    <t>30</t>
  </si>
  <si>
    <t>590514760</t>
  </si>
  <si>
    <t>profil okenní začišťovací se sklovláknitou armovací tkaninou 9 mm/2,4 m</t>
  </si>
  <si>
    <t>-1589044186</t>
  </si>
  <si>
    <t>1038,74</t>
  </si>
  <si>
    <t>31</t>
  </si>
  <si>
    <t>590514820</t>
  </si>
  <si>
    <t>lišta rohová Al ,10/15 cm s tkaninou bal. 2,5 m</t>
  </si>
  <si>
    <t>18707918</t>
  </si>
  <si>
    <t>1143,74</t>
  </si>
  <si>
    <t>32</t>
  </si>
  <si>
    <t>590515120</t>
  </si>
  <si>
    <t>profil parapetní se sklovláknitou armovací tkaninou PVC 2 m</t>
  </si>
  <si>
    <t>233333925</t>
  </si>
  <si>
    <t>33</t>
  </si>
  <si>
    <t>622321121</t>
  </si>
  <si>
    <t>Omítka vápenocementová vnějších ploch nanášená ručně jednovrstvá, tloušťky do 15 mm hladká stěn</t>
  </si>
  <si>
    <t>463021335</t>
  </si>
  <si>
    <t>4,00*2,66*6*2,66-48,03</t>
  </si>
  <si>
    <t>34</t>
  </si>
  <si>
    <t>622321131</t>
  </si>
  <si>
    <t>Potažení vnějších ploch štukem vápenocementovým, tloušťky do 3 mm stěn</t>
  </si>
  <si>
    <t>-112983503</t>
  </si>
  <si>
    <t>"komíny"(0,90+0,50)*2*1,50*4+(1,30+0,50)*2*1,50*6+(0,600+0,50)*2*1,50*2+(0,50+6,30)*2*1,50+11,4</t>
  </si>
  <si>
    <t>35</t>
  </si>
  <si>
    <t>622325102</t>
  </si>
  <si>
    <t>Oprava vápenocementové omítky vnějších ploch stupně členitosti 1 hladké stěn, v rozsahu opravované plochy přes 10 do 30%</t>
  </si>
  <si>
    <t>-607194536</t>
  </si>
  <si>
    <t>32,60*11,60+121,65-65,50</t>
  </si>
  <si>
    <t>(10,255+1,12)*11,40-65,07</t>
  </si>
  <si>
    <t>36</t>
  </si>
  <si>
    <t>622335102</t>
  </si>
  <si>
    <t>Oprava cementové omítky vnějších ploch hladké stěn, v rozsahu opravované plochy přes 10 do 30%</t>
  </si>
  <si>
    <t>-1486499891</t>
  </si>
  <si>
    <t>37</t>
  </si>
  <si>
    <t>622531021</t>
  </si>
  <si>
    <t>Omítka tenkovrstvá silikonová vnějších ploch probarvená, včetně penetrace podkladu zrnitá, tloušťky 2,0 mm stěn</t>
  </si>
  <si>
    <t>-1063717935</t>
  </si>
  <si>
    <t>18,77*9,80-24,42</t>
  </si>
  <si>
    <t>205,04</t>
  </si>
  <si>
    <t>38</t>
  </si>
  <si>
    <t>623131121</t>
  </si>
  <si>
    <t>Podkladní a spojovací vrstva vnějších omítaných ploch penetrace akrylát-silikonová nanášená ručně pilířů nebo sloupů</t>
  </si>
  <si>
    <t>-758204394</t>
  </si>
  <si>
    <t>"komíny"(0,90+0,50)*2*1,50*4+(1,30+0,50)*2*1,50*6+(0,600+0,50)*2*1,50*2+(0,50+6,30)*2*1,50+11,40</t>
  </si>
  <si>
    <t>39</t>
  </si>
  <si>
    <t>623531021</t>
  </si>
  <si>
    <t>Omítka tenkovrstvá silikonová vnějších ploch probarvená, včetně penetrace podkladu zrnitá, tloušťky 2,0 mm pilířů a sloupů</t>
  </si>
  <si>
    <t>-941152294</t>
  </si>
  <si>
    <t>40</t>
  </si>
  <si>
    <t>629991011</t>
  </si>
  <si>
    <t>Zakrytí vnějších ploch před znečištěním včetně pozdějšího odkrytí výplní otvorů a svislých ploch fólií přilepenou lepící páskou</t>
  </si>
  <si>
    <t>620087483</t>
  </si>
  <si>
    <t>41</t>
  </si>
  <si>
    <t>629995101</t>
  </si>
  <si>
    <t>Očištění vnějších ploch tlakovou vodou omytím</t>
  </si>
  <si>
    <t>-259943290</t>
  </si>
  <si>
    <t>42</t>
  </si>
  <si>
    <t>632450123</t>
  </si>
  <si>
    <t>Potěr cementový vyrovnávací ze suchých směsí v pásu o průměrné (střední) tl. přes 30 do 40 mm</t>
  </si>
  <si>
    <t>-1847577033</t>
  </si>
  <si>
    <t>"vyrovnání parapetů"</t>
  </si>
  <si>
    <t>(0,88*14+1,10*+1,58*4+1,18+1,58*4+1,18*2)*0,50</t>
  </si>
  <si>
    <t>(1,58*20+1,58+1,54)*0,45</t>
  </si>
  <si>
    <t>(1,58*22+1,58+1,54+1,18*2+1,18*2+1,76+36,15)*0,45</t>
  </si>
  <si>
    <t>(1,58*22+1,58*2+1,18*2+1,18*2)*0,45+2,36</t>
  </si>
  <si>
    <t>Ostatní konstrukce a práce, bourání</t>
  </si>
  <si>
    <t>43</t>
  </si>
  <si>
    <t>920 101</t>
  </si>
  <si>
    <t>dodávka a montáž ptačích budek</t>
  </si>
  <si>
    <t>ks</t>
  </si>
  <si>
    <t>1880022671</t>
  </si>
  <si>
    <t>6+8+7</t>
  </si>
  <si>
    <t>44</t>
  </si>
  <si>
    <t>930 102</t>
  </si>
  <si>
    <t>přemístění prvků fasády (zvonky, světla)</t>
  </si>
  <si>
    <t>-571316379</t>
  </si>
  <si>
    <t>2+10+5+12+21</t>
  </si>
  <si>
    <t>45</t>
  </si>
  <si>
    <t>940 101</t>
  </si>
  <si>
    <t>přemístění nivelačního bodu</t>
  </si>
  <si>
    <t>358941968</t>
  </si>
  <si>
    <t>46</t>
  </si>
  <si>
    <t>941111122</t>
  </si>
  <si>
    <t>Montáž lešení řadového trubkového lehkého pracovního s podlahami s provozním zatížením tř. 3 do 200 kg/m2 šířky tř. W09 přes 0,9 do 1,2 m, výšky přes 10 do 25 m</t>
  </si>
  <si>
    <t>-1681288252</t>
  </si>
  <si>
    <t>(32,60+10,175+18,77+18,93+10,255+1,12+1,09+1,20*18)*12,30+211,20</t>
  </si>
  <si>
    <t>47</t>
  </si>
  <si>
    <t>941111222</t>
  </si>
  <si>
    <t>Montáž lešení řadového trubkového lehkého pracovního s podlahami s provozním zatížením tř. 3 do 200 kg/m2 Příplatek za první a každý další den použití lešení k ceně -1122</t>
  </si>
  <si>
    <t>-1648154469</t>
  </si>
  <si>
    <t>1620,04*60</t>
  </si>
  <si>
    <t>48</t>
  </si>
  <si>
    <t>941111822</t>
  </si>
  <si>
    <t>Demontáž lešení řadového trubkového lehkého pracovního s podlahami s provozním zatížením tř. 3 do 200 kg/m2 šířky tř. W09 přes 0,9 do 1,2 m, výšky přes 10 do 25 m</t>
  </si>
  <si>
    <t>-920024040</t>
  </si>
  <si>
    <t>49</t>
  </si>
  <si>
    <t>949101111</t>
  </si>
  <si>
    <t>Lešení pomocné pracovní pro objekty pozemních staveb pro zatížení do 150 kg/m2, o výšce lešeňové podlahy do 1,9 m</t>
  </si>
  <si>
    <t>320568926</t>
  </si>
  <si>
    <t>21,78+42,90+16,95+34,79+6,42+4,43+5,00+6,59+4,76+8,97+5,54+4,31+4,53+42,59+16,89+48,2</t>
  </si>
  <si>
    <t>2,48+2,44+2,44+2,56+7,79+18,73+3,46+5,76+4,20+4,30+4,50+3,80+4,87+4,60+5,10+5,10+4,61+4,88+3,81</t>
  </si>
  <si>
    <t>50</t>
  </si>
  <si>
    <t>968062374</t>
  </si>
  <si>
    <t>Vybourání dřevěných rámů oken s křídly, dveřních zárubní, vrat, stěn, ostění nebo obkladů rámů oken s křídly zdvojených, plochy do 1 m2</t>
  </si>
  <si>
    <t>720795003</t>
  </si>
  <si>
    <t>0,86*0,98+1,18*0,70*2+0,88*0,70*14+1,10*0,70</t>
  </si>
  <si>
    <t>51</t>
  </si>
  <si>
    <t>968062375</t>
  </si>
  <si>
    <t>Vybourání dřevěných rámů oken s křídly, dveřních zárubní, vrat, stěn, ostění nebo obkladů rámů oken s křídly zdvojených, plochy do 2 m2</t>
  </si>
  <si>
    <t>852226013</t>
  </si>
  <si>
    <t>1,50*1,50*10+1,50*1,80*2+1,52</t>
  </si>
  <si>
    <t>52</t>
  </si>
  <si>
    <t>968062376</t>
  </si>
  <si>
    <t>Vybourání dřevěných rámů oken s křídly, dveřních zárubní, vrat, stěn, ostění nebo obkladů rámů oken s křídly zdvojených, plochy do 4 m2</t>
  </si>
  <si>
    <t>187818991</t>
  </si>
  <si>
    <t>1,58*1,52*64+1,58*1,52*6</t>
  </si>
  <si>
    <t>53</t>
  </si>
  <si>
    <t>968062377</t>
  </si>
  <si>
    <t>Vybourání dřevěných rámů oken s křídly, dveřních zárubní, vrat, stěn, ostění nebo obkladů rámů oken s křídly zdvojených, plochy přes 4 m2</t>
  </si>
  <si>
    <t>-864550215</t>
  </si>
  <si>
    <t>1,80*5,04+1,80*3,10</t>
  </si>
  <si>
    <t>54</t>
  </si>
  <si>
    <t>968072456</t>
  </si>
  <si>
    <t>Vybourání kovových rámů oken s křídly, dveřních zárubní, vrat, stěn, ostění nebo obkladů dveřních zárubní, plochy přes 2 m2</t>
  </si>
  <si>
    <t>-850162629</t>
  </si>
  <si>
    <t>1,515*2,79</t>
  </si>
  <si>
    <t>55</t>
  </si>
  <si>
    <t>978013191</t>
  </si>
  <si>
    <t>Otlučení vápenných nebo vápenocementových omítek vnitřních ploch stěn s vyškrabáním spar, s očištěním zdiva, v rozsahu přes 50 do 100 %</t>
  </si>
  <si>
    <t>132983629</t>
  </si>
  <si>
    <t>56</t>
  </si>
  <si>
    <t>978015331</t>
  </si>
  <si>
    <t>Otlučení vápenných nebo vápenocementových omítek vnějších ploch s vyškrabáním spar a s očištěním zdiva stupně členitosti 1 a 2, v rozsahu přes 10 do 20 %</t>
  </si>
  <si>
    <t>-1415902905</t>
  </si>
  <si>
    <t>57</t>
  </si>
  <si>
    <t>978015341</t>
  </si>
  <si>
    <t>Otlučení vápenných nebo vápenocementových omítek vnějších ploch s vyškrabáním spar a s očištěním zdiva stupně členitosti 1 a 2, v rozsahu přes 10 do 30 %</t>
  </si>
  <si>
    <t>418495910</t>
  </si>
  <si>
    <t>"komíny"(0,90+0,50)*2*1,50*4+(1,30+0,50)*2*1,50*6+(0,600+0,50)*2*1,50*2+(0,50+6,30)*2*1,50+11,4+0,2</t>
  </si>
  <si>
    <t>58</t>
  </si>
  <si>
    <t>978015391</t>
  </si>
  <si>
    <t>Otlučení vápenných nebo vápenocementových omítek vnějších ploch s vyškrabáním spar a s očištěním zdiva stupně členitosti 1 a 2, v rozsahu přes 80 do 100 %</t>
  </si>
  <si>
    <t>254352576</t>
  </si>
  <si>
    <t>4,00*2,66*6+57,94</t>
  </si>
  <si>
    <t>997</t>
  </si>
  <si>
    <t>Přesun sutě</t>
  </si>
  <si>
    <t>59</t>
  </si>
  <si>
    <t>997013113</t>
  </si>
  <si>
    <t>Vnitrostaveništní doprava suti a vybouraných hmot vodorovně do 50 m svisle s použitím mechanizace pro budovy a haly výšky přes 9 do 12 m</t>
  </si>
  <si>
    <t>t</t>
  </si>
  <si>
    <t>432188678</t>
  </si>
  <si>
    <t>95,37</t>
  </si>
  <si>
    <t>60</t>
  </si>
  <si>
    <t>997013501</t>
  </si>
  <si>
    <t>Odvoz suti a vybouraných hmot na skládku nebo meziskládku se složením, na vzdálenost do 1 km</t>
  </si>
  <si>
    <t>-1388397970</t>
  </si>
  <si>
    <t>61</t>
  </si>
  <si>
    <t>997013509</t>
  </si>
  <si>
    <t>Odvoz suti a vybouraných hmot na skládku nebo meziskládku se složením, na vzdálenost Příplatek k ceně za každý další i započatý 1 km přes 1 km</t>
  </si>
  <si>
    <t>1159357379</t>
  </si>
  <si>
    <t>468,60</t>
  </si>
  <si>
    <t>62</t>
  </si>
  <si>
    <t>997211611</t>
  </si>
  <si>
    <t>Nakládání suti nebo vybouraných hmot na dopravní prostředky pro vodorovnou dopravu suti</t>
  </si>
  <si>
    <t>1950127642</t>
  </si>
  <si>
    <t>998</t>
  </si>
  <si>
    <t>Přesun hmot</t>
  </si>
  <si>
    <t>63</t>
  </si>
  <si>
    <t>998018003</t>
  </si>
  <si>
    <t>Přesun hmot pro budovy občanské výstavby, bydlení, výrobu a služby ruční - bez užití mechanizace vodorovná dopravní vzdálenost do 100 m pro budovy s jakoukoliv nosnou konstrukcí výšky přes 12 do 24 m</t>
  </si>
  <si>
    <t>963080483</t>
  </si>
  <si>
    <t>01</t>
  </si>
  <si>
    <t>Ostatní práce</t>
  </si>
  <si>
    <t>64</t>
  </si>
  <si>
    <t>0204</t>
  </si>
  <si>
    <t>Montážní a těsnící materiál (těsnění, silikon, šrouby, matky)</t>
  </si>
  <si>
    <t>kg</t>
  </si>
  <si>
    <t>-2021433919</t>
  </si>
  <si>
    <t>"šrouby, těsnící šňůry"20,00</t>
  </si>
  <si>
    <t>65</t>
  </si>
  <si>
    <t>0211</t>
  </si>
  <si>
    <t>Minerální vata tl. 35mm vč. Al fólie (izolace potrubí)</t>
  </si>
  <si>
    <t>-1030445752</t>
  </si>
  <si>
    <t>5,00</t>
  </si>
  <si>
    <t>66</t>
  </si>
  <si>
    <t>0212</t>
  </si>
  <si>
    <t>Pomocné ocelové konstrukce(závitové tyče, objímky, šrouby)</t>
  </si>
  <si>
    <t>1805067748</t>
  </si>
  <si>
    <t>"ocelové úhelníky, páskovina"100,00</t>
  </si>
  <si>
    <t>PSV</t>
  </si>
  <si>
    <t>Práce a dodávky PSV</t>
  </si>
  <si>
    <t>711</t>
  </si>
  <si>
    <t>Izolace proti vodě, vlhkosti a plynům</t>
  </si>
  <si>
    <t>67</t>
  </si>
  <si>
    <t>711112001</t>
  </si>
  <si>
    <t>Provedení izolace proti zemní vlhkosti natěradly a tmely za studena na ploše svislé S nátěrem penetračním</t>
  </si>
  <si>
    <t>-46976971</t>
  </si>
  <si>
    <t>(32,60+10,175+18,98+18,93+10,255+1,12)*2,20+26,70</t>
  </si>
  <si>
    <t>68</t>
  </si>
  <si>
    <t>111631500</t>
  </si>
  <si>
    <t>lak asfaltový penetrační</t>
  </si>
  <si>
    <t>1047018072</t>
  </si>
  <si>
    <t>2057,14285714286*0,00035 "Přepočtené koeficientem množství</t>
  </si>
  <si>
    <t>69</t>
  </si>
  <si>
    <t>711131821</t>
  </si>
  <si>
    <t>Odstranění izolace proti zemní vlhkosti na ploše svislé S</t>
  </si>
  <si>
    <t>317577346</t>
  </si>
  <si>
    <t>-(0,88*0,70*14+1,10*0,70+1,58*0,70*4+1,18*0,70+1,58*1,10*4+1,18*1,10*2)-1,00</t>
  </si>
  <si>
    <t>70</t>
  </si>
  <si>
    <t>711132210</t>
  </si>
  <si>
    <t>Izolace proti zemní vlhkosti a beztlakové podpovrchové vodě pásy na sucho na ploše svislé S tvarovaná folie z PVC vrstva ochranná, odvětrávací a drenážní výška nopku 8 mm, tl. folie 0,45 mm</t>
  </si>
  <si>
    <t>-800201825</t>
  </si>
  <si>
    <t>71</t>
  </si>
  <si>
    <t>711142559</t>
  </si>
  <si>
    <t>Provedení izolace proti zemní vlhkosti pásy přitavením NAIP na ploše svislé S</t>
  </si>
  <si>
    <t>-1159452395</t>
  </si>
  <si>
    <t>72</t>
  </si>
  <si>
    <t>628526740</t>
  </si>
  <si>
    <t>pásy s modifikovaným asfaltem vložka skleněná rohož</t>
  </si>
  <si>
    <t>-654216771</t>
  </si>
  <si>
    <t>205,04*1,2</t>
  </si>
  <si>
    <t>73</t>
  </si>
  <si>
    <t>711161382</t>
  </si>
  <si>
    <t>Izolace proti zemní vlhkosti nopovými foliemi ukončení izolace lištou provětrávací</t>
  </si>
  <si>
    <t>-1566472832</t>
  </si>
  <si>
    <t>(32,60+10,175+18,98+18,93+10,255+1,12)*2,20+26,70+3,60</t>
  </si>
  <si>
    <t>74</t>
  </si>
  <si>
    <t>711491172</t>
  </si>
  <si>
    <t>Provedení izolace proti povrchové a podpovrchové tlakové vodě ostatní na ploše vodorovné V z textilií, vrstva ochranná</t>
  </si>
  <si>
    <t>377700429</t>
  </si>
  <si>
    <t>"ochrana plochy"</t>
  </si>
  <si>
    <t>(34,30+18,93+18,77+20,175+20,255)*5,00+84,30</t>
  </si>
  <si>
    <t>75</t>
  </si>
  <si>
    <t>693110040</t>
  </si>
  <si>
    <t>geotextilie tkaná PP 60kN/m</t>
  </si>
  <si>
    <t>782517444</t>
  </si>
  <si>
    <t>646,45*1,05</t>
  </si>
  <si>
    <t>76</t>
  </si>
  <si>
    <t>998711102</t>
  </si>
  <si>
    <t>Přesun hmot pro izolace proti vodě, vlhkosti a plynům stanovený z hmotnosti přesunovaného materiálu vodorovná dopravní vzdálenost do 50 m v objektech výšky přes 6 do 12 m</t>
  </si>
  <si>
    <t>-1469215772</t>
  </si>
  <si>
    <t>712</t>
  </si>
  <si>
    <t>Povlakové krytiny</t>
  </si>
  <si>
    <t>77</t>
  </si>
  <si>
    <t>712331111</t>
  </si>
  <si>
    <t>Provedení povlakové krytiny střech plochých do 10° pásy na sucho podkladní samolepící asfaltový pás</t>
  </si>
  <si>
    <t>-244609761</t>
  </si>
  <si>
    <t>"střecha"(17,30+18,705)/2*11,84*2+8,60*14,20/2+73,05</t>
  </si>
  <si>
    <t>78</t>
  </si>
  <si>
    <t>628662810</t>
  </si>
  <si>
    <t>pás asfaltový modifikovaný za studena samolepící tl. 3 mm na bednění</t>
  </si>
  <si>
    <t>1460029469</t>
  </si>
  <si>
    <t>560,41*1,15</t>
  </si>
  <si>
    <t>79</t>
  </si>
  <si>
    <t>998712102</t>
  </si>
  <si>
    <t>Přesun hmot pro povlakové krytiny stanovený z hmotnosti přesunovaného materiálu vodorovná dopravní vzdálenost do 50 m v objektech výšky přes 6 do 12 m</t>
  </si>
  <si>
    <t>-1539662175</t>
  </si>
  <si>
    <t>713</t>
  </si>
  <si>
    <t>Izolace tepelné</t>
  </si>
  <si>
    <t>80</t>
  </si>
  <si>
    <t>713131141</t>
  </si>
  <si>
    <t>Montáž tepelné izolace stěn rohožemi, pásy, deskami, dílci, bloky (izolační materiál ve specifikaci) lepením celoplošně</t>
  </si>
  <si>
    <t>1357851127</t>
  </si>
  <si>
    <t>81</t>
  </si>
  <si>
    <t>283763850</t>
  </si>
  <si>
    <t>deska z polystyrénu XPS, hrana rovná, polo či pero drážka a hladký povrch  m3</t>
  </si>
  <si>
    <t>-1629094249</t>
  </si>
  <si>
    <t>205,04*0,16+0,66</t>
  </si>
  <si>
    <t>82</t>
  </si>
  <si>
    <t>713152115</t>
  </si>
  <si>
    <t>Montáž tepelné foukané izolace střech šikmých z celulózových vláken, sklonu střechy do 30 st., tloušťky vrstvy přes 180 do 200 mm</t>
  </si>
  <si>
    <t>1164471750</t>
  </si>
  <si>
    <t>"výměra převzata z výkresu" 560,41*2</t>
  </si>
  <si>
    <t>83</t>
  </si>
  <si>
    <t>627912000</t>
  </si>
  <si>
    <t>izolace foukaná z celulózových vláken</t>
  </si>
  <si>
    <t>-1228073034</t>
  </si>
  <si>
    <t>1120,82*10,5</t>
  </si>
  <si>
    <t>84</t>
  </si>
  <si>
    <t>713463315</t>
  </si>
  <si>
    <t>Montáž izolace tepelné potrubí a ohybů tvarovkami nebo deskami potrubními pouzdry s povrchovou úpravou hliníkovou fólií se samolepícím přesahem (izolační materiál ve specifikaci) přelepenými samolepící hliníkovou páskou ohybů jednovrstvá D do 50 mm</t>
  </si>
  <si>
    <t>1881704448</t>
  </si>
  <si>
    <t>"izolace potrubí"</t>
  </si>
  <si>
    <t>52,50+45,30+12,5+45,20+35,80+25,80+4,90</t>
  </si>
  <si>
    <t>85</t>
  </si>
  <si>
    <t>631545700</t>
  </si>
  <si>
    <t>pouzdro izolační potrubní s jednostrannou Al fólií max. 250/100 °C 22/40 mm</t>
  </si>
  <si>
    <t>1755175840</t>
  </si>
  <si>
    <t>15,00</t>
  </si>
  <si>
    <t>86</t>
  </si>
  <si>
    <t>631545710</t>
  </si>
  <si>
    <t>pouzdro izolační potrubní s jednostrannou Al fólií max. 250/100 °C 28/40 mm</t>
  </si>
  <si>
    <t>-1742457073</t>
  </si>
  <si>
    <t>67,00</t>
  </si>
  <si>
    <t>87</t>
  </si>
  <si>
    <t>631545720</t>
  </si>
  <si>
    <t>pouzdro izolační potrubní s jednostrannou Al fólií max. 250/100 °C 35/40 mm</t>
  </si>
  <si>
    <t>1019271038</t>
  </si>
  <si>
    <t>54,00</t>
  </si>
  <si>
    <t>88</t>
  </si>
  <si>
    <t>631546030</t>
  </si>
  <si>
    <t>pouzdro izolační potrubní s jednostrannou Al fólií max. 250/100 °C 42/50 mm</t>
  </si>
  <si>
    <t>1293111702</t>
  </si>
  <si>
    <t>44,00</t>
  </si>
  <si>
    <t>89</t>
  </si>
  <si>
    <t>631545740</t>
  </si>
  <si>
    <t>pouzdro izolační potrubní s jednostrannou Al fólií max. 250/100 °C 49/40 mm</t>
  </si>
  <si>
    <t>166467108</t>
  </si>
  <si>
    <t>22,00</t>
  </si>
  <si>
    <t>90</t>
  </si>
  <si>
    <t>631545750</t>
  </si>
  <si>
    <t>pouzdro izolační potrubní s jednostrannou Al fólií max. 250/100 °C 60/40 mm</t>
  </si>
  <si>
    <t>274715698</t>
  </si>
  <si>
    <t>20,00</t>
  </si>
  <si>
    <t>91</t>
  </si>
  <si>
    <t>713463411</t>
  </si>
  <si>
    <t>Montáž izolace tepelné potrubí a ohybů tvarovkami nebo deskami potrubními pouzdry návlekovými izolačními hadicemi potrubí a ohybů</t>
  </si>
  <si>
    <t>378873303</t>
  </si>
  <si>
    <t>25,80+45,20+65,10+13,50+25,80+14,20+1,40</t>
  </si>
  <si>
    <t>92</t>
  </si>
  <si>
    <t>283771030</t>
  </si>
  <si>
    <t>izolace tepelná potrubí z pěnového polyetylenu 22 x 9 mm</t>
  </si>
  <si>
    <t>-1339207101</t>
  </si>
  <si>
    <t>152,00</t>
  </si>
  <si>
    <t>93</t>
  </si>
  <si>
    <t>283771110</t>
  </si>
  <si>
    <t>izolace tepelná potrubí z pěnového polyetylenu 28 x 9 mm</t>
  </si>
  <si>
    <t>-469311783</t>
  </si>
  <si>
    <t>39,00</t>
  </si>
  <si>
    <t>94</t>
  </si>
  <si>
    <t>998713102</t>
  </si>
  <si>
    <t>Přesun hmot pro izolace tepelné stanovený z hmotnosti přesunovaného materiálu vodorovná dopravní vzdálenost do 50 m v objektech výšky přes 6 m do 12 m</t>
  </si>
  <si>
    <t>-1271383428</t>
  </si>
  <si>
    <t>721</t>
  </si>
  <si>
    <t>Zdravotechnika - vnitřní kanalizace</t>
  </si>
  <si>
    <t>95</t>
  </si>
  <si>
    <t>721100</t>
  </si>
  <si>
    <t>demontáž+ likvidace gajgrů</t>
  </si>
  <si>
    <t>-1434812227</t>
  </si>
  <si>
    <t>96</t>
  </si>
  <si>
    <t>721241103</t>
  </si>
  <si>
    <t>Lapače střešních splavenin litinové DN 150</t>
  </si>
  <si>
    <t>kus</t>
  </si>
  <si>
    <t>1832763644</t>
  </si>
  <si>
    <t>97</t>
  </si>
  <si>
    <t>998721103</t>
  </si>
  <si>
    <t>Přesun hmot pro vnitřní kanalizace stanovený z hmotnosti přesunovaného materiálu vodorovná dopravní vzdálenost do 50 m v objektech výšky přes 12 do 24 m</t>
  </si>
  <si>
    <t>-1003325067</t>
  </si>
  <si>
    <t>723</t>
  </si>
  <si>
    <t>Zdravotechnika - vnitřní plynovod</t>
  </si>
  <si>
    <t>98</t>
  </si>
  <si>
    <t>723111205_1</t>
  </si>
  <si>
    <t>Potrubí ocelové závitové černé bezešvé svařované běžné do DN 32 (případné výměny potrubní při netěsnostech)</t>
  </si>
  <si>
    <t>1500503738</t>
  </si>
  <si>
    <t>52+45+75+25+3</t>
  </si>
  <si>
    <t>99</t>
  </si>
  <si>
    <t>723120805_1</t>
  </si>
  <si>
    <t>Demontáž potrubí ocelové závitové svařované do DN 50 (případné výměny potrubní při netěsnostech)</t>
  </si>
  <si>
    <t>2125824321</t>
  </si>
  <si>
    <t>723150304</t>
  </si>
  <si>
    <t>Potrubí z ocelových trubek hladkých černých spojovaných svařováním tvářených za tepla Ø 31,8/2,6</t>
  </si>
  <si>
    <t>93451504</t>
  </si>
  <si>
    <t>5+2+7+8+3</t>
  </si>
  <si>
    <t>101</t>
  </si>
  <si>
    <t>723150306</t>
  </si>
  <si>
    <t>Potrubí z ocelových trubek hladkých černých spojovaných svařováním tvářených za tepla Ø 44,5/3,2</t>
  </si>
  <si>
    <t>1522469964</t>
  </si>
  <si>
    <t>3+3</t>
  </si>
  <si>
    <t>102</t>
  </si>
  <si>
    <t>723150312</t>
  </si>
  <si>
    <t>Potrubí z ocelových trubek hladkých černých spojovaných svařováním tvářených za tepla Ø 57/3,2</t>
  </si>
  <si>
    <t>1107138788</t>
  </si>
  <si>
    <t>2+5+8</t>
  </si>
  <si>
    <t>103</t>
  </si>
  <si>
    <t>723150369</t>
  </si>
  <si>
    <t>Potrubí z ocelových trubek hladkých chráničky Ø 89/3,6</t>
  </si>
  <si>
    <t>756764339</t>
  </si>
  <si>
    <t>104</t>
  </si>
  <si>
    <t>723160206</t>
  </si>
  <si>
    <t>Přípojky k plynoměrům spojované na závit bez ochozu G 6/4</t>
  </si>
  <si>
    <t>soubor</t>
  </si>
  <si>
    <t>192959060</t>
  </si>
  <si>
    <t>105</t>
  </si>
  <si>
    <t>723160336</t>
  </si>
  <si>
    <t>Přípojky k plynoměrům rozpěrky přípojek G 6/4</t>
  </si>
  <si>
    <t>-1416989528</t>
  </si>
  <si>
    <t>106</t>
  </si>
  <si>
    <t>723190206</t>
  </si>
  <si>
    <t>Přípojky plynovodní ke strojům a zařízením z trubek ocelových závitových černých spojovaných na závit, bezešvých, běžných DN 40</t>
  </si>
  <si>
    <t>-1246582676</t>
  </si>
  <si>
    <t>107</t>
  </si>
  <si>
    <t>R02</t>
  </si>
  <si>
    <t>Teploměr -30 až 50°C</t>
  </si>
  <si>
    <t>503309009</t>
  </si>
  <si>
    <t>108</t>
  </si>
  <si>
    <t>R03</t>
  </si>
  <si>
    <t>Tlakoměr 0-10kPa vč. příslušenství</t>
  </si>
  <si>
    <t>825682702</t>
  </si>
  <si>
    <t>109</t>
  </si>
  <si>
    <t>723190251</t>
  </si>
  <si>
    <t>Přípojky plynovodní ke strojům a zařízením z trubek vyvedení a upevnění plynovodních výpustek na potrubí DN 15</t>
  </si>
  <si>
    <t>-367968666</t>
  </si>
  <si>
    <t>110</t>
  </si>
  <si>
    <t>723190917</t>
  </si>
  <si>
    <t>Opravy plynovodního potrubí navaření odbočky na potrubí DN 50</t>
  </si>
  <si>
    <t>284511795</t>
  </si>
  <si>
    <t>111</t>
  </si>
  <si>
    <t>723221302</t>
  </si>
  <si>
    <t>Armatury s jedním závitem ventily vzorkovací rohové PN 5 vnější závit G 1/2</t>
  </si>
  <si>
    <t>576196586</t>
  </si>
  <si>
    <t>112</t>
  </si>
  <si>
    <t>723230232</t>
  </si>
  <si>
    <t>Armatury se dvěma závity kulové uzávěry s integrovanou tlakovou zátkou pro měření provozního přetlaku a zkoušku těsnosti G 1 FF</t>
  </si>
  <si>
    <t>811380798</t>
  </si>
  <si>
    <t>113</t>
  </si>
  <si>
    <t>723231162</t>
  </si>
  <si>
    <t>Armatury se dvěma závity kohouty kulové PN 42 do 185°C plnoprůtokové vnitřní závit těžká řada G 1/2</t>
  </si>
  <si>
    <t>-561378339</t>
  </si>
  <si>
    <t>114</t>
  </si>
  <si>
    <t>723231166</t>
  </si>
  <si>
    <t>Armatury se dvěma závity kohouty kulové PN 42 do 185°C plnoprůtokové vnitřní závit těžká řada G 1 1/2</t>
  </si>
  <si>
    <t>-1046686131</t>
  </si>
  <si>
    <t>115</t>
  </si>
  <si>
    <t>723233158</t>
  </si>
  <si>
    <t>Armatury se dvěma závity solenoidové ventily včetně cívky a konektoru s diodou G 2</t>
  </si>
  <si>
    <t>-1388375648</t>
  </si>
  <si>
    <t>116</t>
  </si>
  <si>
    <t>723290821</t>
  </si>
  <si>
    <t>Vnitrostaveništní přemítění vybouraných (demontovaných) hmot vnitřní plynovod vodorovně do 100 m v objektech výšky do 6 m</t>
  </si>
  <si>
    <t>-1006727598</t>
  </si>
  <si>
    <t>117</t>
  </si>
  <si>
    <t>998723101</t>
  </si>
  <si>
    <t>Přesun hmot pro vnitřní plynovod stanovený z hmotnosti přesunovaného materiálu vodorovná dopravní vzdálenost do 50 m v objektech výšky do 6 m</t>
  </si>
  <si>
    <t>-956730542</t>
  </si>
  <si>
    <t>733</t>
  </si>
  <si>
    <t>Ústřední vytápění - rozvodné potrubí</t>
  </si>
  <si>
    <t>118</t>
  </si>
  <si>
    <t>733122201</t>
  </si>
  <si>
    <t>Potrubí z trubek ocelových hladkých spojovaných lisováním z uhlíkové oceli DN 10</t>
  </si>
  <si>
    <t>-1305216030</t>
  </si>
  <si>
    <t>125+52+85+65+35+24+98+75+45+11</t>
  </si>
  <si>
    <t>119</t>
  </si>
  <si>
    <t>733122203</t>
  </si>
  <si>
    <t>Potrubí z trubek ocelových hladkých spojovaných lisováním z uhlíkové oceli DN 15</t>
  </si>
  <si>
    <t>1554758868</t>
  </si>
  <si>
    <t>12+24+13+15+21</t>
  </si>
  <si>
    <t>120</t>
  </si>
  <si>
    <t>733122204</t>
  </si>
  <si>
    <t>Potrubí z trubek ocelových hladkých spojovaných lisováním z uhlíkové oceli DN 20</t>
  </si>
  <si>
    <t>-908041375</t>
  </si>
  <si>
    <t>22+56+25+13+14+15</t>
  </si>
  <si>
    <t>121</t>
  </si>
  <si>
    <t>733122205</t>
  </si>
  <si>
    <t>Potrubí z trubek ocelových hladkých spojovaných lisováním z uhlíkové oceli DN 25</t>
  </si>
  <si>
    <t>1835476368</t>
  </si>
  <si>
    <t>12+20+13</t>
  </si>
  <si>
    <t>122</t>
  </si>
  <si>
    <t>733122206</t>
  </si>
  <si>
    <t>Potrubí z trubek ocelových hladkých spojovaných lisováním z uhlíkové oceli DN 32</t>
  </si>
  <si>
    <t>1757095392</t>
  </si>
  <si>
    <t>5+2+3+10</t>
  </si>
  <si>
    <t>123</t>
  </si>
  <si>
    <t>733122207</t>
  </si>
  <si>
    <t>Potrubí z trubek ocelových hladkých spojovaných lisováním z uhlíkové oceli DN 40</t>
  </si>
  <si>
    <t>1234822554</t>
  </si>
  <si>
    <t>2+5+3</t>
  </si>
  <si>
    <t>124</t>
  </si>
  <si>
    <t>733122208</t>
  </si>
  <si>
    <t>Potrubí z trubek ocelových hladkých spojovaných lisováním z uhlíkové oceli DN 50</t>
  </si>
  <si>
    <t>1142988766</t>
  </si>
  <si>
    <t>10+11+5+9</t>
  </si>
  <si>
    <t>125</t>
  </si>
  <si>
    <t>998733102</t>
  </si>
  <si>
    <t>Přesun hmot pro rozvody potrubí stanovený z hmotnosti přesunovaného materiálu vodorovná dopravní vzdálenost do 50 m v objektech výšky přes 6 do 12 m</t>
  </si>
  <si>
    <t>1309087205</t>
  </si>
  <si>
    <t>734</t>
  </si>
  <si>
    <t>Ústřední vytápění - armatury</t>
  </si>
  <si>
    <t>126</t>
  </si>
  <si>
    <t>R12</t>
  </si>
  <si>
    <t>Regulátor tlakové diference 1/2" s membránou vč. kapiláry, délka 0,5m s vypouštěním</t>
  </si>
  <si>
    <t>-1607046044</t>
  </si>
  <si>
    <t>1+2</t>
  </si>
  <si>
    <t>127</t>
  </si>
  <si>
    <t>R13</t>
  </si>
  <si>
    <t>Regulátor tlakové diference 3/4" s membránou vč. kapiláry, délka 0,5m s vypouštěním</t>
  </si>
  <si>
    <t>242697290</t>
  </si>
  <si>
    <t>1+5+2</t>
  </si>
  <si>
    <t>128</t>
  </si>
  <si>
    <t>734220101</t>
  </si>
  <si>
    <t>Ventily regulační závitové vyvažovací přímé PN 20 do 100°C G 3/4</t>
  </si>
  <si>
    <t>545280790</t>
  </si>
  <si>
    <t>129</t>
  </si>
  <si>
    <t>734220101_1</t>
  </si>
  <si>
    <t>Ventil závitový regulační přímý G 3/8 PN 20 do 100°C vyvažovací s vypouštěním 1/2"</t>
  </si>
  <si>
    <t>33347770</t>
  </si>
  <si>
    <t>130</t>
  </si>
  <si>
    <t>734220101_2</t>
  </si>
  <si>
    <t>Ventil závitový regulační přímý G 1/2 PN 20 do 100°C vyvažovací</t>
  </si>
  <si>
    <t>1083993453</t>
  </si>
  <si>
    <t>3+4</t>
  </si>
  <si>
    <t>131</t>
  </si>
  <si>
    <t>734221682</t>
  </si>
  <si>
    <t>Ventily regulační závitové hlavice termostatické, pro ovládání ventilů PN 10 do 110°C kapalinové otopných těles VK</t>
  </si>
  <si>
    <t>-107191446</t>
  </si>
  <si>
    <t>10+25+36+40</t>
  </si>
  <si>
    <t>132</t>
  </si>
  <si>
    <t>734261402</t>
  </si>
  <si>
    <t>Šroubení připojovací armatury radiátorů VK PN 10 do 110°C, regulační uzavíratelné rohové G 1/2 x 18</t>
  </si>
  <si>
    <t>1170186916</t>
  </si>
  <si>
    <t>12+25+14+9+8+17+14+3</t>
  </si>
  <si>
    <t>133</t>
  </si>
  <si>
    <t>734261403_1</t>
  </si>
  <si>
    <t>Armatura připojovací přímá s vestavěnným termostatickým ventilem G 1/2x18 PN 10 do 110°C ke koupelnovým žebříkům</t>
  </si>
  <si>
    <t>-1887146238</t>
  </si>
  <si>
    <t>2+2+5</t>
  </si>
  <si>
    <t>134</t>
  </si>
  <si>
    <t>734209114</t>
  </si>
  <si>
    <t>Montáž závitových armatur se 2 závity G 3/4 (DN 20)</t>
  </si>
  <si>
    <t>792715165</t>
  </si>
  <si>
    <t>2+5+4+1+4</t>
  </si>
  <si>
    <t>135</t>
  </si>
  <si>
    <t>998734102</t>
  </si>
  <si>
    <t>Přesun hmot pro armatury stanovený z hmotnosti přesunovaného materiálu vodorovná dopravní vzdálenost do 50 m v objektech výšky přes 6 do 12 m</t>
  </si>
  <si>
    <t>1286671495</t>
  </si>
  <si>
    <t>735</t>
  </si>
  <si>
    <t>Ústřední vytápění - otopná tělesa</t>
  </si>
  <si>
    <t>136</t>
  </si>
  <si>
    <t>735152271</t>
  </si>
  <si>
    <t>Otopná tělesa panelová VK jednodesková PN 1,0 MPa, T do 110°C s jednou přídavnou přestupní plochou výšky tělesa 600 mm stavební délky / výkonu 400 mm / 401 W</t>
  </si>
  <si>
    <t>682016826</t>
  </si>
  <si>
    <t>2+2+4+6+8+2</t>
  </si>
  <si>
    <t>137</t>
  </si>
  <si>
    <t>735152274</t>
  </si>
  <si>
    <t>Otopná tělesa panelová VK jednodesková PN 1,0 MPa, T do 110°C s jednou přídavnou přestupní plochou výšky tělesa 600 mm stavební délky / výkonu 700 mm / 701 W</t>
  </si>
  <si>
    <t>-537096383</t>
  </si>
  <si>
    <t>2+4+6+2+1+10+5+6</t>
  </si>
  <si>
    <t>138</t>
  </si>
  <si>
    <t>735152474</t>
  </si>
  <si>
    <t>Otopná tělesa panelová VK dvoudesková PN 1,0 MPa, T do 110°C s jednou přídavnou přestupní plochou výšky tělesa 600 mm stavební délky / výkonu 700 mm / 902 W</t>
  </si>
  <si>
    <t>-623609311</t>
  </si>
  <si>
    <t>2+2+2</t>
  </si>
  <si>
    <t>139</t>
  </si>
  <si>
    <t>735152475</t>
  </si>
  <si>
    <t>Otopná tělesa panelová VK dvoudesková PN 1,0 MPa, T do 110°C s jednou přídavnou přestupní plochou výšky tělesa 600 mm stavební délky / výkonu 800 mm / 1030 W</t>
  </si>
  <si>
    <t>568693601</t>
  </si>
  <si>
    <t>2+5+6+4+7</t>
  </si>
  <si>
    <t>140</t>
  </si>
  <si>
    <t>735152478</t>
  </si>
  <si>
    <t>Otopná tělesa panelová VK dvoudesková PN 1,0 MPa, T do 110°C s jednou přídavnou přestupní plochou výšky tělesa 600 mm stavební délky / výkonu 1100 mm / 1417 W</t>
  </si>
  <si>
    <t>1527701753</t>
  </si>
  <si>
    <t>2+2+5+2+1</t>
  </si>
  <si>
    <t>141</t>
  </si>
  <si>
    <t>735164252</t>
  </si>
  <si>
    <t>Otopná tělesa trubková přímotopná elektrická na stěnu výšky tělesa 1215 mm, délky 600 mm</t>
  </si>
  <si>
    <t>461028215</t>
  </si>
  <si>
    <t>2+1+2+2+1+1</t>
  </si>
  <si>
    <t>142</t>
  </si>
  <si>
    <t>998735102</t>
  </si>
  <si>
    <t>Přesun hmot pro otopná tělesa stanovený z hmotnosti přesunovaného materiálu vodorovná dopravní vzdálenost do 50 m v objektech výšky přes 6 do 12 m</t>
  </si>
  <si>
    <t>511531670</t>
  </si>
  <si>
    <t>741-4</t>
  </si>
  <si>
    <t>Hromosvod - montáž</t>
  </si>
  <si>
    <t>143</t>
  </si>
  <si>
    <t>Pol122</t>
  </si>
  <si>
    <t>Podpěra vedení PV 21</t>
  </si>
  <si>
    <t>-1034340392</t>
  </si>
  <si>
    <t>12+12+15+11</t>
  </si>
  <si>
    <t>144</t>
  </si>
  <si>
    <t>Pol123</t>
  </si>
  <si>
    <t>Vzájemné propojení sousedních objektů</t>
  </si>
  <si>
    <t>-82164158</t>
  </si>
  <si>
    <t>145</t>
  </si>
  <si>
    <t>Pol38</t>
  </si>
  <si>
    <t>drát AlMGSiT/4 pr.8mm</t>
  </si>
  <si>
    <t>-85581656</t>
  </si>
  <si>
    <t>58+65+24+12+85+76</t>
  </si>
  <si>
    <t>146</t>
  </si>
  <si>
    <t>Pol39</t>
  </si>
  <si>
    <t>drát FeZn pr.10mm 530m</t>
  </si>
  <si>
    <t>-1947940547</t>
  </si>
  <si>
    <t>15+25+14+6</t>
  </si>
  <si>
    <t>147</t>
  </si>
  <si>
    <t>Pol40</t>
  </si>
  <si>
    <t>Pásek FeZn 30x4</t>
  </si>
  <si>
    <t>348447438</t>
  </si>
  <si>
    <t>58+24+65+45+8</t>
  </si>
  <si>
    <t>148</t>
  </si>
  <si>
    <t>Pol41</t>
  </si>
  <si>
    <t>Svorka SR 03</t>
  </si>
  <si>
    <t>-357144907</t>
  </si>
  <si>
    <t>12+20+21+12+15</t>
  </si>
  <si>
    <t>149</t>
  </si>
  <si>
    <t>Pol42</t>
  </si>
  <si>
    <t>Svorka SK</t>
  </si>
  <si>
    <t>-1154226798</t>
  </si>
  <si>
    <t>12+15+3</t>
  </si>
  <si>
    <t>150</t>
  </si>
  <si>
    <t>Pol43</t>
  </si>
  <si>
    <t>Svorka SS</t>
  </si>
  <si>
    <t>-1315706372</t>
  </si>
  <si>
    <t>58+24+65+45+8+20</t>
  </si>
  <si>
    <t>151</t>
  </si>
  <si>
    <t>Pol44</t>
  </si>
  <si>
    <t>Svorka SO</t>
  </si>
  <si>
    <t>-1054386011</t>
  </si>
  <si>
    <t>152</t>
  </si>
  <si>
    <t>Pol45</t>
  </si>
  <si>
    <t>Svorka SZ</t>
  </si>
  <si>
    <t>-1927061111</t>
  </si>
  <si>
    <t>5+5</t>
  </si>
  <si>
    <t>153</t>
  </si>
  <si>
    <t>Pol46</t>
  </si>
  <si>
    <t>Podpěra vedení PV 17</t>
  </si>
  <si>
    <t>985092086</t>
  </si>
  <si>
    <t>25+12+18+8+17</t>
  </si>
  <si>
    <t>154</t>
  </si>
  <si>
    <t>Pol47</t>
  </si>
  <si>
    <t>Podpěra úhelníku DUz</t>
  </si>
  <si>
    <t>1182317071</t>
  </si>
  <si>
    <t>2+5+4+2+7</t>
  </si>
  <si>
    <t>155</t>
  </si>
  <si>
    <t>Pol48</t>
  </si>
  <si>
    <t>Ochranný úhelník OU</t>
  </si>
  <si>
    <t>1139770501</t>
  </si>
  <si>
    <t>2+2+2+2+2</t>
  </si>
  <si>
    <t>156</t>
  </si>
  <si>
    <t>Pol49</t>
  </si>
  <si>
    <t>Štítek označovací ŠO 01</t>
  </si>
  <si>
    <t>-1340129085</t>
  </si>
  <si>
    <t>157</t>
  </si>
  <si>
    <t>Pol50</t>
  </si>
  <si>
    <t>Zemní práce - vykopání rýhy šíře 500mm, hloubky 900 mm, tř. 3 + vč. zpětného zásypu uzemněn</t>
  </si>
  <si>
    <t>-358314853</t>
  </si>
  <si>
    <t>158</t>
  </si>
  <si>
    <t>Pol52</t>
  </si>
  <si>
    <t>Pomocné práce</t>
  </si>
  <si>
    <t>-1496089111</t>
  </si>
  <si>
    <t>741-3</t>
  </si>
  <si>
    <t>Hromosvod - materiál</t>
  </si>
  <si>
    <t>159</t>
  </si>
  <si>
    <t>Pol108</t>
  </si>
  <si>
    <t>1948858823</t>
  </si>
  <si>
    <t>55+25+68+95+45+26+6</t>
  </si>
  <si>
    <t>160</t>
  </si>
  <si>
    <t>Pol109</t>
  </si>
  <si>
    <t xml:space="preserve">drát FeZn pr.10mm            </t>
  </si>
  <si>
    <t>-1255039151</t>
  </si>
  <si>
    <t>20+10+25+5</t>
  </si>
  <si>
    <t>161</t>
  </si>
  <si>
    <t>Pol110</t>
  </si>
  <si>
    <t>1913912643</t>
  </si>
  <si>
    <t>55+25+45+71+4</t>
  </si>
  <si>
    <t>162</t>
  </si>
  <si>
    <t>Pol111</t>
  </si>
  <si>
    <t>Svorka  Sr 03</t>
  </si>
  <si>
    <t>-1235536041</t>
  </si>
  <si>
    <t>25+12+11+4+25+3</t>
  </si>
  <si>
    <t>163</t>
  </si>
  <si>
    <t>Pol112</t>
  </si>
  <si>
    <t>Svorka  SK</t>
  </si>
  <si>
    <t>418001712</t>
  </si>
  <si>
    <t>12+2+5+6+5</t>
  </si>
  <si>
    <t>164</t>
  </si>
  <si>
    <t>Pol113</t>
  </si>
  <si>
    <t>Svorka  SS</t>
  </si>
  <si>
    <t>-761168421</t>
  </si>
  <si>
    <t>55+25+45+71+4+20</t>
  </si>
  <si>
    <t>165</t>
  </si>
  <si>
    <t>Pol114</t>
  </si>
  <si>
    <t>Svorka  SO</t>
  </si>
  <si>
    <t>-1280070456</t>
  </si>
  <si>
    <t>166</t>
  </si>
  <si>
    <t>Pol115</t>
  </si>
  <si>
    <t>Svorka  SZ</t>
  </si>
  <si>
    <t>-1522124171</t>
  </si>
  <si>
    <t>167</t>
  </si>
  <si>
    <t>Pol116</t>
  </si>
  <si>
    <t>Podpěra   vedení  PV 17</t>
  </si>
  <si>
    <t>1173431063</t>
  </si>
  <si>
    <t>20+12+5+6+8+9+10+10</t>
  </si>
  <si>
    <t>168</t>
  </si>
  <si>
    <t>Pol117</t>
  </si>
  <si>
    <t>Podpěra   vedení  PV 21</t>
  </si>
  <si>
    <t>-617666821</t>
  </si>
  <si>
    <t>10+12+6+8+9+5</t>
  </si>
  <si>
    <t>169</t>
  </si>
  <si>
    <t>Pol118</t>
  </si>
  <si>
    <t>Podpěra úhelníku  DUz</t>
  </si>
  <si>
    <t>150615595</t>
  </si>
  <si>
    <t>12+4+2+2</t>
  </si>
  <si>
    <t>170</t>
  </si>
  <si>
    <t>Pol119</t>
  </si>
  <si>
    <t>Ochranný úhelník  OU</t>
  </si>
  <si>
    <t>-1352048100</t>
  </si>
  <si>
    <t>171</t>
  </si>
  <si>
    <t>Pol120</t>
  </si>
  <si>
    <t>2076161867</t>
  </si>
  <si>
    <t>172</t>
  </si>
  <si>
    <t>Pol121</t>
  </si>
  <si>
    <t>Pomocný materiál (šrouby, hmoždinky)</t>
  </si>
  <si>
    <t>-1818796932</t>
  </si>
  <si>
    <t>762</t>
  </si>
  <si>
    <t>Konstrukce tesařské</t>
  </si>
  <si>
    <t>173</t>
  </si>
  <si>
    <t>762 101</t>
  </si>
  <si>
    <t>dodávka a motáž rozšiřovacích profilů podle detailu vč. kotevních úhelníků</t>
  </si>
  <si>
    <t>1690772336</t>
  </si>
  <si>
    <t>"dle projektu"38,00</t>
  </si>
  <si>
    <t>174</t>
  </si>
  <si>
    <t>762341210</t>
  </si>
  <si>
    <t>Bednění a laťování montáž bednění střech rovných a šikmých sklonu do 60° s vyřezáním otvorů z prken hrubých na sraz tl. do 32 mm</t>
  </si>
  <si>
    <t>-1497328702</t>
  </si>
  <si>
    <t>175</t>
  </si>
  <si>
    <t>605151110</t>
  </si>
  <si>
    <t>řezivo jehličnaté boční prkno jakost I.-II. 2-3cm</t>
  </si>
  <si>
    <t>1745786900</t>
  </si>
  <si>
    <t>560,41*0,024*1,10</t>
  </si>
  <si>
    <t>176</t>
  </si>
  <si>
    <t>762341811</t>
  </si>
  <si>
    <t>Demontáž bednění a laťování bednění střech rovných, obloukových, sklonu do 60° se všemi nadstřešními konstrukcemi z prken hrubých, hoblovaných tl. do 32 mm</t>
  </si>
  <si>
    <t>1313291691</t>
  </si>
  <si>
    <t>177</t>
  </si>
  <si>
    <t>762395000</t>
  </si>
  <si>
    <t>Spojovací prostředky krovů, bednění a laťování, nadstřešních konstrukcí svory, prkna, hřebíky, pásová ocel, vruty</t>
  </si>
  <si>
    <t>1831401185</t>
  </si>
  <si>
    <t>14,79</t>
  </si>
  <si>
    <t>178</t>
  </si>
  <si>
    <t>998762102</t>
  </si>
  <si>
    <t>Přesun hmot pro konstrukce tesařské stanovený z hmotnosti přesunovaného materiálu vodorovná dopravní vzdálenost do 50 m v objektech výšky přes 6 do 12 m</t>
  </si>
  <si>
    <t>-522923011</t>
  </si>
  <si>
    <t>764</t>
  </si>
  <si>
    <t>Konstrukce klempířské</t>
  </si>
  <si>
    <t>179</t>
  </si>
  <si>
    <t>764 101</t>
  </si>
  <si>
    <t>dodávka a montáž dvojitých střešních výlezů 800x800 mm</t>
  </si>
  <si>
    <t>1905558517</t>
  </si>
  <si>
    <t>2,00</t>
  </si>
  <si>
    <t>180</t>
  </si>
  <si>
    <t>764 102</t>
  </si>
  <si>
    <t>dodávka a montáž sněhových zábran</t>
  </si>
  <si>
    <t>456394576</t>
  </si>
  <si>
    <t>21*2</t>
  </si>
  <si>
    <t>181</t>
  </si>
  <si>
    <t>764001821</t>
  </si>
  <si>
    <t>Demontáž klempířských konstrukcí krytiny ze svitků nebo tabulí do suti</t>
  </si>
  <si>
    <t>1130420036</t>
  </si>
  <si>
    <t>182</t>
  </si>
  <si>
    <t>764002821</t>
  </si>
  <si>
    <t>Demontáž klempířských konstrukcí střešního výlezu do suti</t>
  </si>
  <si>
    <t>-1174946902</t>
  </si>
  <si>
    <t>4,00</t>
  </si>
  <si>
    <t>183</t>
  </si>
  <si>
    <t>764002841</t>
  </si>
  <si>
    <t>Demontáž klempířských konstrukcí oplechování horních ploch zdí a nadezdívek do suti</t>
  </si>
  <si>
    <t>233430112</t>
  </si>
  <si>
    <t>"atiky"</t>
  </si>
  <si>
    <t>(9,865+0,80)*2</t>
  </si>
  <si>
    <t>184</t>
  </si>
  <si>
    <t>764002851</t>
  </si>
  <si>
    <t>Demontáž klempířských konstrukcí oplechování parapetů do suti</t>
  </si>
  <si>
    <t>-325215574</t>
  </si>
  <si>
    <t>1,48*64+1,08*6*2+1,44+1,48*6+1,66+1,48*4+1,08*2+0,78*14+22,05</t>
  </si>
  <si>
    <t>1,01+1,48*4+1,02*2</t>
  </si>
  <si>
    <t>185</t>
  </si>
  <si>
    <t>764002881</t>
  </si>
  <si>
    <t>Demontáž klempířských konstrukcí lemování střešních prostupů do suti</t>
  </si>
  <si>
    <t>93522943</t>
  </si>
  <si>
    <t>"komíny"(0,90+0,50)*2*0,66*4+(1,30+0,50)*2*0,66*6+(0,600+0,50)*2*0,66*2+(0,50+6,30)*2*0,66+4,95-4,95</t>
  </si>
  <si>
    <t>186</t>
  </si>
  <si>
    <t>764004801</t>
  </si>
  <si>
    <t>Demontáž klempířských konstrukcí žlabu podokapního do suti</t>
  </si>
  <si>
    <t>871509269</t>
  </si>
  <si>
    <t>45,65*2</t>
  </si>
  <si>
    <t>187</t>
  </si>
  <si>
    <t>764004861</t>
  </si>
  <si>
    <t>Demontáž klempířských konstrukcí svodu do suti</t>
  </si>
  <si>
    <t>624674216</t>
  </si>
  <si>
    <t>11,85*4</t>
  </si>
  <si>
    <t>188</t>
  </si>
  <si>
    <t>764121401</t>
  </si>
  <si>
    <t>Krytina z hliníkového plechu s úpravou u okapů, prostupů a výčnělků střechy rovné drážkováním ze svitků rš 500 mm, sklon střechy do 30°</t>
  </si>
  <si>
    <t>64749210</t>
  </si>
  <si>
    <t>189</t>
  </si>
  <si>
    <t>764224407</t>
  </si>
  <si>
    <t>Oplechování horních ploch zdí a nadezdívek (atik) z hliníkového plechu mechanicky kotvené rš 670 mm</t>
  </si>
  <si>
    <t>692136569</t>
  </si>
  <si>
    <t>190</t>
  </si>
  <si>
    <t>764226401</t>
  </si>
  <si>
    <t>Oplechování parapetů z hliníkového plechu rovných mechanicky kotvené, bez rohů rš 150 mm</t>
  </si>
  <si>
    <t>-949498739</t>
  </si>
  <si>
    <t>191</t>
  </si>
  <si>
    <t>764324412</t>
  </si>
  <si>
    <t>Lemování prostupů z hliníkového plechu bez lišty, střech s krytinou skládanou nebo z plechu</t>
  </si>
  <si>
    <t>359333244</t>
  </si>
  <si>
    <t>"komíny"(0,90+0,50)*2*0,66*4+(1,30+0,50)*2*0,66*6+(0,600+0,50)*2*0,66*2+(0,50+6,30)*2*0,66+4,95</t>
  </si>
  <si>
    <t>192</t>
  </si>
  <si>
    <t>764325422</t>
  </si>
  <si>
    <t>Lemování trub, konzol, držáků a ostatních kusových prvků z hliníkového plechu střech s krytinou skládanou mimo prejzovou nebo z plechu, průměr přes 75 do 100 mm</t>
  </si>
  <si>
    <t>-1979692041</t>
  </si>
  <si>
    <t>193</t>
  </si>
  <si>
    <t>764325425</t>
  </si>
  <si>
    <t>Lemování trub, konzol, držáků a ostatních kusových prvků z hliníkového plechu střech s krytinou skládanou mimo prejzovou nebo z plechu, průměr přes 200 do 300 mm</t>
  </si>
  <si>
    <t>1231785043</t>
  </si>
  <si>
    <t>"VZT"3</t>
  </si>
  <si>
    <t>194</t>
  </si>
  <si>
    <t>764521405</t>
  </si>
  <si>
    <t>Žlab podokapní z hliníkového plechu včetně háků a čel půlkruhový rš 400 mm</t>
  </si>
  <si>
    <t>-1066202474</t>
  </si>
  <si>
    <t>195</t>
  </si>
  <si>
    <t>764528424</t>
  </si>
  <si>
    <t>Svod z hliníkového plechu včetně objímek, kolen a odskoků kruhový, průměru 150 mm</t>
  </si>
  <si>
    <t>-1330060360</t>
  </si>
  <si>
    <t>196</t>
  </si>
  <si>
    <t>998764102</t>
  </si>
  <si>
    <t>Přesun hmot pro konstrukce klempířské stanovený z hmotnosti přesunovaného materiálu vodorovná dopravní vzdálenost do 50 m v objektech výšky přes 6 do 12 m</t>
  </si>
  <si>
    <t>-1282304203</t>
  </si>
  <si>
    <t>766</t>
  </si>
  <si>
    <t>Konstrukce truhlářské</t>
  </si>
  <si>
    <t>197</t>
  </si>
  <si>
    <t>766 101</t>
  </si>
  <si>
    <t>příplatek za předsazenou montáž oken</t>
  </si>
  <si>
    <t>-1916305032</t>
  </si>
  <si>
    <t>"výměra podle montáže oken"226,55</t>
  </si>
  <si>
    <t>198</t>
  </si>
  <si>
    <t>766 102</t>
  </si>
  <si>
    <t>dodávka + montáž bezpečnostní zámek a kování bezp. třídy 3</t>
  </si>
  <si>
    <t>365383697</t>
  </si>
  <si>
    <t>1,00</t>
  </si>
  <si>
    <t>199</t>
  </si>
  <si>
    <t>766441811</t>
  </si>
  <si>
    <t>Demontáž parapetních desek dřevěných nebo plastových šířky do 300 mm délky do 1m</t>
  </si>
  <si>
    <t>-1007587029</t>
  </si>
  <si>
    <t>200</t>
  </si>
  <si>
    <t>766441821</t>
  </si>
  <si>
    <t>Demontáž parapetních desek dřevěných nebo plastových šířky do 300 mm délky přes 1m</t>
  </si>
  <si>
    <t>528369165</t>
  </si>
  <si>
    <t>201</t>
  </si>
  <si>
    <t>766622131</t>
  </si>
  <si>
    <t>Montáž oken plastových včetně montáže rámu na polyuretanovou pěnu plochy přes 1 m2 otevíravých nebo sklápěcích do zdiva, výšky do 1,5 m</t>
  </si>
  <si>
    <t>1707461243</t>
  </si>
  <si>
    <t>1,18*1,17*6+1,18*1,17*6+1,76*0,50+0,86*0,98+1,68*0,70*4+1,18*0,70*2+0,88*0,70*14+1,10*0,70</t>
  </si>
  <si>
    <t>1,58*1,10*4+1,18*1,10*2</t>
  </si>
  <si>
    <t>202</t>
  </si>
  <si>
    <t>611 101</t>
  </si>
  <si>
    <t>okno plastové 1580x1520 mm ozn. OK01 par. dle PD</t>
  </si>
  <si>
    <t>930969654</t>
  </si>
  <si>
    <t>"dle výpisu"64</t>
  </si>
  <si>
    <t>203</t>
  </si>
  <si>
    <t>611 102</t>
  </si>
  <si>
    <t>okno plastové 1180x1170 mm oun. OK02 par. dle PD</t>
  </si>
  <si>
    <t>-293450067</t>
  </si>
  <si>
    <t>"dle výpisu"6</t>
  </si>
  <si>
    <t>204</t>
  </si>
  <si>
    <t>611 103</t>
  </si>
  <si>
    <t>okno plastové 1180x1170 mm ozn. OK03 par. dle PD</t>
  </si>
  <si>
    <t>-776611399</t>
  </si>
  <si>
    <t>205</t>
  </si>
  <si>
    <t>611 104</t>
  </si>
  <si>
    <t>okno plastové 1540x3800 mm ozn. OK04 par. dle PD</t>
  </si>
  <si>
    <t>-1923097625</t>
  </si>
  <si>
    <t>"dle výpisu"1</t>
  </si>
  <si>
    <t>206</t>
  </si>
  <si>
    <t>611 105</t>
  </si>
  <si>
    <t>okno plastové 1580x1520 mm ozn. OK06 par. dle PD</t>
  </si>
  <si>
    <t>1789787255</t>
  </si>
  <si>
    <t>"dle výpusu"6</t>
  </si>
  <si>
    <t>207</t>
  </si>
  <si>
    <t>611 106</t>
  </si>
  <si>
    <t>okno plastové 1760x5000 mm ozn. OK07 par. dle PD</t>
  </si>
  <si>
    <t>-809496449</t>
  </si>
  <si>
    <t>208</t>
  </si>
  <si>
    <t>611 107</t>
  </si>
  <si>
    <t>okno plastové 1540x6090 mm ozn. OK10 par. dle PD</t>
  </si>
  <si>
    <t>1183403175</t>
  </si>
  <si>
    <t>209</t>
  </si>
  <si>
    <t>611 108</t>
  </si>
  <si>
    <t>okno plastové 1760x5100 mm ozn. OK12 par.dle PD</t>
  </si>
  <si>
    <t>-868219112</t>
  </si>
  <si>
    <t>210</t>
  </si>
  <si>
    <t>611 109</t>
  </si>
  <si>
    <t>okno plastové 1580x700 mm ozn. OK13 par.dle PD</t>
  </si>
  <si>
    <t>271288178</t>
  </si>
  <si>
    <t>"dle výpisu"4</t>
  </si>
  <si>
    <t>211</t>
  </si>
  <si>
    <t>611 110</t>
  </si>
  <si>
    <t>okno plastové 1180x700 mm ozn. OK14 par. dle PD</t>
  </si>
  <si>
    <t>485744590</t>
  </si>
  <si>
    <t>"dle výpisu"2</t>
  </si>
  <si>
    <t>212</t>
  </si>
  <si>
    <t>611 111</t>
  </si>
  <si>
    <t>okno plastové 880x700 mm ozn. OK15 par. dle PD</t>
  </si>
  <si>
    <t>-1973363746</t>
  </si>
  <si>
    <t>"dle výpisu"14</t>
  </si>
  <si>
    <t>213</t>
  </si>
  <si>
    <t>611 112</t>
  </si>
  <si>
    <t>okno plastové 1100x700 mm ozn. OK16 par. dle PD</t>
  </si>
  <si>
    <t>-1988623931</t>
  </si>
  <si>
    <t>214</t>
  </si>
  <si>
    <t>611 113</t>
  </si>
  <si>
    <t>okno plastové 1580x1100 mm ozn. OK17 par.dle PD</t>
  </si>
  <si>
    <t>-101796570</t>
  </si>
  <si>
    <t>215</t>
  </si>
  <si>
    <t>611 114</t>
  </si>
  <si>
    <t>okno plastové 1180x1100 mm ozn. OK18 par. dle PD</t>
  </si>
  <si>
    <t>1278450077</t>
  </si>
  <si>
    <t>216</t>
  </si>
  <si>
    <t>766622132</t>
  </si>
  <si>
    <t>Montáž oken plastových včetně montáže rámu na polyuretanovou pěnu plochy přes 1 m2 otevíravých nebo sklápěcích do zdiva, výšky přes 1,5 do 2,5 m</t>
  </si>
  <si>
    <t>1728156190</t>
  </si>
  <si>
    <t>217</t>
  </si>
  <si>
    <t>766622133</t>
  </si>
  <si>
    <t>Montáž oken plastových včetně montáže rámu na polyuretanovou pěnu plochy přes 1 m2 otevíravých nebo sklápěcích do zdiva, výšky přes 2,5 m</t>
  </si>
  <si>
    <t>-1588123500</t>
  </si>
  <si>
    <t>1,20*2,80*7+0,11</t>
  </si>
  <si>
    <t>218</t>
  </si>
  <si>
    <t>766629214.1</t>
  </si>
  <si>
    <t>Montáž oken plastových příplatek k cenám za tepelnou izolaci mezi ostěním a rámem okna při rovném ostění, připojovací spára tl. do 15 mm, páska</t>
  </si>
  <si>
    <t>730238603</t>
  </si>
  <si>
    <t>(1,58+0,70)*2*4+(1,188+0,70)*2*2+(0,88+0,70)*2*14+(1,10+0,70)*2+(1,58+1,10)*2*4+(1,18+1,10)*2*2</t>
  </si>
  <si>
    <t>(1,58+1,52)*2*20+(1,18+1,17)*2*2+(1,18+1,17)*2*2+(1,54+3,80)*2+(1,58+1,52)*2*2+(1,76+0,50)*2</t>
  </si>
  <si>
    <t>(1,58+1,52)*2*22+(1,18+1,17)*2*2+(1,18+1,17)*2*2+(1,58+1,52)*2*2+(0,86+0,98)*2+(1,76+5,10)*2</t>
  </si>
  <si>
    <t>(1,58+1,52)*2*22+(1,18+1,17)*2*2+(1,18+1,17)*2*2+(1,58+1,52)*2*2+(0,86+0,98)*2+(1,76+0,51)*2</t>
  </si>
  <si>
    <t>219</t>
  </si>
  <si>
    <t>998766103</t>
  </si>
  <si>
    <t>Přesun hmot pro konstrukce truhlářské stanovený z hmotnosti přesunovaného materiálu vodorovná dopravní vzdálenost do 50 m v objektech výšky přes 12 do 24 m</t>
  </si>
  <si>
    <t>1832866190</t>
  </si>
  <si>
    <t>767</t>
  </si>
  <si>
    <t>Konstrukce zámečnické</t>
  </si>
  <si>
    <t>220</t>
  </si>
  <si>
    <t>767640222</t>
  </si>
  <si>
    <t>Montáž dveří ocelových vchodových dvoukřídlové s nadsvětlíkem</t>
  </si>
  <si>
    <t>-970354344</t>
  </si>
  <si>
    <t>"dle výpisu prvků"1</t>
  </si>
  <si>
    <t>221</t>
  </si>
  <si>
    <t>553 102</t>
  </si>
  <si>
    <t>dveře vchodové dvoukřídlové s nadsvětlíkem 1515x2790 mm hliníkové</t>
  </si>
  <si>
    <t>-1563218431</t>
  </si>
  <si>
    <t>222</t>
  </si>
  <si>
    <t>767646523</t>
  </si>
  <si>
    <t>Montáž dveří ocelových protipožárních uzávěrů dvoukřídlových, výšky přes 2200 do 2400 mm</t>
  </si>
  <si>
    <t>-850476979</t>
  </si>
  <si>
    <t>"strojovny VZT"</t>
  </si>
  <si>
    <t>223</t>
  </si>
  <si>
    <t>553 101</t>
  </si>
  <si>
    <t>dodvka ocelových dvoukřídlových dveří 1400x2400 mm EI 15 DP3 vč. zárubně a kování</t>
  </si>
  <si>
    <t>700032583</t>
  </si>
  <si>
    <t>"strojovny VZT" 4</t>
  </si>
  <si>
    <t>224</t>
  </si>
  <si>
    <t>998767102</t>
  </si>
  <si>
    <t>Přesun hmot pro zámečnické konstrukce stanovený z hmotnosti přesunovaného materiálu vodorovná dopravní vzdálenost do 50 m v objektech výšky přes 6 do 12 m</t>
  </si>
  <si>
    <t>1629279618</t>
  </si>
  <si>
    <t>783</t>
  </si>
  <si>
    <t>Dokončovací práce - nátěry</t>
  </si>
  <si>
    <t>225</t>
  </si>
  <si>
    <t>783213121</t>
  </si>
  <si>
    <t>Napouštěcí nátěr tesařských konstrukcí zabudovaných do konstrukce proti dřevokazným houbám, hmyzu a plísním dvojnásobný syntetický</t>
  </si>
  <si>
    <t>510351648</t>
  </si>
  <si>
    <t>560,41</t>
  </si>
  <si>
    <t>237,78</t>
  </si>
  <si>
    <t>226</t>
  </si>
  <si>
    <t>783813131</t>
  </si>
  <si>
    <t>Penetrační nátěr omítek hladkých omítek hladkých, zrnitých tenkovrstvých nebo štukových stupně členitosti 1 a 2 syntetický</t>
  </si>
  <si>
    <t>-1457297215</t>
  </si>
  <si>
    <t>(32,60-0,50*2-0,30)*1,50</t>
  </si>
  <si>
    <t>4,00*2,66*6*1,50</t>
  </si>
  <si>
    <t>32,60*1,50*2</t>
  </si>
  <si>
    <t>4,20*1,50*2</t>
  </si>
  <si>
    <t>(6,00*2+3,50*2)*1,50</t>
  </si>
  <si>
    <t>(3,40*2+9,20*2)*1,50</t>
  </si>
  <si>
    <t>(18,40+9,00+18,20)*1,50+58,05</t>
  </si>
  <si>
    <t>227</t>
  </si>
  <si>
    <t>783817421</t>
  </si>
  <si>
    <t>Krycí (ochranný ) nátěr omítek dvojnásobný hladkých omítek hladkých, zrnitých tenkovrstvých nebo štukových stupně členitosti 1 a 2 syntetický</t>
  </si>
  <si>
    <t>1551605619</t>
  </si>
  <si>
    <t>228</t>
  </si>
  <si>
    <t>783823135</t>
  </si>
  <si>
    <t>Penetrační nátěr omítek hladkých omítek hladkých, zrnitých tenkovrstvých nebo štukových stupně členitosti 1 a 2 silikonový</t>
  </si>
  <si>
    <t>-1952385152</t>
  </si>
  <si>
    <t>229</t>
  </si>
  <si>
    <t>783826315</t>
  </si>
  <si>
    <t>Nátěr omítek se schopností překlenutí trhlin mikroarmovací silikonový</t>
  </si>
  <si>
    <t>-1788937885</t>
  </si>
  <si>
    <t>Práce a dodávky M</t>
  </si>
  <si>
    <t>22-M</t>
  </si>
  <si>
    <t>Montáže technologických zařízení pro dopravní stavby</t>
  </si>
  <si>
    <t>230</t>
  </si>
  <si>
    <t>341210460</t>
  </si>
  <si>
    <t>kabel sdělovací s Cu jádrem 3x2x0,5mm</t>
  </si>
  <si>
    <t>256</t>
  </si>
  <si>
    <t>1541136509</t>
  </si>
  <si>
    <t>8+4</t>
  </si>
  <si>
    <t>231</t>
  </si>
  <si>
    <t>341110050</t>
  </si>
  <si>
    <t>kabel silový s Cu jádrem 1 kV 2x1,5mm2</t>
  </si>
  <si>
    <t>-1382190157</t>
  </si>
  <si>
    <t>15+16+8</t>
  </si>
  <si>
    <t>232</t>
  </si>
  <si>
    <t>341110300</t>
  </si>
  <si>
    <t>kabel silový s Cu jádrem 1 kV 3x1,5mm2</t>
  </si>
  <si>
    <t>-1838614480</t>
  </si>
  <si>
    <t>233</t>
  </si>
  <si>
    <t>NAP-230VAC</t>
  </si>
  <si>
    <t>Napěťová spoušt 230VAC pro jistič</t>
  </si>
  <si>
    <t>-1787101339</t>
  </si>
  <si>
    <t>234</t>
  </si>
  <si>
    <t>210800101</t>
  </si>
  <si>
    <t>Montáž izolovaných kabelů měděných do 1 kV uložených pod omítku ve stěně CYKY, CYBY, CYMY, NYM, CYKYLS, CYKYLo, počtu a průřezu žil 2 x 1,5 mm2</t>
  </si>
  <si>
    <t>-1596875918</t>
  </si>
  <si>
    <t>235</t>
  </si>
  <si>
    <t>210800105</t>
  </si>
  <si>
    <t>Montáž izolovaných kabelů měděných do 1 kV uložených pod omítku ve stěně CYKY, CYBY, CYMY, NYM, CYKYLS, CYKYLo, počtu a průřezu žil 3 x 1,5 mm2</t>
  </si>
  <si>
    <t>-566450544</t>
  </si>
  <si>
    <t>236</t>
  </si>
  <si>
    <t>KR 8110 IP54</t>
  </si>
  <si>
    <t xml:space="preserve">krabička s průchodkami (7 výstupů) krytím IP54 </t>
  </si>
  <si>
    <t>1249440599</t>
  </si>
  <si>
    <t>01-2 - SO 01-2 Bytový dům č. p. 391 - nezpůsobilé náklady</t>
  </si>
  <si>
    <t>HSV - Práce a dodávky HSV</t>
  </si>
  <si>
    <t xml:space="preserve">    741-1 - Elektromontáže - materiál</t>
  </si>
  <si>
    <t xml:space="preserve">    741-2 - Elektromontáže - montáž</t>
  </si>
  <si>
    <t xml:space="preserve">    751-1 - Vzduchotechnika - dodávka</t>
  </si>
  <si>
    <t xml:space="preserve">    751-2 - Vzduchotechnika - montáž</t>
  </si>
  <si>
    <t xml:space="preserve">    784 - Dokončovací práce - malby a tapety</t>
  </si>
  <si>
    <t xml:space="preserve">    790 - Ostatní</t>
  </si>
  <si>
    <t xml:space="preserve">    22-M - Montáže slaboproudu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</si>
  <si>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</si>
  <si>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</si>
  <si>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</si>
  <si>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VRN7 - Provozní vlivy</t>
  </si>
  <si>
    <t>Práce a dodávky HSV</t>
  </si>
  <si>
    <t>171201211</t>
  </si>
  <si>
    <t>Poplatek za uložení stavebního odpadu na skládce (skládkovné) zeminy a kameniva zatříděného do Katalogu odpadů pod kódem 170 504</t>
  </si>
  <si>
    <t>-493600932</t>
  </si>
  <si>
    <t>26,94*2,00</t>
  </si>
  <si>
    <t>637121114</t>
  </si>
  <si>
    <t>Okapový chodník z kameniva s udusáním a urovnáním povrchu z kačírku tl. 250 mm</t>
  </si>
  <si>
    <t>-727935838</t>
  </si>
  <si>
    <t>6,16*0,60</t>
  </si>
  <si>
    <t>637211111</t>
  </si>
  <si>
    <t>Okapový chodník z dlaždic betonových se zalitím spár cementovou maltou do cementové malty MC-10, tl. dlaždic 40 mm</t>
  </si>
  <si>
    <t>1573366967</t>
  </si>
  <si>
    <t>"jihozápad"8,00*0,60</t>
  </si>
  <si>
    <t>"jihovýchod"10,00*0,60+1,5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</si>
  <si>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</si>
  <si>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</si>
  <si>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-1818921895</t>
  </si>
  <si>
    <t>32,60+11,575*1,09+18,77+18,93+11,925+1,12+14,3</t>
  </si>
  <si>
    <t>592175120</t>
  </si>
  <si>
    <t>obrubník parkový betonový přírodníI 50x5x20 cm</t>
  </si>
  <si>
    <t>1930694048</t>
  </si>
  <si>
    <t>110,25*2*1,05</t>
  </si>
  <si>
    <t>916991121</t>
  </si>
  <si>
    <t>Lože pod obrubníky, krajníky nebo obruby z dlažebních kostek z betonu prostého tř. C 16/20</t>
  </si>
  <si>
    <t>-1123227996</t>
  </si>
  <si>
    <t>110,26*0,15*0,15</t>
  </si>
  <si>
    <t>997013831</t>
  </si>
  <si>
    <t>Poplatek za uložení stavebního odpadu na skládce (skládkovné) směsného stavebního a demoličního zatříděného do Katalogu odpadů pod kódem 170 904</t>
  </si>
  <si>
    <t>1191362104</t>
  </si>
  <si>
    <t>-901982711</t>
  </si>
  <si>
    <t>dodávka a montáž kalich pro svod kondenzátu se suchou klapkou proti pronikání zápachu</t>
  </si>
  <si>
    <t>-780091714</t>
  </si>
  <si>
    <t>5+5+5</t>
  </si>
  <si>
    <t>721140905</t>
  </si>
  <si>
    <t>Opravy odpadního potrubí litinového vsazení odbočky do potrubí DN 100</t>
  </si>
  <si>
    <t>-397212887</t>
  </si>
  <si>
    <t>"1.NP"5</t>
  </si>
  <si>
    <t>"2.NP"5</t>
  </si>
  <si>
    <t>"3.NP"5</t>
  </si>
  <si>
    <t>722174004</t>
  </si>
  <si>
    <t>Potrubí z plastových trubek z polypropylenu (PPR) svařovaných polyfuzně PN 16 (SDR 7,4) D 32 x 4,4</t>
  </si>
  <si>
    <t>-1069904842</t>
  </si>
  <si>
    <t>"1.NP"1+3+1+3+1</t>
  </si>
  <si>
    <t>"2.NP"9,0</t>
  </si>
  <si>
    <t>"3.NP"9,0</t>
  </si>
  <si>
    <t>998721102</t>
  </si>
  <si>
    <t>Přesun hmot pro vnitřní kanalizace stanovený z hmotnosti přesunovaného materiálu vodorovná dopravní vzdálenost do 50 m v objektech výšky přes 6 do 12 m</t>
  </si>
  <si>
    <t>-1631650004</t>
  </si>
  <si>
    <t>R01</t>
  </si>
  <si>
    <t>Demontáže plynových lokálních topidel v bytech vč. připojovacího potrubí</t>
  </si>
  <si>
    <t>-55325069</t>
  </si>
  <si>
    <t>60+60+50</t>
  </si>
  <si>
    <t>741-1</t>
  </si>
  <si>
    <t>Elektromontáže - materiál</t>
  </si>
  <si>
    <t>Pol1</t>
  </si>
  <si>
    <t>CYKY-J  3x 1,5</t>
  </si>
  <si>
    <t>170170659</t>
  </si>
  <si>
    <t>52+45+65+12+14+15+7</t>
  </si>
  <si>
    <t>Pol2</t>
  </si>
  <si>
    <t>CYKY-D  3x 1,5</t>
  </si>
  <si>
    <t>-1880307509</t>
  </si>
  <si>
    <t>Pol3</t>
  </si>
  <si>
    <t>KP 68 KA KRABICE PŘÍSTROJOVÁ</t>
  </si>
  <si>
    <t>8980167</t>
  </si>
  <si>
    <t>3*2</t>
  </si>
  <si>
    <t>Pol4</t>
  </si>
  <si>
    <t>Vodič CY zel/žl 4</t>
  </si>
  <si>
    <t>604858370</t>
  </si>
  <si>
    <t>25+14+6+10+5</t>
  </si>
  <si>
    <t>Pol5</t>
  </si>
  <si>
    <t>Svorky pro pospojování spojovací</t>
  </si>
  <si>
    <t>-1113676553</t>
  </si>
  <si>
    <t>10+5+9+8+4</t>
  </si>
  <si>
    <t>Pol6</t>
  </si>
  <si>
    <t>Svorky pro pospojování na potrubí</t>
  </si>
  <si>
    <t>2127413412</t>
  </si>
  <si>
    <t>Pol7</t>
  </si>
  <si>
    <t>Pohybové čidlo stropní 360 st. 230 V, zátěž 1200 W dosah 6 m</t>
  </si>
  <si>
    <t>-1825857327</t>
  </si>
  <si>
    <t>Pol8</t>
  </si>
  <si>
    <t>Rámeček</t>
  </si>
  <si>
    <t>1824282964</t>
  </si>
  <si>
    <t>Pol9</t>
  </si>
  <si>
    <t>svorka 2273-205 5x2,5 transparentní krabicová svorka</t>
  </si>
  <si>
    <t>-1188081035</t>
  </si>
  <si>
    <t>5+2+4+3+6</t>
  </si>
  <si>
    <t>Pol10</t>
  </si>
  <si>
    <t>svorka  2273-205 3x2,5 transparentní krabicová svorka</t>
  </si>
  <si>
    <t>1951008758</t>
  </si>
  <si>
    <t>Pol11</t>
  </si>
  <si>
    <t>-1114487674</t>
  </si>
  <si>
    <t>741-2</t>
  </si>
  <si>
    <t>Elektromontáže - montáž</t>
  </si>
  <si>
    <t>Pol12</t>
  </si>
  <si>
    <t>CYKY-J 3x 1,5</t>
  </si>
  <si>
    <t>-2046664313</t>
  </si>
  <si>
    <t>Pol13</t>
  </si>
  <si>
    <t>CYKY-D 3x 1,5</t>
  </si>
  <si>
    <t>-1887484783</t>
  </si>
  <si>
    <t>Pol14</t>
  </si>
  <si>
    <t>-1269896868</t>
  </si>
  <si>
    <t>Pol15</t>
  </si>
  <si>
    <t>162063603</t>
  </si>
  <si>
    <t>Pol16</t>
  </si>
  <si>
    <t>-1906233204</t>
  </si>
  <si>
    <t>Pol17</t>
  </si>
  <si>
    <t>-1291730689</t>
  </si>
  <si>
    <t>Pol18</t>
  </si>
  <si>
    <t>Pohybové čidlo - montáž</t>
  </si>
  <si>
    <t>191297733</t>
  </si>
  <si>
    <t>Pol19</t>
  </si>
  <si>
    <t>Připojení ventilátorů</t>
  </si>
  <si>
    <t>1376793868</t>
  </si>
  <si>
    <t>Pol20</t>
  </si>
  <si>
    <t>Stavební príce - vysekání rýh, krabic</t>
  </si>
  <si>
    <t>-957403180</t>
  </si>
  <si>
    <t>Pol21</t>
  </si>
  <si>
    <t>Ukončení vodičů</t>
  </si>
  <si>
    <t>-897502451</t>
  </si>
  <si>
    <t>Pol22</t>
  </si>
  <si>
    <t>Revize elektrického zařízení</t>
  </si>
  <si>
    <t>1154971493</t>
  </si>
  <si>
    <t>Pol23</t>
  </si>
  <si>
    <t>2110208833</t>
  </si>
  <si>
    <t>Pol24</t>
  </si>
  <si>
    <t>Pomocné a přípravné práce pro montáž zařízení</t>
  </si>
  <si>
    <t>299032529</t>
  </si>
  <si>
    <t>751-1</t>
  </si>
  <si>
    <t>Vzduchotechnika - dodávka</t>
  </si>
  <si>
    <t>1.01</t>
  </si>
  <si>
    <t>Malý radiální ventilátor Qo = 60 m3/h, p = 150 Pa</t>
  </si>
  <si>
    <t>703710068</t>
  </si>
  <si>
    <t>1.20</t>
  </si>
  <si>
    <t>Pohybové čidlo stropní 360 st.230 V, zátěž 1200 W, dosah 6 m</t>
  </si>
  <si>
    <t>-1979286825</t>
  </si>
  <si>
    <t>1.02</t>
  </si>
  <si>
    <t>Odbočka jednostranná OBJ 90°; 100/100/100</t>
  </si>
  <si>
    <t>1769833401</t>
  </si>
  <si>
    <t>1.03</t>
  </si>
  <si>
    <t>Odbočka jednostranná OBJ 90°; 125/125/100</t>
  </si>
  <si>
    <t>346197734</t>
  </si>
  <si>
    <t>1.04</t>
  </si>
  <si>
    <t>Odbočka jednostranná OBJ 90°; 160/160/100</t>
  </si>
  <si>
    <t>-674162687</t>
  </si>
  <si>
    <t>1.05</t>
  </si>
  <si>
    <t>Odbočka oboustranná OBD 90°; 100/100/100/100</t>
  </si>
  <si>
    <t>-257143987</t>
  </si>
  <si>
    <t>1.06</t>
  </si>
  <si>
    <t>Odbočka oboustranná OBD 90°; 160/160/100/100</t>
  </si>
  <si>
    <t>891248200</t>
  </si>
  <si>
    <t>1.07</t>
  </si>
  <si>
    <t>Odbočka oboustranná OBD 90°; 180/180/100/100</t>
  </si>
  <si>
    <t>1914466781</t>
  </si>
  <si>
    <t>1.08</t>
  </si>
  <si>
    <t>Přechod osový d 160/100 mm</t>
  </si>
  <si>
    <t>153619939</t>
  </si>
  <si>
    <t>1.09</t>
  </si>
  <si>
    <t>Přechod osový d 180/160 mm</t>
  </si>
  <si>
    <t>-1821257168</t>
  </si>
  <si>
    <t>1.10</t>
  </si>
  <si>
    <t>Přechod osový d 125/100 mm</t>
  </si>
  <si>
    <t>vlsstní</t>
  </si>
  <si>
    <t>-656268423</t>
  </si>
  <si>
    <t>1.11</t>
  </si>
  <si>
    <t>Přechod osový d 160/125 mm</t>
  </si>
  <si>
    <t>-1367575251</t>
  </si>
  <si>
    <t>1.12</t>
  </si>
  <si>
    <t>Oblouk OS 90°; d 100 mm</t>
  </si>
  <si>
    <t>1478320630</t>
  </si>
  <si>
    <t>1.13</t>
  </si>
  <si>
    <t>Potrubí SPIRO d 100 mm</t>
  </si>
  <si>
    <t>-1718257924</t>
  </si>
  <si>
    <t>1.14</t>
  </si>
  <si>
    <t>Potrubí SPIRO d 125 mm</t>
  </si>
  <si>
    <t>-307239791</t>
  </si>
  <si>
    <t>1.15</t>
  </si>
  <si>
    <t>Potrubí SPIRO d 160 mm</t>
  </si>
  <si>
    <t>-737948712</t>
  </si>
  <si>
    <t>1.16</t>
  </si>
  <si>
    <t>Potrubí SPIRO d 180 mm</t>
  </si>
  <si>
    <t>-1385950777</t>
  </si>
  <si>
    <t>1.17</t>
  </si>
  <si>
    <t>Protidešťová stříška d 160 mm</t>
  </si>
  <si>
    <t>1965942952</t>
  </si>
  <si>
    <t>1.18</t>
  </si>
  <si>
    <t>Protidešťová stříška d 180 mm</t>
  </si>
  <si>
    <t>-956009617</t>
  </si>
  <si>
    <t>1.19</t>
  </si>
  <si>
    <t>Průchodka střechou šikmá D 160, L=500</t>
  </si>
  <si>
    <t>-622673638</t>
  </si>
  <si>
    <t>9.01</t>
  </si>
  <si>
    <t>Montážní a těsnící materiál</t>
  </si>
  <si>
    <t>-164910348</t>
  </si>
  <si>
    <t>9.03</t>
  </si>
  <si>
    <t>Stavební výpomoci</t>
  </si>
  <si>
    <t>-1457689725</t>
  </si>
  <si>
    <t>9.04</t>
  </si>
  <si>
    <t>Koordinační činnost</t>
  </si>
  <si>
    <t>2054366475</t>
  </si>
  <si>
    <t>9.06</t>
  </si>
  <si>
    <t>Izolace min. vatou tl.30mm + opláštění Al fólií</t>
  </si>
  <si>
    <t>-1358043443</t>
  </si>
  <si>
    <t>10,13</t>
  </si>
  <si>
    <t>dodávka obklad SDK (nepravidelného tvaru L (šíře 300-500 mm)na pozink. profily, tl. desek 12,5 mm, imregnované do vlhka)</t>
  </si>
  <si>
    <t>-1057629811</t>
  </si>
  <si>
    <t>14.12</t>
  </si>
  <si>
    <t>Průchodka střechou šikmá tepelně izolovaná D 160 L = 500</t>
  </si>
  <si>
    <t>1453977291</t>
  </si>
  <si>
    <t>Pol102</t>
  </si>
  <si>
    <t>1909435525</t>
  </si>
  <si>
    <t>"šrouby apod"7</t>
  </si>
  <si>
    <t>svorky spojovací dodávka</t>
  </si>
  <si>
    <t>846018497</t>
  </si>
  <si>
    <t>25+65+32+45+47+32+11</t>
  </si>
  <si>
    <t>vodič CY zel/žl 4dodávka</t>
  </si>
  <si>
    <t>1940605799</t>
  </si>
  <si>
    <t>12+52+63+45+28+57</t>
  </si>
  <si>
    <t>Pol107</t>
  </si>
  <si>
    <t>-690672613</t>
  </si>
  <si>
    <t>"izolace potrubí"2+5+6+5</t>
  </si>
  <si>
    <t>vodič CYKY 3x1,5 montáž</t>
  </si>
  <si>
    <t>1901767826</t>
  </si>
  <si>
    <t>34111030</t>
  </si>
  <si>
    <t>-2115002655</t>
  </si>
  <si>
    <t>751-2</t>
  </si>
  <si>
    <t>Vzduchotechnika - montáž</t>
  </si>
  <si>
    <t>1.01.1</t>
  </si>
  <si>
    <t>-315344357</t>
  </si>
  <si>
    <t>10+15+24</t>
  </si>
  <si>
    <t>-.2</t>
  </si>
  <si>
    <t>Pohybové čidlo</t>
  </si>
  <si>
    <t>1338133357</t>
  </si>
  <si>
    <t>2+1</t>
  </si>
  <si>
    <t>1.02.1</t>
  </si>
  <si>
    <t>-2031704484</t>
  </si>
  <si>
    <t>35+8</t>
  </si>
  <si>
    <t>1.03.1</t>
  </si>
  <si>
    <t>728799090</t>
  </si>
  <si>
    <t>2+2</t>
  </si>
  <si>
    <t>1.04.1</t>
  </si>
  <si>
    <t>2005728540</t>
  </si>
  <si>
    <t>1.05.1</t>
  </si>
  <si>
    <t>-1050618740</t>
  </si>
  <si>
    <t>1.06.1</t>
  </si>
  <si>
    <t>1897587271</t>
  </si>
  <si>
    <t>1.07.1</t>
  </si>
  <si>
    <t>60806969</t>
  </si>
  <si>
    <t>1.08.1</t>
  </si>
  <si>
    <t>171874971</t>
  </si>
  <si>
    <t>1.09.1</t>
  </si>
  <si>
    <t>-1365716396</t>
  </si>
  <si>
    <t>1.10.1</t>
  </si>
  <si>
    <t>1953063270</t>
  </si>
  <si>
    <t>3+1</t>
  </si>
  <si>
    <t>1.11.1</t>
  </si>
  <si>
    <t>317255127</t>
  </si>
  <si>
    <t>1.12.1</t>
  </si>
  <si>
    <t>-814414592</t>
  </si>
  <si>
    <t>15*2</t>
  </si>
  <si>
    <t>1.13.1</t>
  </si>
  <si>
    <t>-1903753194</t>
  </si>
  <si>
    <t>25+11+23+13+5</t>
  </si>
  <si>
    <t>1.14.1</t>
  </si>
  <si>
    <t>255321365</t>
  </si>
  <si>
    <t>6+6</t>
  </si>
  <si>
    <t>1.15.1</t>
  </si>
  <si>
    <t>1614839537</t>
  </si>
  <si>
    <t>2+3+2</t>
  </si>
  <si>
    <t>1.16.1</t>
  </si>
  <si>
    <t>-1276325239</t>
  </si>
  <si>
    <t>1,1</t>
  </si>
  <si>
    <t>1.17.1</t>
  </si>
  <si>
    <t>1571469708</t>
  </si>
  <si>
    <t>1.18.1</t>
  </si>
  <si>
    <t>1109340499</t>
  </si>
  <si>
    <t>1.19.1</t>
  </si>
  <si>
    <t>Průchodka střechou šikmá tepelně izolovaná D 160, L = 500</t>
  </si>
  <si>
    <t>-1165423971</t>
  </si>
  <si>
    <t>2+3</t>
  </si>
  <si>
    <t>9.01.1</t>
  </si>
  <si>
    <t>-299682692</t>
  </si>
  <si>
    <t>9.06.1</t>
  </si>
  <si>
    <t>1685216509</t>
  </si>
  <si>
    <t>7+6+5</t>
  </si>
  <si>
    <t>7631</t>
  </si>
  <si>
    <t>Montáž obkladu SDK nepravidelného tvaru L (šíře 300-500 mm), na pozink. roštu. tl. desek 12,5 mm, impregnované do vlhka</t>
  </si>
  <si>
    <t>-944443531</t>
  </si>
  <si>
    <t>12+22+8</t>
  </si>
  <si>
    <t>766 103</t>
  </si>
  <si>
    <t>dodávka a montáž recirkulační dugestoře včetně uhlíkového filtru - 300 m3/hod</t>
  </si>
  <si>
    <t>-601319916</t>
  </si>
  <si>
    <t>12*2</t>
  </si>
  <si>
    <t>766 104</t>
  </si>
  <si>
    <t>dodávka a montáž žaluzií</t>
  </si>
  <si>
    <t>-1037435470</t>
  </si>
  <si>
    <t>1,58*1,52*64+1,18*1,17*12+1,58*1,52+0,86*0,98</t>
  </si>
  <si>
    <t>766694121</t>
  </si>
  <si>
    <t>Montáž ostatních truhlářských konstrukcí parapetních desek dřevěných nebo plastových šířky přes 300 mm, délky do 1000 mm</t>
  </si>
  <si>
    <t>-818127234</t>
  </si>
  <si>
    <t>2+5+6+2</t>
  </si>
  <si>
    <t>607941070.R10</t>
  </si>
  <si>
    <t>Výlisky z hmoty dřevovláknité a dřevotřískové parapety vnitřní dřevotřískové</t>
  </si>
  <si>
    <t>-134000944</t>
  </si>
  <si>
    <t>1,58*44+1,158*4+0,54*8+1,54+0,76*8+1,76</t>
  </si>
  <si>
    <t>607941090.R20</t>
  </si>
  <si>
    <t>Výlisky z hmoty dřevovláknité a dřevotřískové parapety vnitřní dřevotřískové  (hnědá, bílá) rozměr: šířka x 1 m délky 600 mm</t>
  </si>
  <si>
    <t>385402408</t>
  </si>
  <si>
    <t>12,0*2+1,58+9+1,50*4+1,84</t>
  </si>
  <si>
    <t>766694122</t>
  </si>
  <si>
    <t>Montáž ostatních truhlářských konstrukcí parapetních desek dřevěných nebo plastových šířky přes 300 mm, délky přes 1000 do 1600 mm</t>
  </si>
  <si>
    <t>1424232764</t>
  </si>
  <si>
    <t>64+6+6+1+6+4+2+1+4+2</t>
  </si>
  <si>
    <t>766694123</t>
  </si>
  <si>
    <t>Montáž ostatních truhlářských konstrukcí parapetních desek dřevěných nebo plastových šířky přes 300 mm, délky přes 1600 do 2600 mm</t>
  </si>
  <si>
    <t>-362471611</t>
  </si>
  <si>
    <t>784</t>
  </si>
  <si>
    <t>Dokončovací práce - malby a tapety</t>
  </si>
  <si>
    <t>784181101</t>
  </si>
  <si>
    <t>Penetrace podkladu jednonásobná základní akrylátová v místnostech výšky do 3,80 m</t>
  </si>
  <si>
    <t>809293374</t>
  </si>
  <si>
    <t>"výměra podle omítek"335,35</t>
  </si>
  <si>
    <t>784181111</t>
  </si>
  <si>
    <t>Penetrace podkladu jednonásobná základní silikátová v místnostech výšky do 3,80 m</t>
  </si>
  <si>
    <t>784610129</t>
  </si>
  <si>
    <t>"výměra podle fasády"913,57</t>
  </si>
  <si>
    <t>784221101</t>
  </si>
  <si>
    <t>Malby z malířských směsí otěruvzdorných za sucha dvojnásobné, bílé za sucha otěruvzdorné dobře v místnostech výšky do 3,80 m</t>
  </si>
  <si>
    <t>2125180394</t>
  </si>
  <si>
    <t>784321031</t>
  </si>
  <si>
    <t>Malby silikátové dvojnásobné, bílé v místnostech výšky do 3,80 m</t>
  </si>
  <si>
    <t>1373837601</t>
  </si>
  <si>
    <t>790</t>
  </si>
  <si>
    <t>Ostatní</t>
  </si>
  <si>
    <t>Montážní a dodávka těsníchoí materiálu (těsnění, silikon, šrouby, matky)</t>
  </si>
  <si>
    <t>229490461</t>
  </si>
  <si>
    <t>"šrouby, těsnící páska - dle projektu"10</t>
  </si>
  <si>
    <t>Montáže slaboproudu</t>
  </si>
  <si>
    <t>210010025</t>
  </si>
  <si>
    <t>Montáž trubek elektroinstalačních s nasunutím nebo našroubováním do krabic uložených pevně plastových ohebných, průměru 16 mm</t>
  </si>
  <si>
    <t>1479495094</t>
  </si>
  <si>
    <t>12+14+8+10+11+8</t>
  </si>
  <si>
    <t>210010108</t>
  </si>
  <si>
    <t>Montáž lišt elektroinstalačních se spojkami, ohyby a rohy a s nasunutím do krabic vkládacích s víčkem, šířky přes 20 do 40 mm</t>
  </si>
  <si>
    <t>-1354317491</t>
  </si>
  <si>
    <t>2+5+4</t>
  </si>
  <si>
    <t>210010311</t>
  </si>
  <si>
    <t>Montáž krabic elektroinstalačních bez napojení na trubky a lišty, demontáže a montáže víčka a přístroje protahovacích nebo odbočných bez zapojení zapuštěných plastových kruhových, typ/víčko KU 68-1902/ KO 68, KO 97/KO 97 V</t>
  </si>
  <si>
    <t>-1037661303</t>
  </si>
  <si>
    <t>2+4+2+4+2</t>
  </si>
  <si>
    <t>210100096</t>
  </si>
  <si>
    <t>Ukončení vodičů izolovaných s označením a zapojením na svorkovnici s otevřením a uzavřením krytu průřezu žíly do 2,5 mm2</t>
  </si>
  <si>
    <t>2001592461</t>
  </si>
  <si>
    <t>12+24+23+21+11+55+21+14+10+10+15</t>
  </si>
  <si>
    <t>210120412</t>
  </si>
  <si>
    <t>Montáž jističů se zapojením vodičů jednopólových nn do 25 A ve skříni</t>
  </si>
  <si>
    <t>-929265409</t>
  </si>
  <si>
    <t>2+2+3</t>
  </si>
  <si>
    <t>1.A.10</t>
  </si>
  <si>
    <t>Telefonní tlumič hluku vsuvný pro omezení přenosu kmitočtů hovorového pásma 100/300</t>
  </si>
  <si>
    <t>1953486074</t>
  </si>
  <si>
    <t>7*2</t>
  </si>
  <si>
    <t>1.A.11</t>
  </si>
  <si>
    <t>Telefonní tlumič hluku vsuvný pro omezení přenosu kmitočtů hovorového pásma 125/300</t>
  </si>
  <si>
    <t>-12406758</t>
  </si>
  <si>
    <t>4*2</t>
  </si>
  <si>
    <t>1.A.12</t>
  </si>
  <si>
    <t>Telefonní tlumič hluku vsuvný pro omezení přenosu kmitočtů hovorového pásma 160/500</t>
  </si>
  <si>
    <t>1458130614</t>
  </si>
  <si>
    <t>1.A.13</t>
  </si>
  <si>
    <t>Tlumič hluku 160/900 mm</t>
  </si>
  <si>
    <t>-37872177</t>
  </si>
  <si>
    <t>1.A.14</t>
  </si>
  <si>
    <t>Regulátor konstantního průtoku vzduchu d100 mm , (nastavitelný průtok 50-100 m3/h)</t>
  </si>
  <si>
    <t>748577239</t>
  </si>
  <si>
    <t>1.A.15</t>
  </si>
  <si>
    <t>Regulátor konstantního průtoku vzduchu d125 mm , (nastavitelný průtok 100-180 m3/h)</t>
  </si>
  <si>
    <t>338298870</t>
  </si>
  <si>
    <t>1.A.16</t>
  </si>
  <si>
    <t>Regulátor konstantního průtoku vzduchu d160 mm , (nastavitelný průtok 100-180 m3/h)</t>
  </si>
  <si>
    <t>-1209212791</t>
  </si>
  <si>
    <t>1.A.17</t>
  </si>
  <si>
    <t>Regulátor konstantního průtoku vzduchu d160 mm , (nastavitelný průtok 180-300 m3/h)</t>
  </si>
  <si>
    <t>-818641305</t>
  </si>
  <si>
    <t>1.A.18</t>
  </si>
  <si>
    <t>Odbočka jednostranná 90° 100/100</t>
  </si>
  <si>
    <t>873981544</t>
  </si>
  <si>
    <t>1.A.19</t>
  </si>
  <si>
    <t>Odbočka jednostranná 90° 125/100</t>
  </si>
  <si>
    <t>1018991932</t>
  </si>
  <si>
    <t>210150001</t>
  </si>
  <si>
    <t>Montáž relé návěstních se zapojením vodičů, typ RA-2P</t>
  </si>
  <si>
    <t>942680451</t>
  </si>
  <si>
    <t>210190001</t>
  </si>
  <si>
    <t>Montáž rozvodnic oceloplechových nebo plastových bez zapojení vodičů běžných, hmotnosti do 20 kg</t>
  </si>
  <si>
    <t>-1367014363</t>
  </si>
  <si>
    <t>210280022</t>
  </si>
  <si>
    <t>Zkoušky a prohlídky elektrických rozvodů a zařízení zkušební práce velmi složitých technologií s použitím automatizovaného systému řízení pro pohony nn, elektromagnetické ventily, vyhodnocovací zařízení a HRP</t>
  </si>
  <si>
    <t>-1331276871</t>
  </si>
  <si>
    <t>341215540</t>
  </si>
  <si>
    <t>kabel sdělovací JYTY Al laminovanou fólií 4x1 mm</t>
  </si>
  <si>
    <t>-657150453</t>
  </si>
  <si>
    <t>4,50*2</t>
  </si>
  <si>
    <t>341210440</t>
  </si>
  <si>
    <t>kabel sdělovací s Cu jádrem 2x2x0,5mm</t>
  </si>
  <si>
    <t>412514497</t>
  </si>
  <si>
    <t>341110360</t>
  </si>
  <si>
    <t>kabel silový s Cu jádrem 1 kV 3x2,5mm2</t>
  </si>
  <si>
    <t>-1305751223</t>
  </si>
  <si>
    <t>341110940</t>
  </si>
  <si>
    <t>kabel silový s Cu jádrem 1 kV 5x2,5mm2</t>
  </si>
  <si>
    <t>1708616111</t>
  </si>
  <si>
    <t>5+2+3</t>
  </si>
  <si>
    <t>345721140</t>
  </si>
  <si>
    <t>lišta elektroinstalační vkládací z PVC LV 40x25</t>
  </si>
  <si>
    <t>-212114049</t>
  </si>
  <si>
    <t>345710500</t>
  </si>
  <si>
    <t>trubka elektroinstalační ohebná EN 500 86-1141 D 16/21,2 mm</t>
  </si>
  <si>
    <t>-92539183</t>
  </si>
  <si>
    <t>12+11+10+6+14+2+4+4</t>
  </si>
  <si>
    <t>345610260</t>
  </si>
  <si>
    <t>svorka 4 vodičová 0,08 - 4 mm2</t>
  </si>
  <si>
    <t>1435869070</t>
  </si>
  <si>
    <t>5*5</t>
  </si>
  <si>
    <t>358221530</t>
  </si>
  <si>
    <t>jistič 1pólový-charakteristika C 2A</t>
  </si>
  <si>
    <t>1829088698</t>
  </si>
  <si>
    <t>358221570</t>
  </si>
  <si>
    <t>jistič 1pólový-charakteristika C 10A</t>
  </si>
  <si>
    <t>-846681754</t>
  </si>
  <si>
    <t>358221270</t>
  </si>
  <si>
    <t>jistič 1+Npólový-charakteristika B 10A</t>
  </si>
  <si>
    <t>1373776233</t>
  </si>
  <si>
    <t>341408420</t>
  </si>
  <si>
    <t>vodič izolovaný s Cu jádrem 4mm2</t>
  </si>
  <si>
    <t>-250414218</t>
  </si>
  <si>
    <t>1,75</t>
  </si>
  <si>
    <t>345715190</t>
  </si>
  <si>
    <t>krabice univerzální odbočná z PH s víčkem, D 73,5 mm x 43 mm</t>
  </si>
  <si>
    <t>-2058399710</t>
  </si>
  <si>
    <t>3,50</t>
  </si>
  <si>
    <t>R-MR1.x</t>
  </si>
  <si>
    <t xml:space="preserve">Nástěnný jednodílný rozvaděč 09- 19 
jednodílný nástěnný rozvaděč s krytím IP 30
rozvaděč se věší přímo na zeď
součástí riozvaděče jsou dvě posuvné vertikální lišty
kompaktní svařovaný rozvaděč
dveře celoskleněné s bezpečnostním tvrzeným sklem 4 mm
dovolené zatížení jednotlivých dveří je max. 10 kg
minimální tloušťka úpravy je65 um
rozvaděče jsou určeny k instalaci datových a telekomunikačních zařízení
</t>
  </si>
  <si>
    <t>-1515319588</t>
  </si>
  <si>
    <t>R-MR2.x</t>
  </si>
  <si>
    <t>789286501</t>
  </si>
  <si>
    <t>REL-CK</t>
  </si>
  <si>
    <t>Vyhodnocovací relé pro čidla kouře</t>
  </si>
  <si>
    <t>2132906791</t>
  </si>
  <si>
    <t>R-MR3.x</t>
  </si>
  <si>
    <t xml:space="preserve">Nástěnný jednodílný rozvaděč 42- 19 
jednodílný nástěnný rozvaděč s krytím IP 30
rozvaděč se věší přímo na zeď
součástí riozvaděče jsou dvě posuvné vertikální lišty
kompaktní svařovaný rozvaděč
dveře celoskleněné s bezpečnostním tvrzeným sklem 4 mm
dovolené zatížení jednotlivých dveří je max. 10 kg
minimální tloušťka úpravy je65 um
rozvaděče jsou určeny k instalaci datových a telekomunikačních zařízení
</t>
  </si>
  <si>
    <t>-114104551</t>
  </si>
  <si>
    <t>210800106</t>
  </si>
  <si>
    <t>Montáž izolovaných kabelů měděných do 1 kV uložených pod omítku ve stěně CYKY, CYBY, CYMY, NYM, CYKYLS, CYKYLo, počtu a průřezu žil 3 x 2,5 mm2</t>
  </si>
  <si>
    <t>-1586690571</t>
  </si>
  <si>
    <t>210800116</t>
  </si>
  <si>
    <t>Montáž izolovaných kabelů měděných do 1 kV uložených pod omítku ve stěně CYKY, CYBY, CYMY, NYM, CYKYLS, CYKYLo, počtu a průřezu žil 5 x 2,5 mm2</t>
  </si>
  <si>
    <t>-1882609399</t>
  </si>
  <si>
    <t>210800506</t>
  </si>
  <si>
    <t>Montáž izolovaných vodičů měděných do 1 kV bez ukončení uložených v trubkách nebo lištách zatažených plných a laněných s PVC pláštěm, bezhalogenových, ohniodolných (CY, CHAH-R(V),...) průřezu žíly 0,5 až 16 mm2</t>
  </si>
  <si>
    <t>-539652238</t>
  </si>
  <si>
    <t>1,50*2</t>
  </si>
  <si>
    <t>220280221</t>
  </si>
  <si>
    <t>Montáž kabelu uloženého v trubkách nebo v lištách včetně odvinutí kabelu z bubnu, natáhnutí, odříznutí, zaizolování a zatažení do trubek nebo lišt, pročištění trubky, prozvonění a označení kabelu SYKFY 5 x 2 x 0,5 mm</t>
  </si>
  <si>
    <t>341793416</t>
  </si>
  <si>
    <t>2+4+6+2</t>
  </si>
  <si>
    <t>1.A.63</t>
  </si>
  <si>
    <t>Dveřní mřížka (445x82 mm)</t>
  </si>
  <si>
    <t>-340268595</t>
  </si>
  <si>
    <t>742996200</t>
  </si>
  <si>
    <t>Zkoušky a prohlídky rozvodných zařízení oživení jednoho pole rozváděče zhotoveného subdodavatelem v podmínkách externí montáže s velmi složitou výstrojí</t>
  </si>
  <si>
    <t>19517597</t>
  </si>
  <si>
    <t>VRN</t>
  </si>
  <si>
    <t>Vedlejší rozpočtové náklady</t>
  </si>
  <si>
    <t>VRN3</t>
  </si>
  <si>
    <t>Zařízení staveniště</t>
  </si>
  <si>
    <t>030001000</t>
  </si>
  <si>
    <t>Zařízení staveniště (vybavení staveniště, připojení energií, zabezp. staveniště, zrušení zažízení staveniště)</t>
  </si>
  <si>
    <t>Kč</t>
  </si>
  <si>
    <t>-2083165971</t>
  </si>
  <si>
    <t>VRN4</t>
  </si>
  <si>
    <t>Inženýrská činnost</t>
  </si>
  <si>
    <t>040001000</t>
  </si>
  <si>
    <t>Inženýrská činnost (dozora, kompletační a koordinační činnost)</t>
  </si>
  <si>
    <t>866713096</t>
  </si>
  <si>
    <t>VRN7</t>
  </si>
  <si>
    <t>Provozní vlivy</t>
  </si>
  <si>
    <t>070001000</t>
  </si>
  <si>
    <t>Provozní vlivy (ochranná pásma, ostatní provozní vlivy)</t>
  </si>
  <si>
    <t>253201047</t>
  </si>
  <si>
    <t>070100</t>
  </si>
  <si>
    <t>výrobně montážní dokumentace</t>
  </si>
  <si>
    <t>1612885159</t>
  </si>
  <si>
    <t>01-3 - SO 01-3 bytový dům č. p. 391 - způsobilé vedlejší</t>
  </si>
  <si>
    <t xml:space="preserve">    999 - Ostatní</t>
  </si>
  <si>
    <t xml:space="preserve">    723/2 - Tlakové zkoušky, revize</t>
  </si>
  <si>
    <t>999</t>
  </si>
  <si>
    <t>0201</t>
  </si>
  <si>
    <t>Topná zkouška</t>
  </si>
  <si>
    <t>-1012551263</t>
  </si>
  <si>
    <t>72,0</t>
  </si>
  <si>
    <t>0213</t>
  </si>
  <si>
    <t>Uvedení do provozu a zaregulování soustavy</t>
  </si>
  <si>
    <t>456900021</t>
  </si>
  <si>
    <t>10+14</t>
  </si>
  <si>
    <t>070101</t>
  </si>
  <si>
    <t>dokumentace skutečného provrdení</t>
  </si>
  <si>
    <t>kč</t>
  </si>
  <si>
    <t>-1165887043</t>
  </si>
  <si>
    <t>723/2</t>
  </si>
  <si>
    <t>Tlakové zkoušky, revize</t>
  </si>
  <si>
    <t>723190909_1</t>
  </si>
  <si>
    <t>Zkouška těsnosti potrubí plynovodního pro byt</t>
  </si>
  <si>
    <t>1190280204</t>
  </si>
  <si>
    <t>12+12+12+22+8</t>
  </si>
  <si>
    <t>723190909_2</t>
  </si>
  <si>
    <t>Zkouška těsnosti potrubí plynovodního - páteřní rozvod</t>
  </si>
  <si>
    <t>-1363204636</t>
  </si>
  <si>
    <t>0807</t>
  </si>
  <si>
    <t>Revize plynovodu</t>
  </si>
  <si>
    <t>119113563</t>
  </si>
  <si>
    <t>733190107</t>
  </si>
  <si>
    <t>Zkoušky těsnosti potrubí, manžety prostupové z trubek ocelových zkoušky těsnosti potrubí (za provozu) z trubek ocelových závitových DN do 40</t>
  </si>
  <si>
    <t>1847854007</t>
  </si>
  <si>
    <t>615+85+145+45+20+10</t>
  </si>
  <si>
    <t>733190108</t>
  </si>
  <si>
    <t>Zkoušky těsnosti potrubí, manžety prostupové z trubek ocelových zkoušky těsnosti potrubí (za provozu) z trubek ocelových závitových DN 40 do 50</t>
  </si>
  <si>
    <t>1185745383</t>
  </si>
  <si>
    <t>35,00</t>
  </si>
  <si>
    <t>Pol124</t>
  </si>
  <si>
    <t>Revize hromosvodu</t>
  </si>
  <si>
    <t>-646654467</t>
  </si>
  <si>
    <t>02-1 - SO 02-1 Bytový dům č. p. 392 - způsobilé náklady</t>
  </si>
  <si>
    <t xml:space="preserve">    741-3 - Hromosvod - dodávka</t>
  </si>
  <si>
    <t xml:space="preserve">    771 - Podlahy z dlaždic</t>
  </si>
  <si>
    <t>1185486696</t>
  </si>
  <si>
    <t>(50,56+50,50+1,05*8)*0,50+8,10</t>
  </si>
  <si>
    <t>599916575</t>
  </si>
  <si>
    <t>9,80*12,12*1,15+4,50*3,50*1,20+9,80*7,78*1,15+1,20*5,40*0,90+2,50*4,50*1,20+14,40</t>
  </si>
  <si>
    <t>-1461922384</t>
  </si>
  <si>
    <t>853697021</t>
  </si>
  <si>
    <t>"na meziskládku"245,44</t>
  </si>
  <si>
    <t>"zpět na zásyp"245,44</t>
  </si>
  <si>
    <t>-745386679</t>
  </si>
  <si>
    <t>"obsyp drenáží"</t>
  </si>
  <si>
    <t>(50,56+50,50+1,05*8)*0,50*0,50+4,10</t>
  </si>
  <si>
    <t>1558526119</t>
  </si>
  <si>
    <t>"pro zásyp"245,44</t>
  </si>
  <si>
    <t>-1490123433</t>
  </si>
  <si>
    <t>1117373967</t>
  </si>
  <si>
    <t>9,80*12,12*1,15+4,50*3,50*1,20+9,80*7,78*1,15+1,10*1,40*0,80+1,03</t>
  </si>
  <si>
    <t>486099730</t>
  </si>
  <si>
    <t>"stavební práce-odhad" 77</t>
  </si>
  <si>
    <t>178442220</t>
  </si>
  <si>
    <t>-989741350</t>
  </si>
  <si>
    <t>"kolem drenáží"</t>
  </si>
  <si>
    <t>(50,56+50,50+1,05*8+4,10)*1,50+21,50*1,50+14,50*1,50+14,00*1,50+12,50*1,50+20,46</t>
  </si>
  <si>
    <t>-1451234685</t>
  </si>
  <si>
    <t>284,55*1,15</t>
  </si>
  <si>
    <t>-124884918</t>
  </si>
  <si>
    <t>50,56+50,50+1,05*8+4,10+12,30</t>
  </si>
  <si>
    <t>-1324003703</t>
  </si>
  <si>
    <t>5,00*2+1,50</t>
  </si>
  <si>
    <t>-1402997582</t>
  </si>
  <si>
    <t>14,50+25,50+42,1+10,80</t>
  </si>
  <si>
    <t>319202115</t>
  </si>
  <si>
    <t>Dodatečná izolace zdiva injektáží nízkotlakou metodou silikonovou mikroemulzí, tloušťka zdiva přes 600 do 900 mm</t>
  </si>
  <si>
    <t>737366738</t>
  </si>
  <si>
    <t>50,56+8,80*2+10,20</t>
  </si>
  <si>
    <t>-1221066339</t>
  </si>
  <si>
    <t>"kolem objektu"</t>
  </si>
  <si>
    <t>25,80*2,50+65,00*2,50+45,50*2,50+26,9*2,50+10,80*2,50+68,44</t>
  </si>
  <si>
    <t>1598792231</t>
  </si>
  <si>
    <t>503,44*1,10</t>
  </si>
  <si>
    <t>1737004405</t>
  </si>
  <si>
    <t>"ostění oken a otvorů"</t>
  </si>
  <si>
    <t>(0,88+0,70*2)*0,70*36+(0,79+2,25*2+1,05+2,21*2)*0,70</t>
  </si>
  <si>
    <t>(0,75+1,42*2)*6*0,50+(0,87+2,32*2)*6*0,50+(0,57+0,98*2)*0,50*12+(0,86+0,98*2)*0,50*12+(0,79+2,25*2)*0,50+(1,05+2,21)*2*0,50</t>
  </si>
  <si>
    <t>(1,04+2,04*2)*0,50*6+(0,79+2,25*2)*0,50</t>
  </si>
  <si>
    <t>(0,75+1,42*2)*0,50*6+(0,87+2,32*2)*0,50*6+(2,02+1,47*2)*0,50*6+(0,57+0,98*2)*0,50*12+(0,86+0,98*2)*0,50*12+(2,28+0,72*2)*0,50</t>
  </si>
  <si>
    <t>76,14+19,64+0,07</t>
  </si>
  <si>
    <t>-1000170423</t>
  </si>
  <si>
    <t>(11,50+6,20)*2*2,66</t>
  </si>
  <si>
    <t>(2,80+6,20)*2*2,66</t>
  </si>
  <si>
    <t>(5,20+6,20)*2*2,66</t>
  </si>
  <si>
    <t>(9,80+6,20)*2*2,66</t>
  </si>
  <si>
    <t>(7,00+6,20)*2*2,66</t>
  </si>
  <si>
    <t>-(0,88*0,70*14+1,58*0,70*4+1,18*0,70*2+1,10*0,70+1,58*1,10*4+1,18*1,10*2)</t>
  </si>
  <si>
    <t>(1,58+0,70*2)*0,60*4+(1,18+0,70*2)*0,60*2+(0,88+0,70*2)*0,60*14</t>
  </si>
  <si>
    <t>(1,10+0,70*2)*0,60+(1,58+1,10*2)*0,60*4+(1,18+1,10*2)*0,60*2+66,60</t>
  </si>
  <si>
    <t>207801769</t>
  </si>
  <si>
    <t>-450668084</t>
  </si>
  <si>
    <t>0,88*0,70*36+0,79*2,25+1,05*2,21</t>
  </si>
  <si>
    <t>0,75*1,42*6+0,87*2,32*6+0,57*0,98*12+0,86*0,98*12+0,79*2,25+1,05*2,21</t>
  </si>
  <si>
    <t>1,04*2,04*6+0,79*2,25</t>
  </si>
  <si>
    <t>0,75*1,42*6+0,87*2,32*6+2,02*1,47*6+0,57*0,98*12+0,86*0,98*12+2,28*0,72+1,04*2,04*6+0,79*2,25</t>
  </si>
  <si>
    <t>69,28+32,7</t>
  </si>
  <si>
    <t>621131121</t>
  </si>
  <si>
    <t>Podkladní a spojovací vrstva vnějších omítaných ploch penetrace akrylát-silikonová nanášená ručně podhledů</t>
  </si>
  <si>
    <t>-773527774</t>
  </si>
  <si>
    <t>"pavlač"50,54*1,10*3+24,90</t>
  </si>
  <si>
    <t>"lodžie"2,75*1,10*2+5,10*1,10*2+2,60</t>
  </si>
  <si>
    <t>621142001</t>
  </si>
  <si>
    <t>Potažení vnějších ploch pletivem v ploše nebo pruzích, na plném podkladu sklovláknitým vtlačením do tmelu podhledů</t>
  </si>
  <si>
    <t>701331819</t>
  </si>
  <si>
    <t>"lodžie"2,75*1,10*2+5,10*1,10*2+2,6</t>
  </si>
  <si>
    <t>621221021</t>
  </si>
  <si>
    <t>Montáž kontaktního zateplení z desek z minerální vlny s podélnou orientací vláken na vnější podhledy, tloušťky desek přes 80 do 120 mm</t>
  </si>
  <si>
    <t>352147625</t>
  </si>
  <si>
    <t>"pavlače"</t>
  </si>
  <si>
    <t>211,55</t>
  </si>
  <si>
    <t>2049873775</t>
  </si>
  <si>
    <t>211,55*1,02 "Přepočtené koeficientem množství</t>
  </si>
  <si>
    <t>621221031</t>
  </si>
  <si>
    <t>Montáž kontaktního zateplení z desek z minerální vlny s podélnou orientací vláken na vnější podhledy, tloušťky desek přes 120 do 160 mm</t>
  </si>
  <si>
    <t>-1968409789</t>
  </si>
  <si>
    <t>"lodžie"</t>
  </si>
  <si>
    <t>2,75*1,20*2+5,10*1,20*2+2,70</t>
  </si>
  <si>
    <t>631515380</t>
  </si>
  <si>
    <t>deska izolační minerální kontaktních fasád podélné vlákno λ=0,036 tl 160mm</t>
  </si>
  <si>
    <t>-1097768403</t>
  </si>
  <si>
    <t>21,54*1,02</t>
  </si>
  <si>
    <t>621325102</t>
  </si>
  <si>
    <t>Oprava vápenocementové omítky vnějších ploch stupně členitosti 1 hladké podhledů, v rozsahu opravované plochy přes 10 do 30%</t>
  </si>
  <si>
    <t>1952308255</t>
  </si>
  <si>
    <t>621531021</t>
  </si>
  <si>
    <t>Omítka tenkovrstvá silikonová vnějších ploch probarvená, včetně penetrace podkladu zrnitá, tloušťky 2,0 mm podhledů</t>
  </si>
  <si>
    <t>-946794819</t>
  </si>
  <si>
    <t>50,54*1,20*3+27,20+30,9</t>
  </si>
  <si>
    <t>2,75*1,20*2+5,10*1,20*2+2,70+3,15</t>
  </si>
  <si>
    <t>1428421192</t>
  </si>
  <si>
    <t>"jihozápad</t>
  </si>
  <si>
    <t>50,54*12,31+(2,75+1,25*2)*2,60*2+(5,10+1,25*2)*2,60*2+103,2</t>
  </si>
  <si>
    <t>(50,535+1,20*2)*12,31+97,70</t>
  </si>
  <si>
    <t>-(0,75*1,42*18+0,87*2,32*18+2,02*1,47*18+0,57*0,98*36)</t>
  </si>
  <si>
    <t>-(0,86*0,98*36+2,28*0,72+0,88*0,70*36+1,047*2,04*18+7,90*2,25*3)</t>
  </si>
  <si>
    <t>2014017591</t>
  </si>
  <si>
    <t>(50,54+1,05*8)*(1,40+0,80)/2</t>
  </si>
  <si>
    <t>50,54*(1,20+0,80)/2</t>
  </si>
  <si>
    <t>-0,88*0,70*36</t>
  </si>
  <si>
    <t>"lodžie zevnitř"</t>
  </si>
  <si>
    <t>50,54*1,10*3</t>
  </si>
  <si>
    <t>622211011</t>
  </si>
  <si>
    <t>Montáž kontaktního zateplení z polystyrenových desek nebo z kombinovaných desek na vnější stěny, tloušťky desek přes 40 do 80 mm</t>
  </si>
  <si>
    <t>-221267346</t>
  </si>
  <si>
    <t>"lodžie z venku"</t>
  </si>
  <si>
    <t>50,54*1,10*3+24,90</t>
  </si>
  <si>
    <t>283764170</t>
  </si>
  <si>
    <t>deska z polystyrénu XPS, hrana polodrážková a hladký povrch tl 50mm</t>
  </si>
  <si>
    <t>-132663460</t>
  </si>
  <si>
    <t>191,68*1,02</t>
  </si>
  <si>
    <t>1153476437</t>
  </si>
  <si>
    <t>1957893957</t>
  </si>
  <si>
    <t>1266,51*1,02</t>
  </si>
  <si>
    <t>1436763889</t>
  </si>
  <si>
    <t>"sokl"25,50+45,20+14,50+10,5+17,38</t>
  </si>
  <si>
    <t>1726515708</t>
  </si>
  <si>
    <t>113,08*1,05</t>
  </si>
  <si>
    <t>-1808315419</t>
  </si>
  <si>
    <t>"rohy"</t>
  </si>
  <si>
    <t>(0,88+0,70*2)*36*2+(0,79+2,25*2+1,05+2,21*2)*2+28,50</t>
  </si>
  <si>
    <t>(0,75+1,42*2)*6+(0,87+2,32*2)*6+(0,57+0,98*2)*12+(0,86+0,98*2)*12+(0,79+2,25*2)+(1,05+2,21)*2+45,50</t>
  </si>
  <si>
    <t>(1,04+2,04*2)*6+(0,79+2,25*2)+28,5</t>
  </si>
  <si>
    <t>(0,75+1,42*2)*6+(0,87+2,32*2)*6*2+(2,02+1,47*2)*6+(0,57+0,98*2)*12*2+(0,86+0,98*2)*12+(2,28+0,72*2)*2+45,50</t>
  </si>
  <si>
    <t>219,42*2+137,60</t>
  </si>
  <si>
    <t>"APU lišty"</t>
  </si>
  <si>
    <t>(0,88+0,70*2)*36*2+(0,79+2,25*2+1,05+2,21*2)*2+28,50+45,50</t>
  </si>
  <si>
    <t>(0,75+1,42*2)*6+(0,87+2,32*2)*6+(0,57+0,98*2)*12+(0,86+0,98*2)*12+(0,79+2,25*2)+(1,05+2,21)*2+45,50+85,20</t>
  </si>
  <si>
    <t>0,75*6+0,87*6*2+2,02*6+0,57*12*2+0,86*12+2,28*2+78,6</t>
  </si>
  <si>
    <t>219,42*2+115,76-129,44</t>
  </si>
  <si>
    <t>"parapety"</t>
  </si>
  <si>
    <t>0,88*2*2+0,79*2+15,13</t>
  </si>
  <si>
    <t>0,75*6+0,87*6+0,57*12+0,86*8</t>
  </si>
  <si>
    <t>1,04*6+0,79</t>
  </si>
  <si>
    <t>0,75*6+0,87*6*2+2,02*6+0,57*12*2+0,86*8</t>
  </si>
  <si>
    <t>47,62</t>
  </si>
  <si>
    <t>36309243</t>
  </si>
  <si>
    <t>"APU lišty"1274,32</t>
  </si>
  <si>
    <t>-381621759</t>
  </si>
  <si>
    <t>"rohy"1296,16</t>
  </si>
  <si>
    <t>-567609285</t>
  </si>
  <si>
    <t>"pod parapety"145,94</t>
  </si>
  <si>
    <t>613640398</t>
  </si>
  <si>
    <t>(32,60+10,175+18,98+18,93+10,255+1,12)*2,20+30,3+51,02</t>
  </si>
  <si>
    <t>871281989</t>
  </si>
  <si>
    <t>(32,60+10,175+18,98+18,93+10,255+1,12)*2,20+30,3</t>
  </si>
  <si>
    <t>1340833614</t>
  </si>
  <si>
    <t>"komíny"</t>
  </si>
  <si>
    <t>(0,90+0,50)*2*1,50*3+(1,40+0,50)*2*1,50*3+(1,80+0,50)*2*1,50*2+6,50</t>
  </si>
  <si>
    <t>-1595336952</t>
  </si>
  <si>
    <t>111,64</t>
  </si>
  <si>
    <t>565157998</t>
  </si>
  <si>
    <t>909294832</t>
  </si>
  <si>
    <t>(0,90+0,50)*2*1,50*3+(1,40+0,50)*2*1,50*3+(1,80+0,50)*2*1,50*2</t>
  </si>
  <si>
    <t>812657389</t>
  </si>
  <si>
    <t>"podle vnějších omítek"1266,51+211,55+320,30+211,55+111,64</t>
  </si>
  <si>
    <t>-2086684236</t>
  </si>
  <si>
    <t>117498730</t>
  </si>
  <si>
    <t>-880637530</t>
  </si>
  <si>
    <t>"zakrytí otvorů"251,46</t>
  </si>
  <si>
    <t>-594611357</t>
  </si>
  <si>
    <t>"pavlač"50,54*1,10*3+24,9</t>
  </si>
  <si>
    <t>"lodžie"21,54</t>
  </si>
  <si>
    <t>"fasáda"1266,51</t>
  </si>
  <si>
    <t>"sokl"79,11</t>
  </si>
  <si>
    <t>631311115</t>
  </si>
  <si>
    <t>Mazanina z betonu prostého bez zvýšených nároků na prostředí tl. přes 50 do 80 mm tř. C 20/25</t>
  </si>
  <si>
    <t>829857456</t>
  </si>
  <si>
    <t>"pavlač"50,54*1,10*0,04*3</t>
  </si>
  <si>
    <t>"lodžie"(2,75*1,10*2*3+5,10*1,10*2*3)*0,04</t>
  </si>
  <si>
    <t>631319222</t>
  </si>
  <si>
    <t>Příplatek k cenám betonových mazanin za vyztužení polymerovými makrovlákny objemové vyztužení 3 kg/m3</t>
  </si>
  <si>
    <t>-537969273</t>
  </si>
  <si>
    <t>1640652167</t>
  </si>
  <si>
    <t>0,88*36*0,60</t>
  </si>
  <si>
    <t>(0,75*6+2,02*6+0,57*12+0,86*12)*0,45</t>
  </si>
  <si>
    <t>(0,75*6+2,02*6+0,57*12+0,86*12+2,28)*0,45</t>
  </si>
  <si>
    <t>(0,75*6+2,02*6+0,57*12+0,86*12)*0,45+9,80</t>
  </si>
  <si>
    <t>632481213</t>
  </si>
  <si>
    <t>Separační vrstva k oddělení podlahových vrstev z polyetylénové fólie</t>
  </si>
  <si>
    <t>-985448810</t>
  </si>
  <si>
    <t>"pavlač"50,54*1,10*3</t>
  </si>
  <si>
    <t>"lodžie"(2,75*1,10*2*3+5,10*1,10*2*3)</t>
  </si>
  <si>
    <t>930 101</t>
  </si>
  <si>
    <t>-1965577822</t>
  </si>
  <si>
    <t>15+25+10</t>
  </si>
  <si>
    <t>-1923543261</t>
  </si>
  <si>
    <t>-2010264397</t>
  </si>
  <si>
    <t>50,54*11,41+50,54*12,31+179,7</t>
  </si>
  <si>
    <t>-985153754</t>
  </si>
  <si>
    <t>1378,51*60</t>
  </si>
  <si>
    <t>-933379965</t>
  </si>
  <si>
    <t>941121112</t>
  </si>
  <si>
    <t>Montáž lešení řadového trubkového těžkého pracovního s podlahami z fošen nebo dílců min. tl. 38 mm, s provozním zatížením tř. 4 do 300 kg/m2 šířky tř. W15 přes 1,5 do 1,8 m, výšky přes 10 do 20 m</t>
  </si>
  <si>
    <t>-208957385</t>
  </si>
  <si>
    <t>(0,90+3,50)*2*2,80*3+(1,40+3,50)*2*2,80*3+(1,80+3,50)*2*2,80*2+32,3</t>
  </si>
  <si>
    <t>941121212</t>
  </si>
  <si>
    <t>Montáž lešení řadového trubkového těžkého pracovního s podlahami Příplatek za první a každý další den použití lešení k ceně -1112</t>
  </si>
  <si>
    <t>778612498</t>
  </si>
  <si>
    <t>247,90*20</t>
  </si>
  <si>
    <t>941121812</t>
  </si>
  <si>
    <t>Demontáž lešení řadového trubkového těžkého pracovního s podlahami z fošen nebo dílců min. tl. 38 mm, s provozním zatížením tř. 4 do 300 kg/m2 šířky tř. W15 přes 1,5 do 1,8 m, výšky přes 10 do 20 m</t>
  </si>
  <si>
    <t>387267817</t>
  </si>
  <si>
    <t>-393626033</t>
  </si>
  <si>
    <t>23,00*6,20+2,80*6,20+5,00*6,20+10,00*6,20+7,20*6,00+44,40</t>
  </si>
  <si>
    <t>160649486</t>
  </si>
  <si>
    <t>"dle tabulky otvorů"</t>
  </si>
  <si>
    <t>0,70*0,90*36+1,20*0,60*25+0,90*1,20*14+16,83</t>
  </si>
  <si>
    <t>-1249764991</t>
  </si>
  <si>
    <t>0,75*1,42*18</t>
  </si>
  <si>
    <t>-922941196</t>
  </si>
  <si>
    <t>1,80*5,30*5+5,75</t>
  </si>
  <si>
    <t>-199620169</t>
  </si>
  <si>
    <t>2,28*7,20</t>
  </si>
  <si>
    <t>-481063782</t>
  </si>
  <si>
    <t>0,90*2,10*2+0,45</t>
  </si>
  <si>
    <t>-83620664</t>
  </si>
  <si>
    <t>-189784612</t>
  </si>
  <si>
    <t>1053095992</t>
  </si>
  <si>
    <t>-892417490</t>
  </si>
  <si>
    <t>-0,88*0,70*36-0,31</t>
  </si>
  <si>
    <t>-1345840938</t>
  </si>
  <si>
    <t>-5064022</t>
  </si>
  <si>
    <t>-1826812699</t>
  </si>
  <si>
    <t>86,46*5</t>
  </si>
  <si>
    <t>-2033513262</t>
  </si>
  <si>
    <t>-177190630</t>
  </si>
  <si>
    <t>679465650</t>
  </si>
  <si>
    <t>14,50*17,20+10,26</t>
  </si>
  <si>
    <t>762376929</t>
  </si>
  <si>
    <t>2600*0,00035 "Přepočtené koeficientem množství</t>
  </si>
  <si>
    <t>711113111</t>
  </si>
  <si>
    <t>Izolace proti zemní vlhkosti natěradly a tmely za studena na ploše vodorovné V emulzí elastickou plošnou (kombinace bitumenu a plastu)</t>
  </si>
  <si>
    <t>2050686539</t>
  </si>
  <si>
    <t>(50,54+1,10)*2*0,30*3+17,1</t>
  </si>
  <si>
    <t>(2,70+1,10*2)*0,30*2*3+(5,10+1,10*2)*0,30*2*3</t>
  </si>
  <si>
    <t>"sociálky"</t>
  </si>
  <si>
    <t>2,10*1,80*24+1,20*0,90*24+2,24</t>
  </si>
  <si>
    <t>711113121</t>
  </si>
  <si>
    <t>Izolace proti zemní vlhkosti natěradly a tmely za studena na ploše svislé S emulzí elastickou plošnou (kombinace bitumenu a plastu)</t>
  </si>
  <si>
    <t>-33347452</t>
  </si>
  <si>
    <t>-191622908</t>
  </si>
  <si>
    <t>(50,56+1,20*2)*2,20+(50,50+1,20*8)*2,20</t>
  </si>
  <si>
    <t>-(0,88*0,70*36+0,79*2,25+1,05*2,21)</t>
  </si>
  <si>
    <t>1291544575</t>
  </si>
  <si>
    <t>-715431504</t>
  </si>
  <si>
    <t>-607239804</t>
  </si>
  <si>
    <t>259,66*1,20</t>
  </si>
  <si>
    <t>1675967416</t>
  </si>
  <si>
    <t>129,96</t>
  </si>
  <si>
    <t>1525039981</t>
  </si>
  <si>
    <t>(50,56+50,50)*5,00+73,8</t>
  </si>
  <si>
    <t>-428063864</t>
  </si>
  <si>
    <t>579,10*1,10-28,95</t>
  </si>
  <si>
    <t>1292939865</t>
  </si>
  <si>
    <t>-1859114024</t>
  </si>
  <si>
    <t>"střecha"50,90*4,75*2+72,40</t>
  </si>
  <si>
    <t>1550801820</t>
  </si>
  <si>
    <t>555,95*1,15</t>
  </si>
  <si>
    <t>2079631256</t>
  </si>
  <si>
    <t>713121111</t>
  </si>
  <si>
    <t>Montáž tepelné izolace podlah rohožemi, pásy, deskami, dílci, bloky (izolační materiál ve specifikaci) kladenými volně jednovrstvá</t>
  </si>
  <si>
    <t>24602226</t>
  </si>
  <si>
    <t>"pavlač"</t>
  </si>
  <si>
    <t>50,46*1,00*3+30,3</t>
  </si>
  <si>
    <t>2,70*1,10*2*3+5,10*1,10*2*3</t>
  </si>
  <si>
    <t>283764210</t>
  </si>
  <si>
    <t>deska z polystyrénu XPS, hrana polodrážková a hladký povrch tl 80mm</t>
  </si>
  <si>
    <t>737470652</t>
  </si>
  <si>
    <t>233,16*1,02</t>
  </si>
  <si>
    <t>1526034733</t>
  </si>
  <si>
    <t>(50,54+1,05*8)*(1,40+0,80)/2-25,83</t>
  </si>
  <si>
    <t>50,54*(1,20+0,80)/2-25,5</t>
  </si>
  <si>
    <t>2052487259</t>
  </si>
  <si>
    <t>208,64*0,20+1,77-9,45</t>
  </si>
  <si>
    <t>783508467</t>
  </si>
  <si>
    <t>"střecha"50,90*4,75*2+72,40+226,05</t>
  </si>
  <si>
    <t>494893118</t>
  </si>
  <si>
    <t>782*10,5</t>
  </si>
  <si>
    <t>1077723370</t>
  </si>
  <si>
    <t>12+45+18+42+31+10+42+24+7+12+38+12+39</t>
  </si>
  <si>
    <t>-1195005161</t>
  </si>
  <si>
    <t>1642994581</t>
  </si>
  <si>
    <t>10+11+23+6+10+5+2</t>
  </si>
  <si>
    <t>565510651</t>
  </si>
  <si>
    <t>11+4+6+8+12+8+2+3</t>
  </si>
  <si>
    <t>-2051785205</t>
  </si>
  <si>
    <t>3+5+8+9+10+2+7</t>
  </si>
  <si>
    <t>1450497306</t>
  </si>
  <si>
    <t>2+3+6+7+4</t>
  </si>
  <si>
    <t>2066861646</t>
  </si>
  <si>
    <t>12+6+45+32+8+12+8+7</t>
  </si>
  <si>
    <t>1792877771</t>
  </si>
  <si>
    <t>23+22+4+10+8+25+18+17+21+5+8+14+5+8+3</t>
  </si>
  <si>
    <t>-827739371</t>
  </si>
  <si>
    <t>21+5+8+23+4+5+15+23+4+7+21+5+9+2</t>
  </si>
  <si>
    <t>1155515124</t>
  </si>
  <si>
    <t>6+5+9+10+9</t>
  </si>
  <si>
    <t>-904320059</t>
  </si>
  <si>
    <t>demontáž+likvidace gajgů</t>
  </si>
  <si>
    <t>2109462662</t>
  </si>
  <si>
    <t>-1982164446</t>
  </si>
  <si>
    <t>459323138</t>
  </si>
  <si>
    <t>-722195158</t>
  </si>
  <si>
    <t>45+98+24+63+78+34+68+25+78+7</t>
  </si>
  <si>
    <t>-1499070378</t>
  </si>
  <si>
    <t>25+12+14+36+9+14</t>
  </si>
  <si>
    <t>-894951316</t>
  </si>
  <si>
    <t>12+10+9+8+21+10</t>
  </si>
  <si>
    <t>-1972978280</t>
  </si>
  <si>
    <t>14+6+21+29</t>
  </si>
  <si>
    <t>554949970</t>
  </si>
  <si>
    <t>34+6+14+23+8+10</t>
  </si>
  <si>
    <t>-1958472922</t>
  </si>
  <si>
    <t>2+2+1</t>
  </si>
  <si>
    <t>-1950788763</t>
  </si>
  <si>
    <t>12+9+14+18+21+7+16+13</t>
  </si>
  <si>
    <t>733133152</t>
  </si>
  <si>
    <t>Kompenzátory pro ocelové potrubí tvaru U s hladkými ohyby DN 50</t>
  </si>
  <si>
    <t>941562537</t>
  </si>
  <si>
    <t>2+4+6</t>
  </si>
  <si>
    <t>1215334073</t>
  </si>
  <si>
    <t>-2052951004</t>
  </si>
  <si>
    <t>2+2+4+6+4</t>
  </si>
  <si>
    <t>-459692219</t>
  </si>
  <si>
    <t>2025149646</t>
  </si>
  <si>
    <t>2+4+6+2+2</t>
  </si>
  <si>
    <t>2000133289</t>
  </si>
  <si>
    <t>-1384538198</t>
  </si>
  <si>
    <t>12+14+15+21+9+10+9</t>
  </si>
  <si>
    <t>-1143830854</t>
  </si>
  <si>
    <t>12+14+10+9+8+4+7+8</t>
  </si>
  <si>
    <t>248325686</t>
  </si>
  <si>
    <t>-1175904297</t>
  </si>
  <si>
    <t>2+6+4+3+3</t>
  </si>
  <si>
    <t>735152279</t>
  </si>
  <si>
    <t>Otopná tělesa panelová VK jednodesková PN 1,0 MPa, T do 110°C s jednou přídavnou přestupní plochou výšky tělesa 600 mm stavební délky / výkonu 1200 mm / 1202 W</t>
  </si>
  <si>
    <t>-1774731883</t>
  </si>
  <si>
    <t>2+6+4+5+1</t>
  </si>
  <si>
    <t>735152572</t>
  </si>
  <si>
    <t>Otopná tělesa panelová VK dvoudesková PN 1,0 MPa, T do 110°C se dvěma přídavnými přestupními plochami výšky tělesa 600 mm stavební délky / výkonu 500 mm / 840 W</t>
  </si>
  <si>
    <t>645599083</t>
  </si>
  <si>
    <t>12+10+5+6+3</t>
  </si>
  <si>
    <t>735164231_1</t>
  </si>
  <si>
    <t>Otopné těleso trubkové výška/délka 900/595 mm, se zvýšeným výkonem, středové připojení</t>
  </si>
  <si>
    <t>-689940390</t>
  </si>
  <si>
    <t>-47530265</t>
  </si>
  <si>
    <t>1433920861</t>
  </si>
  <si>
    <t>Pol125</t>
  </si>
  <si>
    <t>drát FeZn pr.10mm</t>
  </si>
  <si>
    <t>1600374295</t>
  </si>
  <si>
    <t>21+5+10+5+12+7</t>
  </si>
  <si>
    <t>Pol126</t>
  </si>
  <si>
    <t>Štítek označovací SO 01</t>
  </si>
  <si>
    <t>-861350700</t>
  </si>
  <si>
    <t>813358305</t>
  </si>
  <si>
    <t>23+51+45+31+10+20+30</t>
  </si>
  <si>
    <t>1820744424</t>
  </si>
  <si>
    <t>21+30+45+35+12+10+9+38</t>
  </si>
  <si>
    <t>-92069018</t>
  </si>
  <si>
    <t>20+12+10+23+4+14+7</t>
  </si>
  <si>
    <t>1878268691</t>
  </si>
  <si>
    <t>2+3+4+6+10+5</t>
  </si>
  <si>
    <t>-2007209448</t>
  </si>
  <si>
    <t>12+30+20+9+12+25+8+13+15+6</t>
  </si>
  <si>
    <t>-316979662</t>
  </si>
  <si>
    <t>2+2+6</t>
  </si>
  <si>
    <t>769968528</t>
  </si>
  <si>
    <t>1503896323</t>
  </si>
  <si>
    <t>32+15+10+9+21+8+14+7+20+14</t>
  </si>
  <si>
    <t>-547738652</t>
  </si>
  <si>
    <t>2+5+6+3+4</t>
  </si>
  <si>
    <t>348548252</t>
  </si>
  <si>
    <t>Zemní práce - vykopání rýhy šíře 500 mm, hloubky 900 mm, tř. 3, vč. zpětného zásypu uzemnění</t>
  </si>
  <si>
    <t>279935238</t>
  </si>
  <si>
    <t>1365004914</t>
  </si>
  <si>
    <t>Hromosvod - dodávka</t>
  </si>
  <si>
    <t>570070889</t>
  </si>
  <si>
    <t>15+45+32+56+25+14+23</t>
  </si>
  <si>
    <t>drát FeZn pr.10mm            530m</t>
  </si>
  <si>
    <t>1293234849</t>
  </si>
  <si>
    <t>12+14+5+9+20</t>
  </si>
  <si>
    <t>44474760</t>
  </si>
  <si>
    <t>15+45+32+56+25+14+13</t>
  </si>
  <si>
    <t>942696948</t>
  </si>
  <si>
    <t>25+14+5+10+15+4+12+5</t>
  </si>
  <si>
    <t>-1146620166</t>
  </si>
  <si>
    <t>5+10+12+3</t>
  </si>
  <si>
    <t>-301299510</t>
  </si>
  <si>
    <t>25+14+18+23+17+14+10+29</t>
  </si>
  <si>
    <t>1268693264</t>
  </si>
  <si>
    <t>2+2+4+2</t>
  </si>
  <si>
    <t>-2144723985</t>
  </si>
  <si>
    <t>1779030608</t>
  </si>
  <si>
    <t>-457923345</t>
  </si>
  <si>
    <t>2+4+6+8</t>
  </si>
  <si>
    <t>-1879768941</t>
  </si>
  <si>
    <t>676019094</t>
  </si>
  <si>
    <t>-782913828</t>
  </si>
  <si>
    <t>459299304</t>
  </si>
  <si>
    <t>"dle výpisu v projektu"102</t>
  </si>
  <si>
    <t>-1260724402</t>
  </si>
  <si>
    <t>50,90*4,75*2+72,5</t>
  </si>
  <si>
    <t>-1877973561</t>
  </si>
  <si>
    <t>556,05*0,024*1,10</t>
  </si>
  <si>
    <t>-1451452310</t>
  </si>
  <si>
    <t>50,90*4,60*2</t>
  </si>
  <si>
    <t>-1539976396</t>
  </si>
  <si>
    <t>-919227162</t>
  </si>
  <si>
    <t>1584796810</t>
  </si>
  <si>
    <t>"dle projektu"2</t>
  </si>
  <si>
    <t>-1900333920</t>
  </si>
  <si>
    <t>"dle projektu"102</t>
  </si>
  <si>
    <t>377190715</t>
  </si>
  <si>
    <t>"nad vstupy"</t>
  </si>
  <si>
    <t>3,05*0,70*2+5,40*0,70*2</t>
  </si>
  <si>
    <t>213375243</t>
  </si>
  <si>
    <t>"dle projektu"4</t>
  </si>
  <si>
    <t>247784705</t>
  </si>
  <si>
    <t>0,75*18+2,02*18+0,57*36+0,86*36+2,28+0,88*36+20,3</t>
  </si>
  <si>
    <t>2020869829</t>
  </si>
  <si>
    <t>"komíny"(0,90+0,50)*2*0,66*4+(1,30+0,50)*2*0,66*6+(0,600+0,50)*2*0,66*2+(0,50+6,30)*2*0,66</t>
  </si>
  <si>
    <t>-649834082</t>
  </si>
  <si>
    <t>32+32+15+12,3</t>
  </si>
  <si>
    <t>-1901664608</t>
  </si>
  <si>
    <t>15,60+14,50+17,6</t>
  </si>
  <si>
    <t>-1362391202</t>
  </si>
  <si>
    <t>50,90*4,75*2+74,3</t>
  </si>
  <si>
    <t>686749009</t>
  </si>
  <si>
    <t>764228404</t>
  </si>
  <si>
    <t>Oplechování říms a ozdobných prvků z hliníkového plechu rovných, bez rohů mechanicky kotvené rš 330 mm</t>
  </si>
  <si>
    <t>632894922</t>
  </si>
  <si>
    <t>25+12+12+4,70</t>
  </si>
  <si>
    <t>-999484438</t>
  </si>
  <si>
    <t>"komíny"(0,90+0,50)*2*0,66*4+(1,30+0,50)*2*0,66*6+(0,600+0,50)*2*0,66*2+(0,50+6,30)*2*0,66+4,9</t>
  </si>
  <si>
    <t>-1625876201</t>
  </si>
  <si>
    <t>2+3+5+4</t>
  </si>
  <si>
    <t>-1497003303</t>
  </si>
  <si>
    <t>-1943487841</t>
  </si>
  <si>
    <t>10026179</t>
  </si>
  <si>
    <t>1596168564</t>
  </si>
  <si>
    <t>-986001751</t>
  </si>
  <si>
    <t>0,75*1,42*18+0,57*0,98*36+0,86*0,98*36+0,88*0,70*36</t>
  </si>
  <si>
    <t>2,28*7,20+3,20</t>
  </si>
  <si>
    <t>0,75*1,42*18+2,02*1,47*11+1,62-3,20</t>
  </si>
  <si>
    <t>350563778</t>
  </si>
  <si>
    <t>"dle tabulky otvorů"1</t>
  </si>
  <si>
    <t>784935721</t>
  </si>
  <si>
    <t>18+18+36+21+12</t>
  </si>
  <si>
    <t>-547667772</t>
  </si>
  <si>
    <t>2+5+4+8</t>
  </si>
  <si>
    <t>440755942</t>
  </si>
  <si>
    <t>611 101.2</t>
  </si>
  <si>
    <t>okno plastové 750x1420 mm ozn. BS01, BS 02 par. dle PD</t>
  </si>
  <si>
    <t>-1864489672</t>
  </si>
  <si>
    <t>"dle výpisu"18</t>
  </si>
  <si>
    <t>611 102.2</t>
  </si>
  <si>
    <t>okno plastové 2020x1470  mm oun. OK05 par. dle PD</t>
  </si>
  <si>
    <t>290717400</t>
  </si>
  <si>
    <t>611 103.2</t>
  </si>
  <si>
    <t>okno plastové 570x980 mm ozn. OK08 par. dle PD</t>
  </si>
  <si>
    <t>342934110</t>
  </si>
  <si>
    <t>"dle výpisu"36</t>
  </si>
  <si>
    <t>611 104.2</t>
  </si>
  <si>
    <t>okno plastové 860x980  mm ozn. OK09 par. dle PD</t>
  </si>
  <si>
    <t>-1142897621</t>
  </si>
  <si>
    <t>611 105.2</t>
  </si>
  <si>
    <t>okno plastové 2280x7200  mm ozn. OK011 par. dle PD</t>
  </si>
  <si>
    <t>1004362073</t>
  </si>
  <si>
    <t>611 106.2</t>
  </si>
  <si>
    <t>1005814781</t>
  </si>
  <si>
    <t>611 107.2</t>
  </si>
  <si>
    <t>balkonové dveře plastové 870x21320  mm ozn. BS01, BS02 par. dle PD</t>
  </si>
  <si>
    <t>-1555361767</t>
  </si>
  <si>
    <t>-1002644592</t>
  </si>
  <si>
    <t>0,75*1,42*18+2,02*1,47*11+1,62</t>
  </si>
  <si>
    <t>1237414708</t>
  </si>
  <si>
    <t>-172412263</t>
  </si>
  <si>
    <t>(0,75+1,42*2)*18+(0,57+0,98*2)*36+(0,86+0,98*2)*36+(0,88+0,70*2)*36+102</t>
  </si>
  <si>
    <t>(2,28+7,20)*2+3,20+142</t>
  </si>
  <si>
    <t>(0,75+1,42*2)*18+(2,02+1,47*2)*11+1,62+53,66</t>
  </si>
  <si>
    <t>766641131</t>
  </si>
  <si>
    <t>Montáž balkónových dveří dřevěných nebo plastových včetně rámu na PU pěnu zdvojených do zdiva jednokřídlových bez nadsvětlíku</t>
  </si>
  <si>
    <t>-1855248872</t>
  </si>
  <si>
    <t>"dle výpisu"18,0</t>
  </si>
  <si>
    <t>-172184945</t>
  </si>
  <si>
    <t>767 101</t>
  </si>
  <si>
    <t>dodávka a montáž nerez madla na zábradlí pavlačí včetně kotvících nerez desek 120x120x8 mm</t>
  </si>
  <si>
    <t>1934162892</t>
  </si>
  <si>
    <t>50,54*3</t>
  </si>
  <si>
    <t>767640111</t>
  </si>
  <si>
    <t>Montáž dveří ocelových vchodových jednokřídlových bez nadsvětlíku</t>
  </si>
  <si>
    <t>223884743</t>
  </si>
  <si>
    <t>vchodvé dveře hliníkové 1040x2040 mm ozn. VD03 par.dle PD</t>
  </si>
  <si>
    <t>-602662801</t>
  </si>
  <si>
    <t>-1008587084</t>
  </si>
  <si>
    <t>"dle výpisu"4+1</t>
  </si>
  <si>
    <t>553 109</t>
  </si>
  <si>
    <t>vchodové dveře hliníkové 1830x2320  mm ozn. VD04 par.dle PD</t>
  </si>
  <si>
    <t>553087160</t>
  </si>
  <si>
    <t>553 110</t>
  </si>
  <si>
    <t>vchodové dveře hliníkové 2110x2280  mm ozn. VD05 par. dle PD</t>
  </si>
  <si>
    <t>92541389</t>
  </si>
  <si>
    <t>363801364</t>
  </si>
  <si>
    <t>"strojovny SDK"</t>
  </si>
  <si>
    <t>dodávka ocelových dvoukřídlových dveří PD01 1400x2400 mm EI 15 DP3 vč. zárubně a kování</t>
  </si>
  <si>
    <t>158567682</t>
  </si>
  <si>
    <t>190027924</t>
  </si>
  <si>
    <t>771</t>
  </si>
  <si>
    <t>Podlahy z dlaždic</t>
  </si>
  <si>
    <t>771 101</t>
  </si>
  <si>
    <t>dodávka a montáž nerezové trubky pr. 40 mm</t>
  </si>
  <si>
    <t>-1633115818</t>
  </si>
  <si>
    <t>12+10+14+15+16+8</t>
  </si>
  <si>
    <t>771574113</t>
  </si>
  <si>
    <t>Montáž podlah z dlaždic keramických lepených flexibilním lepidlem maloformátových hladkých přes 12 do 19 ks/m2</t>
  </si>
  <si>
    <t>102759620</t>
  </si>
  <si>
    <t>"pavlač"50,54*1,10*3+32,7</t>
  </si>
  <si>
    <t>"lodžie"2,75*1,10*2*3+5,10*1,10*2*3</t>
  </si>
  <si>
    <t>597 110</t>
  </si>
  <si>
    <t>dodávka mrazuvzdorné keramické dlažby par. dle projektu</t>
  </si>
  <si>
    <t>-1293601955</t>
  </si>
  <si>
    <t>251,29*1,10</t>
  </si>
  <si>
    <t>998771103</t>
  </si>
  <si>
    <t>Přesun hmot pro podlahy z dlaždic stanovený z hmotnosti přesunovaného materiálu vodorovná dopravní vzdálenost do 50 m v objektech výšky přes 12 do 24 m</t>
  </si>
  <si>
    <t>-1547366446</t>
  </si>
  <si>
    <t>26155259</t>
  </si>
  <si>
    <t>"impregnace krovu"</t>
  </si>
  <si>
    <t>50,90*4,75*2+72,5*2+(0,14+0,18)*2*1210+11,19</t>
  </si>
  <si>
    <t>1945027754</t>
  </si>
  <si>
    <t>(11,50+6,20)*2*1,50</t>
  </si>
  <si>
    <t>(2,80+6,20)*2*1,50</t>
  </si>
  <si>
    <t>(5,20+6,20)*2*1,50</t>
  </si>
  <si>
    <t>(9,80+6,20)*2*1,50</t>
  </si>
  <si>
    <t>(7,00+6,20)*2*1,50</t>
  </si>
  <si>
    <t>(3,40*2+9,20*2)*1,50+35,4</t>
  </si>
  <si>
    <t>358681208</t>
  </si>
  <si>
    <t>1015938414</t>
  </si>
  <si>
    <t>43,50</t>
  </si>
  <si>
    <t>"lodžie zevnitř"211,65</t>
  </si>
  <si>
    <t>-818582614</t>
  </si>
  <si>
    <t>02-2 -  SO 02-2 Bytový dům č. p. 392 - nezpůsobilé náíklady</t>
  </si>
  <si>
    <t xml:space="preserve">    741-1 - Elektroinstalace - materiál</t>
  </si>
  <si>
    <t xml:space="preserve">    741-2 - Elektroinstalace - montáž</t>
  </si>
  <si>
    <t xml:space="preserve">    751-3 - Vzduchotechnika - montáž</t>
  </si>
  <si>
    <t xml:space="preserve">    772 - Podlahy z kamene</t>
  </si>
  <si>
    <t>-1338890398</t>
  </si>
  <si>
    <t>31,47*2,00</t>
  </si>
  <si>
    <t>-811250337</t>
  </si>
  <si>
    <t>"severovýchod"10,00*0,37</t>
  </si>
  <si>
    <t>-1589785921</t>
  </si>
  <si>
    <t>32,50*0,50+25,80*0,50+32,50*0,50+13,52</t>
  </si>
  <si>
    <t>-1207881248</t>
  </si>
  <si>
    <t>"jihozvýchod"50,54+12,80</t>
  </si>
  <si>
    <t>"jihozápad"50,54-(2,75*2+5,10*2)</t>
  </si>
  <si>
    <t>-1042042507</t>
  </si>
  <si>
    <t>98,18*2*1,05</t>
  </si>
  <si>
    <t>1503345382</t>
  </si>
  <si>
    <t>98,18*0,15*0,15</t>
  </si>
  <si>
    <t>-1368085527</t>
  </si>
  <si>
    <t>1226181914</t>
  </si>
  <si>
    <t>Montážní a dodávka těsnící materiál (těsnění, silikon, šrouby, matky)</t>
  </si>
  <si>
    <t>-1509260931</t>
  </si>
  <si>
    <t>"šrouby, matice, těsnění - dle projektu" 20,00</t>
  </si>
  <si>
    <t>-1821981137</t>
  </si>
  <si>
    <t>2,50*2</t>
  </si>
  <si>
    <t xml:space="preserve">Pomocné ocelové konstrukce (závitové tyče, objímky, šrouby) </t>
  </si>
  <si>
    <t>-2077976909</t>
  </si>
  <si>
    <t>"ůhelníky, plochá ocel-dle projektu" 100,00</t>
  </si>
  <si>
    <t>379769649</t>
  </si>
  <si>
    <t>-</t>
  </si>
  <si>
    <t>-856088195</t>
  </si>
  <si>
    <t>1181471449</t>
  </si>
  <si>
    <t>-1305368209</t>
  </si>
  <si>
    <t>-1205758945</t>
  </si>
  <si>
    <t>-1587260999</t>
  </si>
  <si>
    <t>1.30</t>
  </si>
  <si>
    <t>Odbočka oboustranná OBD 90, 125/125/100/100</t>
  </si>
  <si>
    <t>790495475</t>
  </si>
  <si>
    <t>2035128579</t>
  </si>
  <si>
    <t>-247307633</t>
  </si>
  <si>
    <t>361316464</t>
  </si>
  <si>
    <t>307328947</t>
  </si>
  <si>
    <t>-1774207116</t>
  </si>
  <si>
    <t>327140509</t>
  </si>
  <si>
    <t>-213779317</t>
  </si>
  <si>
    <t>-384682082</t>
  </si>
  <si>
    <t>-188723345</t>
  </si>
  <si>
    <t>1849526556</t>
  </si>
  <si>
    <t>-1895918748</t>
  </si>
  <si>
    <t>-1852987619</t>
  </si>
  <si>
    <t>947839986</t>
  </si>
  <si>
    <t>-1497856576</t>
  </si>
  <si>
    <t>Pol104</t>
  </si>
  <si>
    <t>-1851508739</t>
  </si>
  <si>
    <t>Pol105</t>
  </si>
  <si>
    <t>122347700</t>
  </si>
  <si>
    <t>-749976797</t>
  </si>
  <si>
    <t>-540081225</t>
  </si>
  <si>
    <t>Izolace min. vatou tl.30mm + opláštění Al fólií (izolace potrubí)</t>
  </si>
  <si>
    <t>-1914354703</t>
  </si>
  <si>
    <t>1911557799</t>
  </si>
  <si>
    <t>70+60+50+40+20</t>
  </si>
  <si>
    <t>-727094531</t>
  </si>
  <si>
    <t>Elektroinstalace - materiál</t>
  </si>
  <si>
    <t>Pol25</t>
  </si>
  <si>
    <t>-1275184569</t>
  </si>
  <si>
    <t>25+65+12+85+17+19+25+45+32+15</t>
  </si>
  <si>
    <t>Pol26</t>
  </si>
  <si>
    <t>-1927417728</t>
  </si>
  <si>
    <t>12+14+9+25</t>
  </si>
  <si>
    <t>Pol27</t>
  </si>
  <si>
    <t>CYKY-J  5x 6</t>
  </si>
  <si>
    <t>-662854667</t>
  </si>
  <si>
    <t>25+45+52+17+23+18+85+41+18+25+14+9+18+21+19</t>
  </si>
  <si>
    <t>Pol28</t>
  </si>
  <si>
    <t>CYKY-J  3x 6</t>
  </si>
  <si>
    <t>-1282103599</t>
  </si>
  <si>
    <t>12+14+15+16+10+8+5</t>
  </si>
  <si>
    <t>Pol29</t>
  </si>
  <si>
    <t>CYKY-J  3x 2,5</t>
  </si>
  <si>
    <t>-2099419004</t>
  </si>
  <si>
    <t>Pol30</t>
  </si>
  <si>
    <t>CYSY-J  3x 2,5</t>
  </si>
  <si>
    <t>-1440418350</t>
  </si>
  <si>
    <t>12+14+5+9</t>
  </si>
  <si>
    <t>Pol31</t>
  </si>
  <si>
    <t>916876271</t>
  </si>
  <si>
    <t>8+10+12+6</t>
  </si>
  <si>
    <t>Pol32</t>
  </si>
  <si>
    <t>KO 97/5 KA KRABICE ODBOČNÁ</t>
  </si>
  <si>
    <t>2055865742</t>
  </si>
  <si>
    <t>2+5+4+2+3</t>
  </si>
  <si>
    <t>Pol33</t>
  </si>
  <si>
    <t xml:space="preserve">trubka ohebná </t>
  </si>
  <si>
    <t>-1675924971</t>
  </si>
  <si>
    <t>4+10+18+3</t>
  </si>
  <si>
    <t>Pol34</t>
  </si>
  <si>
    <t>Ekvipotenciální svorkovnice EPS 1 s krytem</t>
  </si>
  <si>
    <t>-1579424540</t>
  </si>
  <si>
    <t>2+4+8+10</t>
  </si>
  <si>
    <t>Pol35</t>
  </si>
  <si>
    <t>Krabice KT250</t>
  </si>
  <si>
    <t>-1033782454</t>
  </si>
  <si>
    <t>Pol36</t>
  </si>
  <si>
    <t>Vodič CY zel/žl 6</t>
  </si>
  <si>
    <t>531252488</t>
  </si>
  <si>
    <t>25+45+52+15+45+35+21+58+14+17+65+23+19+85+42+52+25+18+25+52+14+13</t>
  </si>
  <si>
    <t>Pol37</t>
  </si>
  <si>
    <t>1785765326</t>
  </si>
  <si>
    <t>12+5+9+10</t>
  </si>
  <si>
    <t>Pol51</t>
  </si>
  <si>
    <t>-1856057914</t>
  </si>
  <si>
    <t>Pol53</t>
  </si>
  <si>
    <t>rozvaděč 24 modulů pod omítku</t>
  </si>
  <si>
    <t>1191315633</t>
  </si>
  <si>
    <t>2+4+6+4+2</t>
  </si>
  <si>
    <t>Pol56</t>
  </si>
  <si>
    <t>vypínač  32A/3</t>
  </si>
  <si>
    <t>-291664152</t>
  </si>
  <si>
    <t>Pol57</t>
  </si>
  <si>
    <t>jistič  6A/1/B</t>
  </si>
  <si>
    <t>-1766027804</t>
  </si>
  <si>
    <t>Pol58</t>
  </si>
  <si>
    <t>jistič s proud.chráničem 16A/1N/0,03A</t>
  </si>
  <si>
    <t>-1905192983</t>
  </si>
  <si>
    <t>Pol59</t>
  </si>
  <si>
    <t>relé R 230/20A</t>
  </si>
  <si>
    <t>-606979367</t>
  </si>
  <si>
    <t>Pol61</t>
  </si>
  <si>
    <t>Přepěťová ochrana  12/280/2 B+C</t>
  </si>
  <si>
    <t>-193176464</t>
  </si>
  <si>
    <t>2+5+6+5</t>
  </si>
  <si>
    <t>Pol62</t>
  </si>
  <si>
    <t>Svítidlo - technické parametry LED, 230V, 13W</t>
  </si>
  <si>
    <t>782015805</t>
  </si>
  <si>
    <t>Pol63</t>
  </si>
  <si>
    <t>881689603</t>
  </si>
  <si>
    <t>10+5+8+9+4</t>
  </si>
  <si>
    <t>Pol64</t>
  </si>
  <si>
    <t>-941029480</t>
  </si>
  <si>
    <t>2+5+4+5</t>
  </si>
  <si>
    <t>Pol65</t>
  </si>
  <si>
    <t>transparentní krabicová svorka</t>
  </si>
  <si>
    <t>62167362</t>
  </si>
  <si>
    <t>10+5+9+6</t>
  </si>
  <si>
    <t>Pol68</t>
  </si>
  <si>
    <t>-764280247</t>
  </si>
  <si>
    <t>12+4+10+25+9</t>
  </si>
  <si>
    <t>Pol69</t>
  </si>
  <si>
    <t>Svítidlo stropní podhledové, vestavné LED, 230V, 13W</t>
  </si>
  <si>
    <t>254140609</t>
  </si>
  <si>
    <t>2+2+6+4+4</t>
  </si>
  <si>
    <t>Pol70</t>
  </si>
  <si>
    <t>Sporáková kombinace 16A/3</t>
  </si>
  <si>
    <t>-182803166</t>
  </si>
  <si>
    <t>Pol71</t>
  </si>
  <si>
    <t>1852306793</t>
  </si>
  <si>
    <t>Elektroinstalace - montáž</t>
  </si>
  <si>
    <t>Pol72</t>
  </si>
  <si>
    <t>-469691449</t>
  </si>
  <si>
    <t>Pol73</t>
  </si>
  <si>
    <t>1402597732</t>
  </si>
  <si>
    <t>Pol74</t>
  </si>
  <si>
    <t>CYKY-J 5x 6</t>
  </si>
  <si>
    <t>1834769333</t>
  </si>
  <si>
    <t>Pol79</t>
  </si>
  <si>
    <t>CYKY-J 3x 6</t>
  </si>
  <si>
    <t>2089617695</t>
  </si>
  <si>
    <t>Pol80</t>
  </si>
  <si>
    <t>CYKY-J 3x 2,5</t>
  </si>
  <si>
    <t>2125632063</t>
  </si>
  <si>
    <t>Pol81</t>
  </si>
  <si>
    <t>CYSY-J 3x 2,5</t>
  </si>
  <si>
    <t>-416450493</t>
  </si>
  <si>
    <t>Pol82</t>
  </si>
  <si>
    <t>1615594365</t>
  </si>
  <si>
    <t>Pol83</t>
  </si>
  <si>
    <t>-1188008630</t>
  </si>
  <si>
    <t>Pol84</t>
  </si>
  <si>
    <t>-642508939</t>
  </si>
  <si>
    <t>Pol85</t>
  </si>
  <si>
    <t>1751049586</t>
  </si>
  <si>
    <t>Pol86</t>
  </si>
  <si>
    <t>-266007018</t>
  </si>
  <si>
    <t>Pol87</t>
  </si>
  <si>
    <t>-1244273278</t>
  </si>
  <si>
    <t>Pol88</t>
  </si>
  <si>
    <t>1682024857</t>
  </si>
  <si>
    <t>Pol89</t>
  </si>
  <si>
    <t>-1165146710</t>
  </si>
  <si>
    <t>Pol90</t>
  </si>
  <si>
    <t>-1362529410</t>
  </si>
  <si>
    <t>Pol91</t>
  </si>
  <si>
    <t>486194994</t>
  </si>
  <si>
    <t>Pol92</t>
  </si>
  <si>
    <t>1411936706</t>
  </si>
  <si>
    <t>Pol93</t>
  </si>
  <si>
    <t>-321658543</t>
  </si>
  <si>
    <t>Pol94</t>
  </si>
  <si>
    <t>Připojení boilerů a ventilátorů</t>
  </si>
  <si>
    <t>-164437432</t>
  </si>
  <si>
    <t>14+15+11</t>
  </si>
  <si>
    <t>Pol95</t>
  </si>
  <si>
    <t>Úprava stávajících rozvaděčů</t>
  </si>
  <si>
    <t>-1938542491</t>
  </si>
  <si>
    <t>Pol96</t>
  </si>
  <si>
    <t>Stavební práce - vysekání rýh, krabic, rozvaděčů</t>
  </si>
  <si>
    <t>-1543703737</t>
  </si>
  <si>
    <t>Pol97</t>
  </si>
  <si>
    <t>-831033666</t>
  </si>
  <si>
    <t>Pol98</t>
  </si>
  <si>
    <t xml:space="preserve">Pomocné a přípravné práce pro montáž zařízení </t>
  </si>
  <si>
    <t>2048866895</t>
  </si>
  <si>
    <t>25+36</t>
  </si>
  <si>
    <t>751-3</t>
  </si>
  <si>
    <t>16864249</t>
  </si>
  <si>
    <t>10+12+14</t>
  </si>
  <si>
    <t>394414060</t>
  </si>
  <si>
    <t>10*2</t>
  </si>
  <si>
    <t>-1309479950</t>
  </si>
  <si>
    <t>1+1</t>
  </si>
  <si>
    <t>-764748002</t>
  </si>
  <si>
    <t>lastní</t>
  </si>
  <si>
    <t>1180520130</t>
  </si>
  <si>
    <t>1340942562</t>
  </si>
  <si>
    <t>-1977347531</t>
  </si>
  <si>
    <t>313066294</t>
  </si>
  <si>
    <t>-632586627</t>
  </si>
  <si>
    <t>237922593</t>
  </si>
  <si>
    <t>-1977808023</t>
  </si>
  <si>
    <t>-969389651</t>
  </si>
  <si>
    <t>1805850733</t>
  </si>
  <si>
    <t>12+11+12</t>
  </si>
  <si>
    <t>400892786</t>
  </si>
  <si>
    <t>-1876322074</t>
  </si>
  <si>
    <t>4+4</t>
  </si>
  <si>
    <t>-332901849</t>
  </si>
  <si>
    <t>-1397724995</t>
  </si>
  <si>
    <t>1536214705</t>
  </si>
  <si>
    <t>Průchodka střechou vodorovná</t>
  </si>
  <si>
    <t>1393415222</t>
  </si>
  <si>
    <t>1.20.1</t>
  </si>
  <si>
    <t>1089157283</t>
  </si>
  <si>
    <t>8+13+9</t>
  </si>
  <si>
    <t>1869103044</t>
  </si>
  <si>
    <t>Přechod osový d125/100 mm</t>
  </si>
  <si>
    <t>477496659</t>
  </si>
  <si>
    <t>9+9</t>
  </si>
  <si>
    <t>1543531638</t>
  </si>
  <si>
    <t>7+5+3</t>
  </si>
  <si>
    <t>dodávka a montáž recirkulační dugestoře včetně uhlíkového filtru - 300 m3 /hod</t>
  </si>
  <si>
    <t>130718521</t>
  </si>
  <si>
    <t>1985277980</t>
  </si>
  <si>
    <t>0,75*1,42*18+0,87*2,32*18+2,02*1,47*18+0,57*0,98*36+0,86*0,98*36+0,88*0,70*36</t>
  </si>
  <si>
    <t>168627017</t>
  </si>
  <si>
    <t>"dle výpisu"1+2+5+2+5</t>
  </si>
  <si>
    <t>926897066</t>
  </si>
  <si>
    <t>2125808002</t>
  </si>
  <si>
    <t>607941070.R11</t>
  </si>
  <si>
    <t>978380791</t>
  </si>
  <si>
    <t>13,50+15,66+36,36+2,28+20,64+23,68</t>
  </si>
  <si>
    <t>607941090.R21</t>
  </si>
  <si>
    <t>-639205565</t>
  </si>
  <si>
    <t>14+3,16</t>
  </si>
  <si>
    <t>772</t>
  </si>
  <si>
    <t>Podlahy z kamene</t>
  </si>
  <si>
    <t>772521240</t>
  </si>
  <si>
    <t>Kladení dlažby z kamene do lepidla z nejvýše dvou rozdílných druhů pravoúhlých desek nebo dlaždic ve skladbě se pravidelně opakujících, tl. do 30 mm</t>
  </si>
  <si>
    <t>-322627005</t>
  </si>
  <si>
    <t>"lodžie"52,19</t>
  </si>
  <si>
    <t>583810920R</t>
  </si>
  <si>
    <t>Prvky stavební z přírodního kamene malé (desky dlažební, obkladové, soklové a podobně) desky dlažební žula (materiálová skupina I/2) žula železnobrodská povrch leštěný formát 30 x 30 cm tl.  3 cm</t>
  </si>
  <si>
    <t>-1983000382</t>
  </si>
  <si>
    <t>54,28</t>
  </si>
  <si>
    <t>998772103</t>
  </si>
  <si>
    <t>Přesun hmot pro kamenné dlažby, obklady schodišťových stupňů a soklů stanovený z hmotnosti přesunovaného materiálu vodorovná dopravní vzdálenost do 50 m v objektech výšky přes 12 do 60 m</t>
  </si>
  <si>
    <t>131734594</t>
  </si>
  <si>
    <t>-523369206</t>
  </si>
  <si>
    <t>"výměra podle omítek"491,63</t>
  </si>
  <si>
    <t>-576223443</t>
  </si>
  <si>
    <t>"sanační omítky"510,67</t>
  </si>
  <si>
    <t>-451650165</t>
  </si>
  <si>
    <t>1945147160</t>
  </si>
  <si>
    <t>-513355570</t>
  </si>
  <si>
    <t>12+5+9+13+24</t>
  </si>
  <si>
    <t>597746460</t>
  </si>
  <si>
    <t>5+6</t>
  </si>
  <si>
    <t>-713159056</t>
  </si>
  <si>
    <t>Montáž krabic elektroinstalačních bez napojení na trubky a lišty, demontáže a montáže víčka a přístroje protahovacích nebo odbočných bez zapojení zapuštěných plastových kruhových</t>
  </si>
  <si>
    <t>943771096</t>
  </si>
  <si>
    <t>2+5+4+2+1</t>
  </si>
  <si>
    <t>-822094370</t>
  </si>
  <si>
    <t>25+18+17+20+45+25+18+19+25+4</t>
  </si>
  <si>
    <t>2055641824</t>
  </si>
  <si>
    <t>4+3</t>
  </si>
  <si>
    <t>-487046004</t>
  </si>
  <si>
    <t>-228412241</t>
  </si>
  <si>
    <t>-2038347317</t>
  </si>
  <si>
    <t>679085352</t>
  </si>
  <si>
    <t>-233647672</t>
  </si>
  <si>
    <t>1921872702</t>
  </si>
  <si>
    <t>6*2</t>
  </si>
  <si>
    <t>221695769</t>
  </si>
  <si>
    <t>12+4+9+10+4</t>
  </si>
  <si>
    <t>1488415836</t>
  </si>
  <si>
    <t>4+2+3+3</t>
  </si>
  <si>
    <t>-1311457967</t>
  </si>
  <si>
    <t>254475080</t>
  </si>
  <si>
    <t>2+5+2+1</t>
  </si>
  <si>
    <t>1936070605</t>
  </si>
  <si>
    <t>5+3+3</t>
  </si>
  <si>
    <t>-934654215</t>
  </si>
  <si>
    <t>15+14+16+8+10</t>
  </si>
  <si>
    <t>-547931731</t>
  </si>
  <si>
    <t>2+5+6+4+8</t>
  </si>
  <si>
    <t>-1533334492</t>
  </si>
  <si>
    <t>68563677</t>
  </si>
  <si>
    <t>-165199225</t>
  </si>
  <si>
    <t>563024273</t>
  </si>
  <si>
    <t>-399232063</t>
  </si>
  <si>
    <t>3,5</t>
  </si>
  <si>
    <t>1218270135</t>
  </si>
  <si>
    <t xml:space="preserve">Nástěnný jednodílný rozvaděč 15- 19 
jednodílný nástěnný rozvaděč s krytím IP 30
rozvaděč se věší přímo na zeď
součástí riozvaděče jsou dvě posuvné vertikální lišty
kompaktní svařovaný rozvaděč
dveře celoskleněné s bezpečnostním tvrzeným sklem 4 mm
dovolené zatížení jednotlivých dveří je max. 10 kg
minimální tloušťka úpravy je65 um
rozvaděče jsou určeny k instalaci datových a telekomunikačních zařízení
</t>
  </si>
  <si>
    <t>344880262</t>
  </si>
  <si>
    <t>-975177150</t>
  </si>
  <si>
    <t>R-MR.x</t>
  </si>
  <si>
    <t xml:space="preserve">Nástěnný jednodílný rozvaděč 42- 19 , š. 600 mm
jednodílný nástěnný rozvaděč s krytím IP 30
rozvaděč se věší přímo na zeď
součástí riozvaděče jsou dvě posuvné vertikální lišty
kompaktní svařovaný rozvaděč
dveře celoskleněné s bezpečnostním tvrzeným sklem 4 mm
dovolené zatížení jednotlivých dveří je max. 10 kg
minimální tloušťka úpravy je65 um
rozvaděče jsou určeny k instalaci datových a telekomunikačních zařízení
</t>
  </si>
  <si>
    <t>1975178449</t>
  </si>
  <si>
    <t>111943168</t>
  </si>
  <si>
    <t>-2116047245</t>
  </si>
  <si>
    <t>5+9+10+12+3</t>
  </si>
  <si>
    <t>1676016107</t>
  </si>
  <si>
    <t>2+6+4</t>
  </si>
  <si>
    <t>1475513943</t>
  </si>
  <si>
    <t>2090091236</t>
  </si>
  <si>
    <t>A.9</t>
  </si>
  <si>
    <t>Montážní kroužek s těsněním d125 mm</t>
  </si>
  <si>
    <t>-1967636612</t>
  </si>
  <si>
    <t>A.10</t>
  </si>
  <si>
    <t>Telefonní tlumič hluku  vsuvný pro omezení přenosu kmitočtů hovorového pásma 100/300</t>
  </si>
  <si>
    <t>1886918199</t>
  </si>
  <si>
    <t>2+8+5</t>
  </si>
  <si>
    <t>A.11</t>
  </si>
  <si>
    <t>Telefonní tlumič hluku  vsuvný pro omezení přenosu kmitočtů hovorového pásma 125/300</t>
  </si>
  <si>
    <t>-1452787908</t>
  </si>
  <si>
    <t>A.12</t>
  </si>
  <si>
    <t>-1843619295</t>
  </si>
  <si>
    <t>A.13</t>
  </si>
  <si>
    <t>Odbočka jednostranná 90° 160/100</t>
  </si>
  <si>
    <t>628332869</t>
  </si>
  <si>
    <t>A.14</t>
  </si>
  <si>
    <t>Odbočka jednostranná 90° 160/125</t>
  </si>
  <si>
    <t>473012764</t>
  </si>
  <si>
    <t>A.15</t>
  </si>
  <si>
    <t>Odbočka jednostranná 90° 160/160</t>
  </si>
  <si>
    <t>731134530</t>
  </si>
  <si>
    <t>A.16</t>
  </si>
  <si>
    <t>7033960</t>
  </si>
  <si>
    <t>A.17</t>
  </si>
  <si>
    <t>Přechod osový  160/125</t>
  </si>
  <si>
    <t>-1172036794</t>
  </si>
  <si>
    <t>A.18</t>
  </si>
  <si>
    <t>Přechod osový  200/160</t>
  </si>
  <si>
    <t>-1108494877</t>
  </si>
  <si>
    <t>3+2+4</t>
  </si>
  <si>
    <t>-1242845188</t>
  </si>
  <si>
    <t>624540319</t>
  </si>
  <si>
    <t>2+5+4+3</t>
  </si>
  <si>
    <t>111182950</t>
  </si>
  <si>
    <t>HZS2491</t>
  </si>
  <si>
    <t>Hodinové zúčtovací sazby profesí PSV zednické výpomoci a pomocné práce PSV dělník zednických výpomocí</t>
  </si>
  <si>
    <t>-1425450908</t>
  </si>
  <si>
    <t>Zařízení staveniště (vybavení staveniště, připojení energií, zabezp. staveniště, zrušení zařízení staveniště)</t>
  </si>
  <si>
    <t>-1209732048</t>
  </si>
  <si>
    <t>Inženýrská činnost (dozory, kompletační a koordinační činnost)</t>
  </si>
  <si>
    <t>1182084569</t>
  </si>
  <si>
    <t>Provozní vlivy )ochranná pásma, ostatní provozní vlivy)</t>
  </si>
  <si>
    <t>-250021659</t>
  </si>
  <si>
    <t>-1507462765</t>
  </si>
  <si>
    <t>02-3 - SO 02-3 Bytový dům č. p. 392 - způsobilé vedlejší</t>
  </si>
  <si>
    <t>-1603294858</t>
  </si>
  <si>
    <t>-1222736539</t>
  </si>
  <si>
    <t>dokumentace skutečného provedení</t>
  </si>
  <si>
    <t>-1082390773</t>
  </si>
  <si>
    <t>1296731671</t>
  </si>
  <si>
    <t>34+6+14+23+8+10+5</t>
  </si>
  <si>
    <t>-683542060</t>
  </si>
  <si>
    <t>-1516520449</t>
  </si>
  <si>
    <t>03-1 - SO 03-1 Bytový dům č. p. 393 - způsobilé náklady</t>
  </si>
  <si>
    <t xml:space="preserve">    0001 - Nerezový třísložkový fasádní přetlakový komín nerez/vata/nerez</t>
  </si>
  <si>
    <t xml:space="preserve">    0002 - Přívod spalovacího vzduchu, plast</t>
  </si>
  <si>
    <t xml:space="preserve">    0003 - Větrání kotelny</t>
  </si>
  <si>
    <t xml:space="preserve">    723/1 - Zdravotechnika - vnitřní plynovod - demontáže</t>
  </si>
  <si>
    <t xml:space="preserve">    731 - Ústřední vytápění - kotelny</t>
  </si>
  <si>
    <t xml:space="preserve">    732 - Ústřední vytápění - strojovny</t>
  </si>
  <si>
    <t>1007648218</t>
  </si>
  <si>
    <t>12,40+8,5+8,50+2,30+1,20+1,50+20,63</t>
  </si>
  <si>
    <t>1788542046</t>
  </si>
  <si>
    <t>"pro drenáže"</t>
  </si>
  <si>
    <t>(32,60+12,175+12,255+18,98+18,93)*1,00*2,20+31,20</t>
  </si>
  <si>
    <t>1925187059</t>
  </si>
  <si>
    <t>-1391286146</t>
  </si>
  <si>
    <t>"podle výkopů"216,58+216,58</t>
  </si>
  <si>
    <t>1276638838</t>
  </si>
  <si>
    <t>"obsyp drenáží"26,94</t>
  </si>
  <si>
    <t>-1509047464</t>
  </si>
  <si>
    <t>25,50*9,50*0,80+22,78</t>
  </si>
  <si>
    <t>-391950390</t>
  </si>
  <si>
    <t>-1361599517</t>
  </si>
  <si>
    <t>-385805149</t>
  </si>
  <si>
    <t>"stavební práce-odhad" 75</t>
  </si>
  <si>
    <t>-1091490216</t>
  </si>
  <si>
    <t>-261724561</t>
  </si>
  <si>
    <t>269,95</t>
  </si>
  <si>
    <t>-1109437821</t>
  </si>
  <si>
    <t>1340786512</t>
  </si>
  <si>
    <t>33,60+11,175+11,255+18,98+18,93+13,95</t>
  </si>
  <si>
    <t>2008337737</t>
  </si>
  <si>
    <t>72969156</t>
  </si>
  <si>
    <t>-1753513430</t>
  </si>
  <si>
    <t>"zakrytí terénu"</t>
  </si>
  <si>
    <t>32,50*5,00+18,50*5,00+32,50*5,00+10,50*5+15,00*4+2,34</t>
  </si>
  <si>
    <t>-1391665880</t>
  </si>
  <si>
    <t>941402451</t>
  </si>
  <si>
    <t>"ostění otvorů"</t>
  </si>
  <si>
    <t>(0,88+0,70*2)*0,60*14+(1,10+0,70*2)*0,60+(1,58+0,70*2)*0,70*4+(1,18+0,70*2)*0,70+(1,58+1,10*2)*0,70*4+(1,18+1,10*2)*0,70*2+48,03</t>
  </si>
  <si>
    <t>(1,58+1,52*2)*0,50*20+(1,58+1,52*2)*0,50+(1,54+3,80*2)*0,50</t>
  </si>
  <si>
    <t>(1,18+1,17*2)*0,50*2+(1,18+1,17*2)*0,50*2+(1,76+5,00*2)*0,50+(1,515+2,79*2)*0,50</t>
  </si>
  <si>
    <t>(1,58+1,52*2)*0,50*22+(1,58+1,52*2)*0,50+(1,54+6,09*2)*0,50+(1,186+1,17*2)*0,50*2+(1,18+1,17*2)*0,50*2+(1,76+5,10*2)*0,50+36,15</t>
  </si>
  <si>
    <t>(1,58+1,52*2)*0,50*22+(1,58+1,52*2)*0,50*2+(1,18+1,17*2)*0,50*2+(1,18+1,17*2)*0,50*2</t>
  </si>
  <si>
    <t>-452084156</t>
  </si>
  <si>
    <t>2075081751</t>
  </si>
  <si>
    <t>746915855</t>
  </si>
  <si>
    <t>-9585275</t>
  </si>
  <si>
    <t>32,60*11,60+115,65</t>
  </si>
  <si>
    <t>-(1,58*1,52*22+1,58*1,52*2+1,18*1,17*2+1,18*1,17*2)-0,04</t>
  </si>
  <si>
    <t>-1307656522</t>
  </si>
  <si>
    <t>756341213</t>
  </si>
  <si>
    <t>453634321</t>
  </si>
  <si>
    <t>-1174312625</t>
  </si>
  <si>
    <t>-1203892900</t>
  </si>
  <si>
    <t>"soklová lišta"</t>
  </si>
  <si>
    <t>32,60+10,255+10,175+18,77+32,64</t>
  </si>
  <si>
    <t>1229840488</t>
  </si>
  <si>
    <t>-1234458442</t>
  </si>
  <si>
    <t>"ostění lišty vnitřní"</t>
  </si>
  <si>
    <t>(0,88*0,70*2)*2*14+(1,10+0,70*2)+(1,58+0,70*2)*4+(1,18+0,70*2)+(1,58+1,10*2)*4+(1,18+1,10*2)*2</t>
  </si>
  <si>
    <t>(1,58+1,52*2)*20+(1,58+1,52*2)+(1,54+3,80*2)</t>
  </si>
  <si>
    <t>(1,18+1,17*2)*2+(1,18+1,17*2)*2+(1,76+5,00*2)+(1,515+2,79*2)</t>
  </si>
  <si>
    <t>(1,58+1,52*2)*22+(1,58+1,52*2)+(1,54+6,09*2)+(1,18+1,17*2)*2+(1,18+1,17*2)*2+(1,76+5,10*2)+36,15</t>
  </si>
  <si>
    <t>(1,58+1,52*2)*22+(1,58+1,52*2)*2+(1,18+1,17*2)*2+(1,18+1,17*2)*2</t>
  </si>
  <si>
    <t>"vnější rohy ostění"</t>
  </si>
  <si>
    <t>519,61</t>
  </si>
  <si>
    <t>"rohy vnitřní"</t>
  </si>
  <si>
    <t>2,50*24+2,50*15+7,50</t>
  </si>
  <si>
    <t>"prapety"</t>
  </si>
  <si>
    <t>"podle tabulky oken"170,46</t>
  </si>
  <si>
    <t>"ostění rohy"</t>
  </si>
  <si>
    <t>(0,88*0,70*2)*2*14+(1,10+0,70*2)+(1,58+0,70*2)*4+(1,18+0,70*2)+(1,58+1,10*2)*4+(1,18+1,10*2)*2+25,5+145,50</t>
  </si>
  <si>
    <t>(1,58+1,52*2)*20+(1,58+1,52*2)+(1,54+3,80*2)+14,50</t>
  </si>
  <si>
    <t>(1,18+1,17*2)*2+(1,18+1,17*2)*2+(1,76+5,00*2)+(1,515+2,79*2)+85,50</t>
  </si>
  <si>
    <t>(1,58+1,52*2)*22+(1,58+1,52*2)+(1,54+6,09*2)+(1,18+1,17*2)*2+(1,18+1,17*2)*2+(1,76+5,10*2)+36,15+42,5</t>
  </si>
  <si>
    <t>(1,58+1,52*2)*22+(1,58+1,52*2)*2+(1,18+1,17*2)*2+(1,18+1,17*2)*2+85,2+9,19</t>
  </si>
  <si>
    <t>-77188520</t>
  </si>
  <si>
    <t>"APU lišta"1038,74</t>
  </si>
  <si>
    <t>-907536610</t>
  </si>
  <si>
    <t>"lišta rohová"1143,74</t>
  </si>
  <si>
    <t>1398140950</t>
  </si>
  <si>
    <t>"parapetní profil"170,46</t>
  </si>
  <si>
    <t>-798885614</t>
  </si>
  <si>
    <t>(32,60-0,50*2)*2,10</t>
  </si>
  <si>
    <t>4,00*2,66*6*2,16+0,79</t>
  </si>
  <si>
    <t>-136352927</t>
  </si>
  <si>
    <t>-977473166</t>
  </si>
  <si>
    <t>-(1,58*1,52*22+1,58*1,52+1,54*6,09+1,18*1,17*2+1,18*1,17*2)+14,41</t>
  </si>
  <si>
    <t>438017892</t>
  </si>
  <si>
    <t>1122340746</t>
  </si>
  <si>
    <t>-(1,58*1,52*22+1,58*1,52+1,54*6,09+1,18*1,17*2+1,18*1,17*2+1,76*5,10)+3,28</t>
  </si>
  <si>
    <t>790006722</t>
  </si>
  <si>
    <t>-1215614956</t>
  </si>
  <si>
    <t>973644586</t>
  </si>
  <si>
    <t>-984262960</t>
  </si>
  <si>
    <t>833911220</t>
  </si>
  <si>
    <t>"vyrovnání parapetů"170,46*0,50+2,74</t>
  </si>
  <si>
    <t>343242285</t>
  </si>
  <si>
    <t>"dle výpisu"21</t>
  </si>
  <si>
    <t>1375596171</t>
  </si>
  <si>
    <t>12+14+8+5+9+2</t>
  </si>
  <si>
    <t>-164569930</t>
  </si>
  <si>
    <t>940103</t>
  </si>
  <si>
    <t>dodávka a montáž hasící přístroj PHP 34 A</t>
  </si>
  <si>
    <t>-1233296737</t>
  </si>
  <si>
    <t>"dle požární zprávy"1</t>
  </si>
  <si>
    <t>940104</t>
  </si>
  <si>
    <t>kouřová čidla, požární klapky, revizní dvířka, těsnění prostupů, výstražné a bezpečnostní tabulky</t>
  </si>
  <si>
    <t>-1733542350</t>
  </si>
  <si>
    <t>-1078316200</t>
  </si>
  <si>
    <t>-1827313715</t>
  </si>
  <si>
    <t>1864224736</t>
  </si>
  <si>
    <t>1516566521</t>
  </si>
  <si>
    <t>1398409651</t>
  </si>
  <si>
    <t>775162906</t>
  </si>
  <si>
    <t>1,50*1,10*14+3,32+3,00</t>
  </si>
  <si>
    <t>1423438819</t>
  </si>
  <si>
    <t>1853608963</t>
  </si>
  <si>
    <t>1,10*5,00*2+3,65</t>
  </si>
  <si>
    <t>1481035793</t>
  </si>
  <si>
    <t>-951794824</t>
  </si>
  <si>
    <t>1411480644</t>
  </si>
  <si>
    <t>-1650681871</t>
  </si>
  <si>
    <t>"komíny"(0,90+0,50)*2*1,50*4+(1,30+0,50)*2*1,50*6+(0,600+0,50)*2*1,50*2+(0,50+6,30)*2*1,50+11,6</t>
  </si>
  <si>
    <t>1416607261</t>
  </si>
  <si>
    <t>-409027248</t>
  </si>
  <si>
    <t>-1839545323</t>
  </si>
  <si>
    <t>-544331335</t>
  </si>
  <si>
    <t>468,6</t>
  </si>
  <si>
    <t>-634969926</t>
  </si>
  <si>
    <t>-2054102039</t>
  </si>
  <si>
    <t>0001</t>
  </si>
  <si>
    <t>Nerezový třísložkový fasádní přetlakový komín nerez/vata/nerez</t>
  </si>
  <si>
    <t>R14</t>
  </si>
  <si>
    <t>Přechod třísložka/jednoduchý komín D100mm</t>
  </si>
  <si>
    <t>715176042</t>
  </si>
  <si>
    <t>R15</t>
  </si>
  <si>
    <t>Čistící/revizní koleno 90° D100mm</t>
  </si>
  <si>
    <t>-1144395238</t>
  </si>
  <si>
    <t>R16</t>
  </si>
  <si>
    <t>Koleno 90°, D100mm</t>
  </si>
  <si>
    <t>-957121454</t>
  </si>
  <si>
    <t>R17</t>
  </si>
  <si>
    <t>Koleno 45°, D100mm</t>
  </si>
  <si>
    <t>-1471641288</t>
  </si>
  <si>
    <t>R18</t>
  </si>
  <si>
    <t>Základová deska s bočním odvodem kondenzátu D100mm</t>
  </si>
  <si>
    <t>1132050922</t>
  </si>
  <si>
    <t>R19</t>
  </si>
  <si>
    <t>Čistící kus D100mm</t>
  </si>
  <si>
    <t>-1478845685</t>
  </si>
  <si>
    <t>R20</t>
  </si>
  <si>
    <t>Tkus 90°, D100/100mm</t>
  </si>
  <si>
    <t>-1390961031</t>
  </si>
  <si>
    <t>R21</t>
  </si>
  <si>
    <t>Krycí rozeta D150mm</t>
  </si>
  <si>
    <t>-1471984519</t>
  </si>
  <si>
    <t>R22</t>
  </si>
  <si>
    <t>Odstup od stěny nastavitelný 50-250mm, D100mm</t>
  </si>
  <si>
    <t>1513304565</t>
  </si>
  <si>
    <t>R23</t>
  </si>
  <si>
    <t>Prodloužení 500mm, s dvěma měřícími otvory D12mm</t>
  </si>
  <si>
    <t>433383076</t>
  </si>
  <si>
    <t>R24</t>
  </si>
  <si>
    <t>Prodloužení 500m, D100mm</t>
  </si>
  <si>
    <t>1461546850</t>
  </si>
  <si>
    <t>R25</t>
  </si>
  <si>
    <t>Prodloužení 1000m, D100mm</t>
  </si>
  <si>
    <t>598270651</t>
  </si>
  <si>
    <t>2+5+6+9</t>
  </si>
  <si>
    <t>R26</t>
  </si>
  <si>
    <t>Uzávěr vedení D100mm</t>
  </si>
  <si>
    <t>-1189402966</t>
  </si>
  <si>
    <t>R27</t>
  </si>
  <si>
    <t>Těsnění a spojky D100mm</t>
  </si>
  <si>
    <t>-1622763990</t>
  </si>
  <si>
    <t>25+12+4+5</t>
  </si>
  <si>
    <t>R28</t>
  </si>
  <si>
    <t>Plošina do 11m</t>
  </si>
  <si>
    <t>-1206355371</t>
  </si>
  <si>
    <t>R29</t>
  </si>
  <si>
    <t>Montáž komína</t>
  </si>
  <si>
    <t>-634076760</t>
  </si>
  <si>
    <t>0002</t>
  </si>
  <si>
    <t>Přívod spalovacího vzduchu, plast</t>
  </si>
  <si>
    <t>R30</t>
  </si>
  <si>
    <t>Revizní koleno 90°, D100mm</t>
  </si>
  <si>
    <t>1043543061</t>
  </si>
  <si>
    <t>R31</t>
  </si>
  <si>
    <t>-2029848898</t>
  </si>
  <si>
    <t>R32</t>
  </si>
  <si>
    <t>Prodloužení 500mm, D100mm</t>
  </si>
  <si>
    <t>1361101097</t>
  </si>
  <si>
    <t>R33</t>
  </si>
  <si>
    <t>Prodloužení 1000mm, D100mm</t>
  </si>
  <si>
    <t>1794973625</t>
  </si>
  <si>
    <t>R34</t>
  </si>
  <si>
    <t>Šikmý nasávací kus D100mm</t>
  </si>
  <si>
    <t>760985858</t>
  </si>
  <si>
    <t>R35</t>
  </si>
  <si>
    <t>Minerální vata tl. 25mm vč. Al fólie</t>
  </si>
  <si>
    <t>710720801</t>
  </si>
  <si>
    <t>R42</t>
  </si>
  <si>
    <t>Montáž nasávacího potrubí</t>
  </si>
  <si>
    <t>-545558704</t>
  </si>
  <si>
    <t>0003</t>
  </si>
  <si>
    <t>Větrání kotelny</t>
  </si>
  <si>
    <t>R36</t>
  </si>
  <si>
    <t>Hranaté potrubí 300x300mm</t>
  </si>
  <si>
    <t>-529986152</t>
  </si>
  <si>
    <t>R37</t>
  </si>
  <si>
    <t>Oblouk 90°, 300x300mm R100mm</t>
  </si>
  <si>
    <t>-467364711</t>
  </si>
  <si>
    <t>R38</t>
  </si>
  <si>
    <t>Síťka z řídkého tahokovu 360x360mm</t>
  </si>
  <si>
    <t>-927871661</t>
  </si>
  <si>
    <t>R39</t>
  </si>
  <si>
    <t>Minerální vata tl. 25mm včo Al fólie</t>
  </si>
  <si>
    <t>-455672044</t>
  </si>
  <si>
    <t>R40</t>
  </si>
  <si>
    <t>Požární obklad potrubí s EI dle PBŘ</t>
  </si>
  <si>
    <t>838143848</t>
  </si>
  <si>
    <t>R41</t>
  </si>
  <si>
    <t>Montáž větrání kotelny</t>
  </si>
  <si>
    <t>-1461378670</t>
  </si>
  <si>
    <t>611943334</t>
  </si>
  <si>
    <t>961491041</t>
  </si>
  <si>
    <t>-1098679907</t>
  </si>
  <si>
    <t>-(0,88*0,70*14+1,10*0,70+1,58*0,70*4+1,18*0,70+1,58*1,10*4+1,18*1,10*2)-1</t>
  </si>
  <si>
    <t>-1560172198</t>
  </si>
  <si>
    <t>1881359596</t>
  </si>
  <si>
    <t>1388343030</t>
  </si>
  <si>
    <t>-1257089049</t>
  </si>
  <si>
    <t>(32,60+10,255+10,175+18,77+32,64)*2+23,95</t>
  </si>
  <si>
    <t>2072770949</t>
  </si>
  <si>
    <t>-1843695786</t>
  </si>
  <si>
    <t>1923841045</t>
  </si>
  <si>
    <t>714523008</t>
  </si>
  <si>
    <t>1234211321</t>
  </si>
  <si>
    <t>1072053565</t>
  </si>
  <si>
    <t>766390492</t>
  </si>
  <si>
    <t>127075787</t>
  </si>
  <si>
    <t>33,47</t>
  </si>
  <si>
    <t>664595691</t>
  </si>
  <si>
    <t>896010166</t>
  </si>
  <si>
    <t>11768,61</t>
  </si>
  <si>
    <t>-1632530555</t>
  </si>
  <si>
    <t>25+65+48+47+25+47</t>
  </si>
  <si>
    <t>-476155864</t>
  </si>
  <si>
    <t>"izolace potrubí"8+7</t>
  </si>
  <si>
    <t>88175829</t>
  </si>
  <si>
    <t>12+14+5+9+20+7</t>
  </si>
  <si>
    <t>-799486717</t>
  </si>
  <si>
    <t>18+10+12+8+6</t>
  </si>
  <si>
    <t>1309168114</t>
  </si>
  <si>
    <t>"izolace potrubí"20+24</t>
  </si>
  <si>
    <t>-168245061</t>
  </si>
  <si>
    <t>"izolace potrubí"10+12</t>
  </si>
  <si>
    <t>432089090</t>
  </si>
  <si>
    <t>"izolace potrubí"10+10+20</t>
  </si>
  <si>
    <t>631546070</t>
  </si>
  <si>
    <t>pouzdro izolační potrubní s jednostrannou Al fólií max. 250/100 °C 76/50 mm</t>
  </si>
  <si>
    <t>-823138017</t>
  </si>
  <si>
    <t>"izolace potrubí"7+8</t>
  </si>
  <si>
    <t>-135966012</t>
  </si>
  <si>
    <t>32+18+19+7+15+57+21+15+4+3</t>
  </si>
  <si>
    <t>-1282938107</t>
  </si>
  <si>
    <t>24+31+12+14+18+3+10+14+10+12+4</t>
  </si>
  <si>
    <t>-1341706856</t>
  </si>
  <si>
    <t>12+10+4+8+5</t>
  </si>
  <si>
    <t>-979934421</t>
  </si>
  <si>
    <t>demontáž+likvidace gajgrů</t>
  </si>
  <si>
    <t>-642357625</t>
  </si>
  <si>
    <t>1920271751</t>
  </si>
  <si>
    <t>-1125985236</t>
  </si>
  <si>
    <t>1622453802</t>
  </si>
  <si>
    <t>35+12+45+8+18+20+45+17</t>
  </si>
  <si>
    <t>925442153</t>
  </si>
  <si>
    <t>12+4+8+1</t>
  </si>
  <si>
    <t>204829313</t>
  </si>
  <si>
    <t>76038809</t>
  </si>
  <si>
    <t>-1353263435</t>
  </si>
  <si>
    <t>-825149433</t>
  </si>
  <si>
    <t>312747914</t>
  </si>
  <si>
    <t>-1879810479</t>
  </si>
  <si>
    <t>Rozdělovací kus odkouření, C100/150mm na 2xD100mm</t>
  </si>
  <si>
    <t>-1069552932</t>
  </si>
  <si>
    <t>Sada rozšíření ekvit. regualce pro další směšovaný okruh</t>
  </si>
  <si>
    <t>-955636780</t>
  </si>
  <si>
    <t>-1634436163</t>
  </si>
  <si>
    <t>435838194</t>
  </si>
  <si>
    <t>-1687590026</t>
  </si>
  <si>
    <t>203874689</t>
  </si>
  <si>
    <t>-892613772</t>
  </si>
  <si>
    <t>1212454135</t>
  </si>
  <si>
    <t>-1466661443</t>
  </si>
  <si>
    <t>1029064836</t>
  </si>
  <si>
    <t>827138049</t>
  </si>
  <si>
    <t>723/1</t>
  </si>
  <si>
    <t>Zdravotechnika - vnitřní plynovod - demontáže</t>
  </si>
  <si>
    <t>1963472650</t>
  </si>
  <si>
    <t>45+35+12+8+9+10+23+45+13</t>
  </si>
  <si>
    <t>R01.1</t>
  </si>
  <si>
    <t>695579678</t>
  </si>
  <si>
    <t>1949371589</t>
  </si>
  <si>
    <t>723214132</t>
  </si>
  <si>
    <t>Armatury přírubové plynové filtry těleso uhlíková ocel s vypouštěcí přírubou PN 16 do 300°C (D 71 118 616) DN 20</t>
  </si>
  <si>
    <t>-513555688</t>
  </si>
  <si>
    <t>25+12+45+25+7+9+10+23+14</t>
  </si>
  <si>
    <t>731</t>
  </si>
  <si>
    <t>Ústřední vytápění - kotelny</t>
  </si>
  <si>
    <t>731152307_</t>
  </si>
  <si>
    <t>Kotel stac. kondenz. v uzavř. provedení 70 kW (při 40/30°C) vč. ekvit regulace, spalovací komora z nerezové oceli, teplosměnné plochy aluFer spojovací trubky z nerezové oceli, (na straně spalin hliník, na straně vody nerezová ocel), emise oxidů dusíku nesmí překračovat hodnotu 56 mg/kWh spotřebovaného paliva, vztaženo k jednotkám spalného tepla, viz tech. zpráva</t>
  </si>
  <si>
    <t>-1817686501</t>
  </si>
  <si>
    <t>731152309_1</t>
  </si>
  <si>
    <t>Kotel stac. kondenz. v uzavř. provedení 100 kW (při 40/30°C) vč. ekvit regulace, spalovací komora z nerezové oceli, teplosměnné plochy aluFer spojovací trubky z nerezové oceli (na straně spalin hliník, na straně vody nerezová ocel), emise oxidů dusíku nesmí překračovat hodnotu 56 mg/kWh spotřebovaného paliva, vztaženo k jednotkám spalného tepla, viz tech. zpráva</t>
  </si>
  <si>
    <t>1253511797</t>
  </si>
  <si>
    <t>Plynový filtr 3/4"</t>
  </si>
  <si>
    <t>-87677760</t>
  </si>
  <si>
    <t>-1007744376</t>
  </si>
  <si>
    <t>-782764916</t>
  </si>
  <si>
    <t>R04</t>
  </si>
  <si>
    <t>Pojistná sada 3/4" (pojistný ventil+tlakoměr+teploměr+odvzduš. ventil) v izolaci</t>
  </si>
  <si>
    <t>570462657</t>
  </si>
  <si>
    <t>R05</t>
  </si>
  <si>
    <t>Neutralizační box pro kotle do 100kW</t>
  </si>
  <si>
    <t>-2061578712</t>
  </si>
  <si>
    <t>R06</t>
  </si>
  <si>
    <t>2.cestný uzavírací ventil DN40 se servopohonem 230V</t>
  </si>
  <si>
    <t>-1271363011</t>
  </si>
  <si>
    <t>R07</t>
  </si>
  <si>
    <t>Čerpadlo kondenzátu</t>
  </si>
  <si>
    <t>2014189096</t>
  </si>
  <si>
    <t>R08</t>
  </si>
  <si>
    <t>Úpravna vody (dávkovací čerpadlo 8l/min, záchytná vana 60l na chemii, měřící souprava v kufříku, chemie pro 3m3 topné vody)</t>
  </si>
  <si>
    <t>-1954321213</t>
  </si>
  <si>
    <t>R09</t>
  </si>
  <si>
    <t>Oddělovací člen s vodoměrem 1/2" a elektromagnetickým ventilem</t>
  </si>
  <si>
    <t>-1718355613</t>
  </si>
  <si>
    <t>R43</t>
  </si>
  <si>
    <t>Montáž kotlů</t>
  </si>
  <si>
    <t>-1530244113</t>
  </si>
  <si>
    <t>R44</t>
  </si>
  <si>
    <t>Montáž úpravny vody</t>
  </si>
  <si>
    <t>-1151669685</t>
  </si>
  <si>
    <t>R45</t>
  </si>
  <si>
    <t>Montáž expanzního automatu vč. nádoby</t>
  </si>
  <si>
    <t>-1437938167</t>
  </si>
  <si>
    <t>998731101</t>
  </si>
  <si>
    <t>Přesun hmot pro kotelny stanovený z hmotnosti přesunovaného materiálu vodorovná dopravní vzdálenost do 50 m v objektech výšky do 6 m</t>
  </si>
  <si>
    <t>-1012617118</t>
  </si>
  <si>
    <t>732</t>
  </si>
  <si>
    <t>Ústřední vytápění - strojovny</t>
  </si>
  <si>
    <t>732111135</t>
  </si>
  <si>
    <t>Rozdělovače a sběrače tělesa rozdělovačů a sběračů z ocelových trub bezešvých DN 150</t>
  </si>
  <si>
    <t>1223119725</t>
  </si>
  <si>
    <t>732111233</t>
  </si>
  <si>
    <t>Rozdělovače a sběrače tělesa rozdělovačů a sběračů z ocelových trub bezešvých Příplatek k cenám za každých dalších i započatých 0,5 m délky tělesa DN 150</t>
  </si>
  <si>
    <t>-608115520</t>
  </si>
  <si>
    <t>732111312</t>
  </si>
  <si>
    <t>Rozdělovače a sběrače trubková hrdla rozdělovačů a sběračů bez přírub DN 20</t>
  </si>
  <si>
    <t>693501108</t>
  </si>
  <si>
    <t>732111316</t>
  </si>
  <si>
    <t>Rozdělovače a sběrače trubková hrdla rozdělovačů a sběračů bez přírub DN 40</t>
  </si>
  <si>
    <t>1896861082</t>
  </si>
  <si>
    <t>732111318</t>
  </si>
  <si>
    <t>Rozdělovače a sběrače trubková hrdla rozdělovačů a sběračů bez přírub DN 50</t>
  </si>
  <si>
    <t>-1198629776</t>
  </si>
  <si>
    <t>732111322</t>
  </si>
  <si>
    <t>Rozdělovače a sběrače trubková hrdla rozdělovačů a sběračů bez přírub DN 65</t>
  </si>
  <si>
    <t>787396418</t>
  </si>
  <si>
    <t>732331615</t>
  </si>
  <si>
    <t>Nádoby expanzní tlakové s membránou bez pojistného ventilu se závitovým připojením PN 0,6 o objemu 35 l</t>
  </si>
  <si>
    <t>1965296941</t>
  </si>
  <si>
    <t>732332401</t>
  </si>
  <si>
    <t>Expanzní automaty čerpadlové základní expanzní nádoby bez čerpadlové řídící jednotky PN 0,6 o objemu 200 l</t>
  </si>
  <si>
    <t>503806051</t>
  </si>
  <si>
    <t>732332511</t>
  </si>
  <si>
    <t>Expanzní automaty čerpadlové řídící jednotky základních nádob s jedním čerpadlem PN 1,0 230V 2-1/60</t>
  </si>
  <si>
    <t>-1728633114</t>
  </si>
  <si>
    <t>732421419</t>
  </si>
  <si>
    <t>Čerpadla teplovodní závitová mokroběžná oběhová pro teplovodní vytápění (elektronicky řízená) PN 10, do 110°C DN přípojky/dopravní výška H (m) - čerpací výkon Q (m3/h) DN 25 / do 8,0 m / 4,0 m3/h</t>
  </si>
  <si>
    <t>552610892</t>
  </si>
  <si>
    <t>732421472</t>
  </si>
  <si>
    <t>Čerpadla teplovodní závitová mokroběžná oběhová pro teplovodní vytápění (elektronicky řízená) PN 10, do 110°C DN přípojky/dopravní výška H (m) - čerpací výkon Q (m3/h) DN 32 / do 8,0 m / 5,0 m3/h</t>
  </si>
  <si>
    <t>-867189641</t>
  </si>
  <si>
    <t>998732101</t>
  </si>
  <si>
    <t>Přesun hmot pro strojovny stanovený z hmotnosti přesunovaného materiálu vodorovná dopravní vzdálenost do 50 m v objektech výšky do 6 m</t>
  </si>
  <si>
    <t>1077542975</t>
  </si>
  <si>
    <t>733121216</t>
  </si>
  <si>
    <t>Potrubí z trubek ocelových hladkých bezešvých tvářených za tepla v kotelnách a strojovnách Ø 44,5/2,6</t>
  </si>
  <si>
    <t>1414001416</t>
  </si>
  <si>
    <t>5+4+6</t>
  </si>
  <si>
    <t>733121222</t>
  </si>
  <si>
    <t>Potrubí z trubek ocelových hladkých bezešvých tvářených za tepla v kotelnách a strojovnách Ø 76/3,2</t>
  </si>
  <si>
    <t>1923024018</t>
  </si>
  <si>
    <t>527642751</t>
  </si>
  <si>
    <t>45+23+71+65+23+85+67+46+32+18+43+28+69</t>
  </si>
  <si>
    <t>354801904</t>
  </si>
  <si>
    <t>12+48+10+4+9+2</t>
  </si>
  <si>
    <t>845781002</t>
  </si>
  <si>
    <t>23+14+24+18+19+5+18+10+14</t>
  </si>
  <si>
    <t>207155738</t>
  </si>
  <si>
    <t>2+5+9+8+7+4+10</t>
  </si>
  <si>
    <t>1192985322</t>
  </si>
  <si>
    <t>10+2+8</t>
  </si>
  <si>
    <t>1674971198</t>
  </si>
  <si>
    <t>5+6+8+4+7</t>
  </si>
  <si>
    <t>-1149197576</t>
  </si>
  <si>
    <t>25+6+14+20</t>
  </si>
  <si>
    <t>1502179773</t>
  </si>
  <si>
    <t>734193115</t>
  </si>
  <si>
    <t>Ostatní přírubové armatury klapky mezipřírubové uzavírací PN 16 do 120°C disk tvárná litina DN 65</t>
  </si>
  <si>
    <t>1381440549</t>
  </si>
  <si>
    <t>R11</t>
  </si>
  <si>
    <t>separátor mikrobublin a nečistot DN65, přírubový, vč. izolace a magnetu</t>
  </si>
  <si>
    <t>-342314766</t>
  </si>
  <si>
    <t>734209113</t>
  </si>
  <si>
    <t>Montáž závitových armatur se 2 závity G 1/2 (DN 15)</t>
  </si>
  <si>
    <t>1383068086</t>
  </si>
  <si>
    <t>2+5+6+4+2+5</t>
  </si>
  <si>
    <t>1014628291</t>
  </si>
  <si>
    <t>115196445</t>
  </si>
  <si>
    <t>-367792186</t>
  </si>
  <si>
    <t>734211119</t>
  </si>
  <si>
    <t>Ventily odvzdušňovací závitové automatické PN 14 do 120°C G 3/8</t>
  </si>
  <si>
    <t>-2098550027</t>
  </si>
  <si>
    <t>-1663678690</t>
  </si>
  <si>
    <t>-1713279240</t>
  </si>
  <si>
    <t>-744333587</t>
  </si>
  <si>
    <t>734220103</t>
  </si>
  <si>
    <t>Ventily regulační závitové vyvažovací přímé PN 20 do 100°C G 5/4</t>
  </si>
  <si>
    <t>1398774393</t>
  </si>
  <si>
    <t>734220104</t>
  </si>
  <si>
    <t>Ventily regulační závitové vyvažovací přímé PN 20 do 100°C G 6/4</t>
  </si>
  <si>
    <t>-1127215331</t>
  </si>
  <si>
    <t>-165061756</t>
  </si>
  <si>
    <t>25+27+14+23+10+2+10</t>
  </si>
  <si>
    <t>734242416</t>
  </si>
  <si>
    <t>Ventily zpětné závitové PN 16 do 110°C přímé G 6/4</t>
  </si>
  <si>
    <t>-2044884227</t>
  </si>
  <si>
    <t>734242417</t>
  </si>
  <si>
    <t>Ventily zpětné závitové PN 16 do 110°C přímé G 2</t>
  </si>
  <si>
    <t>1645213512</t>
  </si>
  <si>
    <t>734251212</t>
  </si>
  <si>
    <t>Ventily pojistné závitové a čepové rohové provozní tlak od 2,5 do 6 bar G 3/4</t>
  </si>
  <si>
    <t>-1539238941</t>
  </si>
  <si>
    <t>734261237</t>
  </si>
  <si>
    <t>Šroubení topenářské PN 16 do 120°C přímé G 6/4</t>
  </si>
  <si>
    <t>-896238595</t>
  </si>
  <si>
    <t>1889715726</t>
  </si>
  <si>
    <t>12+10+5+9+8+25+8+15+10</t>
  </si>
  <si>
    <t>2081291212</t>
  </si>
  <si>
    <t>734291123</t>
  </si>
  <si>
    <t>Ostatní armatury kohouty plnicí a vypouštěcí PN 10 do 90°C G 1/2</t>
  </si>
  <si>
    <t>-303438275</t>
  </si>
  <si>
    <t>734291243</t>
  </si>
  <si>
    <t>Ostatní armatury filtry závitové PN 16 do 130°C přímé s vnitřními závity G 3/4</t>
  </si>
  <si>
    <t>1797898755</t>
  </si>
  <si>
    <t>734291245</t>
  </si>
  <si>
    <t>Ostatní armatury filtry závitové PN 16 do 130°C přímé s vnitřními závity G 1 1/4</t>
  </si>
  <si>
    <t>1656754664</t>
  </si>
  <si>
    <t>R10</t>
  </si>
  <si>
    <t>Indukční měřič tepla DN65 vč. čidla</t>
  </si>
  <si>
    <t>2108860532</t>
  </si>
  <si>
    <t>734291246</t>
  </si>
  <si>
    <t>Ostatní armatury filtry závitové PN 16 do 130°C přímé s vnitřními závity G 1 1/2</t>
  </si>
  <si>
    <t>-142994168</t>
  </si>
  <si>
    <t>734291313_1</t>
  </si>
  <si>
    <t>Odlučovač kalu přímý G 3/4" PN 10 do 120°C s vnitřními závity</t>
  </si>
  <si>
    <t>712171644</t>
  </si>
  <si>
    <t>734292711</t>
  </si>
  <si>
    <t>Ostatní armatury kulové kohouty PN 42 do 185°C přímé vnitřní závit G 1/4</t>
  </si>
  <si>
    <t>1168778575</t>
  </si>
  <si>
    <t>734292714</t>
  </si>
  <si>
    <t>Ostatní armatury kulové kohouty PN 42 do 185°C přímé vnitřní závit G 3/4</t>
  </si>
  <si>
    <t>511370880</t>
  </si>
  <si>
    <t>734292715</t>
  </si>
  <si>
    <t>Ostatní armatury kulové kohouty PN 42 do 185°C přímé vnitřní závit G 1</t>
  </si>
  <si>
    <t>2080995107</t>
  </si>
  <si>
    <t>734292717</t>
  </si>
  <si>
    <t>Ostatní armatury kulové kohouty PN 42 do 185°C přímé vnitřní závit G 1 1/2</t>
  </si>
  <si>
    <t>-2099830265</t>
  </si>
  <si>
    <t>734292718</t>
  </si>
  <si>
    <t>Ostatní armatury kulové kohouty PN 42 do 185°C přímé vnitřní závit G 2</t>
  </si>
  <si>
    <t>-1744766680</t>
  </si>
  <si>
    <t>734295022</t>
  </si>
  <si>
    <t>Směšovací armatury závitové trojcestné se servomotorem DN 25</t>
  </si>
  <si>
    <t>1320496981</t>
  </si>
  <si>
    <t>734295023</t>
  </si>
  <si>
    <t>Směšovací armatury závitové trojcestné se servomotorem DN 32</t>
  </si>
  <si>
    <t>-1305804665</t>
  </si>
  <si>
    <t>734411117</t>
  </si>
  <si>
    <t>Teploměry technické s pevným stonkem a jímkou zadní připojení (axiální) průměr 80 mm délka stonku 100 mm</t>
  </si>
  <si>
    <t>-216845585</t>
  </si>
  <si>
    <t>734421102</t>
  </si>
  <si>
    <t>Tlakoměry s pevným stonkem a zpětnou klapkou spodní připojení (radiální) tlaku 0–16 bar průměru 63 mm</t>
  </si>
  <si>
    <t>1797457734</t>
  </si>
  <si>
    <t>734424102</t>
  </si>
  <si>
    <t>Tlakoměry kondenzační smyčky k přivaření, PN 250 do 300°C stočené</t>
  </si>
  <si>
    <t>599467016</t>
  </si>
  <si>
    <t>934179644</t>
  </si>
  <si>
    <t>912041202</t>
  </si>
  <si>
    <t>2+10+5+7</t>
  </si>
  <si>
    <t>10705856</t>
  </si>
  <si>
    <t>3+5+9+7+10+2</t>
  </si>
  <si>
    <t>-560999720</t>
  </si>
  <si>
    <t>-1160002710</t>
  </si>
  <si>
    <t>3+5+4+8+4</t>
  </si>
  <si>
    <t>-429474063</t>
  </si>
  <si>
    <t>2+5+4+1</t>
  </si>
  <si>
    <t>-40660739</t>
  </si>
  <si>
    <t>4+5</t>
  </si>
  <si>
    <t>-629047173</t>
  </si>
  <si>
    <t>1130651007</t>
  </si>
  <si>
    <t>10+12+10+8+9+1</t>
  </si>
  <si>
    <t>719858878</t>
  </si>
  <si>
    <t>-475017027</t>
  </si>
  <si>
    <t>525157991</t>
  </si>
  <si>
    <t>25+61+45+34+52+47+8+24+9+15</t>
  </si>
  <si>
    <t>2100053123</t>
  </si>
  <si>
    <t>12+4+8+10+14+12</t>
  </si>
  <si>
    <t>168273154</t>
  </si>
  <si>
    <t>56+45+25+8+14+32+8+12</t>
  </si>
  <si>
    <t>-76927873</t>
  </si>
  <si>
    <t>25+14+9+25+7</t>
  </si>
  <si>
    <t>237</t>
  </si>
  <si>
    <t>-379049263</t>
  </si>
  <si>
    <t>15+15</t>
  </si>
  <si>
    <t>238</t>
  </si>
  <si>
    <t>508482679</t>
  </si>
  <si>
    <t>25+45+34+9+10+32+25+7+10+8+15</t>
  </si>
  <si>
    <t>239</t>
  </si>
  <si>
    <t>2092486972</t>
  </si>
  <si>
    <t>240</t>
  </si>
  <si>
    <t>193938548</t>
  </si>
  <si>
    <t>241</t>
  </si>
  <si>
    <t>1818722355</t>
  </si>
  <si>
    <t>242</t>
  </si>
  <si>
    <t>594256227</t>
  </si>
  <si>
    <t>10+10</t>
  </si>
  <si>
    <t>243</t>
  </si>
  <si>
    <t>-1524506201</t>
  </si>
  <si>
    <t>244</t>
  </si>
  <si>
    <t>965251044</t>
  </si>
  <si>
    <t>245</t>
  </si>
  <si>
    <t>Zemní práce - vykopání rýhy šíře 500 mm, hloubky 900mm, tř. 3, vč. zpětného zásypu- zához uzemnění</t>
  </si>
  <si>
    <t>827932272</t>
  </si>
  <si>
    <t>246</t>
  </si>
  <si>
    <t>-224009297</t>
  </si>
  <si>
    <t>247</t>
  </si>
  <si>
    <t>Pol127</t>
  </si>
  <si>
    <t>1100387817</t>
  </si>
  <si>
    <t>35+24+54+18+26+65+45+10+23+20</t>
  </si>
  <si>
    <t>248</t>
  </si>
  <si>
    <t>Pol128</t>
  </si>
  <si>
    <t>1737003904</t>
  </si>
  <si>
    <t>20+12+5+10+13</t>
  </si>
  <si>
    <t>249</t>
  </si>
  <si>
    <t>Pol129</t>
  </si>
  <si>
    <t>-1033555462</t>
  </si>
  <si>
    <t>45+23+28+55+23+26</t>
  </si>
  <si>
    <t>250</t>
  </si>
  <si>
    <t>Pol130</t>
  </si>
  <si>
    <t>1983279700</t>
  </si>
  <si>
    <t>20+20+20+20</t>
  </si>
  <si>
    <t>251</t>
  </si>
  <si>
    <t>Pol131</t>
  </si>
  <si>
    <t>2075055642</t>
  </si>
  <si>
    <t>252</t>
  </si>
  <si>
    <t>Pol132</t>
  </si>
  <si>
    <t>-620578707</t>
  </si>
  <si>
    <t>45+23+52+10+20+30+40</t>
  </si>
  <si>
    <t>253</t>
  </si>
  <si>
    <t>Pol133</t>
  </si>
  <si>
    <t>1119998276</t>
  </si>
  <si>
    <t>254</t>
  </si>
  <si>
    <t>Pol134</t>
  </si>
  <si>
    <t>-383302335</t>
  </si>
  <si>
    <t>255</t>
  </si>
  <si>
    <t>Pol135</t>
  </si>
  <si>
    <t>-1025213463</t>
  </si>
  <si>
    <t>Pol136</t>
  </si>
  <si>
    <t>216989105</t>
  </si>
  <si>
    <t>25*2</t>
  </si>
  <si>
    <t>257</t>
  </si>
  <si>
    <t>Pol137</t>
  </si>
  <si>
    <t>607902002</t>
  </si>
  <si>
    <t>258</t>
  </si>
  <si>
    <t>Pol138</t>
  </si>
  <si>
    <t>223043719</t>
  </si>
  <si>
    <t>259</t>
  </si>
  <si>
    <t>1543500362</t>
  </si>
  <si>
    <t>260</t>
  </si>
  <si>
    <t>Pol139</t>
  </si>
  <si>
    <t>690483267</t>
  </si>
  <si>
    <t>261</t>
  </si>
  <si>
    <t>1147407787</t>
  </si>
  <si>
    <t>"dle výpisu"38</t>
  </si>
  <si>
    <t>262</t>
  </si>
  <si>
    <t>1180382462</t>
  </si>
  <si>
    <t>(17,30+18,705)/2*11,84*2+8,60*14,20/2+73,05</t>
  </si>
  <si>
    <t>263</t>
  </si>
  <si>
    <t>1411218168</t>
  </si>
  <si>
    <t>264</t>
  </si>
  <si>
    <t>1016674541</t>
  </si>
  <si>
    <t>265</t>
  </si>
  <si>
    <t>-1765302334</t>
  </si>
  <si>
    <t>11,70</t>
  </si>
  <si>
    <t>266</t>
  </si>
  <si>
    <t>771098059</t>
  </si>
  <si>
    <t>267</t>
  </si>
  <si>
    <t>1818327610</t>
  </si>
  <si>
    <t>268</t>
  </si>
  <si>
    <t>1240636041</t>
  </si>
  <si>
    <t>269</t>
  </si>
  <si>
    <t>-568276216</t>
  </si>
  <si>
    <t>270</t>
  </si>
  <si>
    <t>-1780188861</t>
  </si>
  <si>
    <t>271</t>
  </si>
  <si>
    <t>-861146486</t>
  </si>
  <si>
    <t>272</t>
  </si>
  <si>
    <t>-1832438336</t>
  </si>
  <si>
    <t>273</t>
  </si>
  <si>
    <t>-979464842</t>
  </si>
  <si>
    <t>1,48*64+1,08*6*2+1,44+1,48*6+1,66+1,48*4+1,08*2+0,78*14</t>
  </si>
  <si>
    <t>274</t>
  </si>
  <si>
    <t>639734157</t>
  </si>
  <si>
    <t>275</t>
  </si>
  <si>
    <t>-1495141831</t>
  </si>
  <si>
    <t>91,3</t>
  </si>
  <si>
    <t>276</t>
  </si>
  <si>
    <t>-143115225</t>
  </si>
  <si>
    <t>47,4</t>
  </si>
  <si>
    <t>277</t>
  </si>
  <si>
    <t>-677738888</t>
  </si>
  <si>
    <t>278</t>
  </si>
  <si>
    <t>1442965923</t>
  </si>
  <si>
    <t>279</t>
  </si>
  <si>
    <t>1624975086</t>
  </si>
  <si>
    <t>280</t>
  </si>
  <si>
    <t>588950455</t>
  </si>
  <si>
    <t>281</t>
  </si>
  <si>
    <t>-42486399</t>
  </si>
  <si>
    <t>"kanalizace"2</t>
  </si>
  <si>
    <t>282</t>
  </si>
  <si>
    <t>-1874638812</t>
  </si>
  <si>
    <t>283</t>
  </si>
  <si>
    <t>1005402287</t>
  </si>
  <si>
    <t>284</t>
  </si>
  <si>
    <t>-1304067517</t>
  </si>
  <si>
    <t>285</t>
  </si>
  <si>
    <t>-1490426609</t>
  </si>
  <si>
    <t>286</t>
  </si>
  <si>
    <t>-1533826096</t>
  </si>
  <si>
    <t>43,59+168,11+14,85</t>
  </si>
  <si>
    <t>287</t>
  </si>
  <si>
    <t>-1775985858</t>
  </si>
  <si>
    <t>288</t>
  </si>
  <si>
    <t>-718507172</t>
  </si>
  <si>
    <t>"dle výpisu prvků"15</t>
  </si>
  <si>
    <t>289</t>
  </si>
  <si>
    <t>-1708219007</t>
  </si>
  <si>
    <t>"dle výpisu"97</t>
  </si>
  <si>
    <t>290</t>
  </si>
  <si>
    <t>-2047314651</t>
  </si>
  <si>
    <t>"dle výpisu prvků"43,59</t>
  </si>
  <si>
    <t>291</t>
  </si>
  <si>
    <t>-866765512</t>
  </si>
  <si>
    <t>"dle výpisu prvků"64</t>
  </si>
  <si>
    <t>292</t>
  </si>
  <si>
    <t>-124818329</t>
  </si>
  <si>
    <t>"dle výpisu prvků"6</t>
  </si>
  <si>
    <t>293</t>
  </si>
  <si>
    <t>1335164016</t>
  </si>
  <si>
    <t>294</t>
  </si>
  <si>
    <t>726879596</t>
  </si>
  <si>
    <t>295</t>
  </si>
  <si>
    <t>1169522403</t>
  </si>
  <si>
    <t>296</t>
  </si>
  <si>
    <t>492669367</t>
  </si>
  <si>
    <t>297</t>
  </si>
  <si>
    <t>okno plastové 860x980 mm ozn. OK10 par. dle PD</t>
  </si>
  <si>
    <t>544867983</t>
  </si>
  <si>
    <t>298</t>
  </si>
  <si>
    <t>173986094</t>
  </si>
  <si>
    <t>299</t>
  </si>
  <si>
    <t>-1899667044</t>
  </si>
  <si>
    <t>"dle výpisu prvků"4</t>
  </si>
  <si>
    <t>300</t>
  </si>
  <si>
    <t>-388090672</t>
  </si>
  <si>
    <t>"dle výpisu prvků"2</t>
  </si>
  <si>
    <t>301</t>
  </si>
  <si>
    <t>818077917</t>
  </si>
  <si>
    <t>"dle výpisu prvků"14</t>
  </si>
  <si>
    <t>302</t>
  </si>
  <si>
    <t>1455055387</t>
  </si>
  <si>
    <t>303</t>
  </si>
  <si>
    <t>-1215074478</t>
  </si>
  <si>
    <t>304</t>
  </si>
  <si>
    <t>-1380942820</t>
  </si>
  <si>
    <t>305</t>
  </si>
  <si>
    <t>1224209894</t>
  </si>
  <si>
    <t>23,63</t>
  </si>
  <si>
    <t>306</t>
  </si>
  <si>
    <t>1904093374</t>
  </si>
  <si>
    <t>307</t>
  </si>
  <si>
    <t>1885054343</t>
  </si>
  <si>
    <t>308</t>
  </si>
  <si>
    <t>1125888450</t>
  </si>
  <si>
    <t>309</t>
  </si>
  <si>
    <t>1005482861</t>
  </si>
  <si>
    <t>310</t>
  </si>
  <si>
    <t>-1140416574</t>
  </si>
  <si>
    <t>311</t>
  </si>
  <si>
    <t>-656395361</t>
  </si>
  <si>
    <t>312</t>
  </si>
  <si>
    <t>713103</t>
  </si>
  <si>
    <t>kovové dveře PD02 600x600 s požární odolností EI 30 DO3-C, se smozavíračem, dodávka + montáž vč. ocelové zárubně</t>
  </si>
  <si>
    <t>-1113254424</t>
  </si>
  <si>
    <t>313</t>
  </si>
  <si>
    <t>-409023700</t>
  </si>
  <si>
    <t>314</t>
  </si>
  <si>
    <t>-774043541</t>
  </si>
  <si>
    <t>"inpregnace krovu"</t>
  </si>
  <si>
    <t>((17,30+18,705)/2*11,84*2+8,60*14,20/2+73,05)*2</t>
  </si>
  <si>
    <t>"ostatní prvky"237,78</t>
  </si>
  <si>
    <t>315</t>
  </si>
  <si>
    <t>-933644723</t>
  </si>
  <si>
    <t>316</t>
  </si>
  <si>
    <t>-537633109</t>
  </si>
  <si>
    <t>317</t>
  </si>
  <si>
    <t>1795742480</t>
  </si>
  <si>
    <t>318</t>
  </si>
  <si>
    <t>1848970009</t>
  </si>
  <si>
    <t>319</t>
  </si>
  <si>
    <t>0214</t>
  </si>
  <si>
    <t>Izolace minerální vatou tl. 35 mm + opláštění Al folií (izolace potrubí)</t>
  </si>
  <si>
    <t>-1647573267</t>
  </si>
  <si>
    <t>"izolace potrubí"5,0</t>
  </si>
  <si>
    <t>320</t>
  </si>
  <si>
    <t>0215</t>
  </si>
  <si>
    <t>Zabezpečení kotelny(dodávka obsahuke:detekce úniku plynu (pro každý kotel), drtrkce přetopení 40 C, tlačítko "STOP", akustická a světelná signalizace,detekce zapllavení a detekce min/max tlaku v soustavě</t>
  </si>
  <si>
    <t>1573394331</t>
  </si>
  <si>
    <t>321</t>
  </si>
  <si>
    <t>531933927</t>
  </si>
  <si>
    <t>322</t>
  </si>
  <si>
    <t>-2023559155</t>
  </si>
  <si>
    <t>323</t>
  </si>
  <si>
    <t>1080859872</t>
  </si>
  <si>
    <t>324</t>
  </si>
  <si>
    <t xml:space="preserve">Nástěnný jednodílný rozvaděč 16- 19 
jednodílný nástěnný rozvaděč s krytím IP 30
rozvaděč se věší přímo na zeď
součástí riozvaděče jsou dvě posuvné vertikální lišty
kompaktní svařovaný rozvaděč
dveře celoskleněné s bezpečnostním tvrzeným sklem 4 mm
dovolené zatížení jednotlivých dveří je max. 10 kg
minimální tloušťka úpravy je65 um
rozvaděče jsou určeny k instalaci datových a telekomunikačních zařízení
</t>
  </si>
  <si>
    <t>1698596407</t>
  </si>
  <si>
    <t>325</t>
  </si>
  <si>
    <t>-356189072</t>
  </si>
  <si>
    <t>326</t>
  </si>
  <si>
    <t xml:space="preserve">Nástěnný jednodílný rozvaděč 42 U - 19 š. 600 mm
jednodílný nástěnný rozvaděč s krytím IP 30
rozvaděč se věší přímo na zeď
součástí riozvaděče jsou dvě posuvné vertikální lišty
kompaktní svařovaný rozvaděč
dveře celoskleněné s bezpečnostním tvrzeným sklem 4 mm
dovolené zatížení jednotlivých dveří je max. 10 kg
minimální tloušťka úpravy je65 um
rozvaděče jsou určeny k instalaci datových a telekomunikačních zařízení
</t>
  </si>
  <si>
    <t>-1537046073</t>
  </si>
  <si>
    <t>327</t>
  </si>
  <si>
    <t>1109437382</t>
  </si>
  <si>
    <t>328</t>
  </si>
  <si>
    <t>1520183842</t>
  </si>
  <si>
    <t>14+25</t>
  </si>
  <si>
    <t>329</t>
  </si>
  <si>
    <t>-221067586</t>
  </si>
  <si>
    <t>330</t>
  </si>
  <si>
    <t>740672280</t>
  </si>
  <si>
    <t>331</t>
  </si>
  <si>
    <t>-2064732894</t>
  </si>
  <si>
    <t>03-2 - SO 03-2 Bytový dům č. p. 393 - nezpůsobilé náklady</t>
  </si>
  <si>
    <t xml:space="preserve">    741-2 - Elektromontíže  - montáž</t>
  </si>
  <si>
    <t>1787558980</t>
  </si>
  <si>
    <t>-461553633</t>
  </si>
  <si>
    <t>7,40*0,50</t>
  </si>
  <si>
    <t>-1201276547</t>
  </si>
  <si>
    <t>1022956747</t>
  </si>
  <si>
    <t>1003964587</t>
  </si>
  <si>
    <t>110,26*2*1,05</t>
  </si>
  <si>
    <t>-1304025183</t>
  </si>
  <si>
    <t>1714029057</t>
  </si>
  <si>
    <t>-1232936826</t>
  </si>
  <si>
    <t>-1203508578</t>
  </si>
  <si>
    <t>-1528663537</t>
  </si>
  <si>
    <t>589452443</t>
  </si>
  <si>
    <t>1583214197</t>
  </si>
  <si>
    <t>Pol54</t>
  </si>
  <si>
    <t>548804599</t>
  </si>
  <si>
    <t>10+32+45+85+32+6</t>
  </si>
  <si>
    <t>Pol55</t>
  </si>
  <si>
    <t>-1678081909</t>
  </si>
  <si>
    <t>10+12+8</t>
  </si>
  <si>
    <t>Pol60</t>
  </si>
  <si>
    <t>-801081876</t>
  </si>
  <si>
    <t>Pol100</t>
  </si>
  <si>
    <t>1737031172</t>
  </si>
  <si>
    <t>13+14+23+10</t>
  </si>
  <si>
    <t>Pol66</t>
  </si>
  <si>
    <t>-1174089963</t>
  </si>
  <si>
    <t>10+8+4+5+7+2</t>
  </si>
  <si>
    <t>Pol67</t>
  </si>
  <si>
    <t>-1813408119</t>
  </si>
  <si>
    <t>Pol75</t>
  </si>
  <si>
    <t>Pohybové čidlo stropní 360 at.230 V,zátěž 1200 W dosah 6 m</t>
  </si>
  <si>
    <t>-1097687977</t>
  </si>
  <si>
    <t>Pol76</t>
  </si>
  <si>
    <t>143830948</t>
  </si>
  <si>
    <t>Pol77</t>
  </si>
  <si>
    <t>svorka O 2273-205 5x2,5 transparentní krabicová svorka</t>
  </si>
  <si>
    <t>1509373413</t>
  </si>
  <si>
    <t>Pol78</t>
  </si>
  <si>
    <t>1901722795</t>
  </si>
  <si>
    <t>Pol101</t>
  </si>
  <si>
    <t>-864633765</t>
  </si>
  <si>
    <t>Elektromontíže  - montáž</t>
  </si>
  <si>
    <t>-2014232179</t>
  </si>
  <si>
    <t>892788032</t>
  </si>
  <si>
    <t>278022301</t>
  </si>
  <si>
    <t>481002067</t>
  </si>
  <si>
    <t>-117703184</t>
  </si>
  <si>
    <t>-1266657334</t>
  </si>
  <si>
    <t>-1218589453</t>
  </si>
  <si>
    <t>538282119</t>
  </si>
  <si>
    <t>12+12+5+8+7+9+4</t>
  </si>
  <si>
    <t>-2135818019</t>
  </si>
  <si>
    <t>-1671130408</t>
  </si>
  <si>
    <t>2117952117</t>
  </si>
  <si>
    <t>-1795398506</t>
  </si>
  <si>
    <t>Pomocné a přípravné prácepro montáž zařízení</t>
  </si>
  <si>
    <t>939191249</t>
  </si>
  <si>
    <t>337976497</t>
  </si>
  <si>
    <t>482661964</t>
  </si>
  <si>
    <t>1726360877</t>
  </si>
  <si>
    <t>1690238539</t>
  </si>
  <si>
    <t>1234444986</t>
  </si>
  <si>
    <t>1.21</t>
  </si>
  <si>
    <t>Odbočka oboustranná OBD 90, 100/100/100/100</t>
  </si>
  <si>
    <t>-1648075939</t>
  </si>
  <si>
    <t>1.22</t>
  </si>
  <si>
    <t>Odbočka oboustranná OBD 90 160/160/100/100</t>
  </si>
  <si>
    <t>1120944386</t>
  </si>
  <si>
    <t>1.23</t>
  </si>
  <si>
    <t>Odbočka onoustranná OBD 90, 180/180/100/100</t>
  </si>
  <si>
    <t>1859703575</t>
  </si>
  <si>
    <t>382075427</t>
  </si>
  <si>
    <t>2070310205</t>
  </si>
  <si>
    <t>941954857</t>
  </si>
  <si>
    <t>649262844</t>
  </si>
  <si>
    <t>223407675</t>
  </si>
  <si>
    <t>1976058244</t>
  </si>
  <si>
    <t>Průchodka střechou šikmá tepelně izolovaná D 180 L = 500</t>
  </si>
  <si>
    <t>1747451766</t>
  </si>
  <si>
    <t>1565240051</t>
  </si>
  <si>
    <t>1832870275</t>
  </si>
  <si>
    <t>1567722433</t>
  </si>
  <si>
    <t>9.02</t>
  </si>
  <si>
    <t>Doprava a přesun hmot</t>
  </si>
  <si>
    <t>208590083</t>
  </si>
  <si>
    <t>-315044574</t>
  </si>
  <si>
    <t>1559643072</t>
  </si>
  <si>
    <t>999688318</t>
  </si>
  <si>
    <t>1284041703</t>
  </si>
  <si>
    <t>793429971</t>
  </si>
  <si>
    <t>-1492557315</t>
  </si>
  <si>
    <t>1643019055</t>
  </si>
  <si>
    <t>-274740470</t>
  </si>
  <si>
    <t>1249817959</t>
  </si>
  <si>
    <t>-1029267671</t>
  </si>
  <si>
    <t>-1766444269</t>
  </si>
  <si>
    <t>107031244</t>
  </si>
  <si>
    <t>-328806710</t>
  </si>
  <si>
    <t>1396672349</t>
  </si>
  <si>
    <t>362007063</t>
  </si>
  <si>
    <t>845291369</t>
  </si>
  <si>
    <t>268593416</t>
  </si>
  <si>
    <t>-494440137</t>
  </si>
  <si>
    <t>833796425</t>
  </si>
  <si>
    <t>-508356675</t>
  </si>
  <si>
    <t>-1481179311</t>
  </si>
  <si>
    <t>-161523166</t>
  </si>
  <si>
    <t>1421690752</t>
  </si>
  <si>
    <t>-350050936</t>
  </si>
  <si>
    <t>-409757293</t>
  </si>
  <si>
    <t>-1647026281</t>
  </si>
  <si>
    <t>-1053619321</t>
  </si>
  <si>
    <t>-1867878114</t>
  </si>
  <si>
    <t>-262175217</t>
  </si>
  <si>
    <t>-1937430981</t>
  </si>
  <si>
    <t>Průchodka střechou šikmá tepelně izolovaná D 160 L=500</t>
  </si>
  <si>
    <t>603094476</t>
  </si>
  <si>
    <t>1586501168</t>
  </si>
  <si>
    <t>951252830</t>
  </si>
  <si>
    <t>Montáž obklad SDK nepravidelného tvaru L (šíře 300-500 mm), na pozink. roštu. tl. desek 12,5 mm, impregnované do vlhka</t>
  </si>
  <si>
    <t>1658248717</t>
  </si>
  <si>
    <t>-1680313406</t>
  </si>
  <si>
    <t>24,0</t>
  </si>
  <si>
    <t>824276587</t>
  </si>
  <si>
    <t>-2145114778</t>
  </si>
  <si>
    <t>"dle výpisu prvků"15,0</t>
  </si>
  <si>
    <t>-548917061</t>
  </si>
  <si>
    <t>-1839860334</t>
  </si>
  <si>
    <t>-1577927014</t>
  </si>
  <si>
    <t>192768983</t>
  </si>
  <si>
    <t>42,42</t>
  </si>
  <si>
    <t>1882707646</t>
  </si>
  <si>
    <t>1918008902</t>
  </si>
  <si>
    <t>"podle omítek"335,35</t>
  </si>
  <si>
    <t>-1413849430</t>
  </si>
  <si>
    <t>"nátěr fasády"913,57</t>
  </si>
  <si>
    <t>-1610511499</t>
  </si>
  <si>
    <t>-1657817835</t>
  </si>
  <si>
    <t>768352454</t>
  </si>
  <si>
    <t>"šrouby, těsnící páska - dle projektu"20</t>
  </si>
  <si>
    <t>0208</t>
  </si>
  <si>
    <t>Autorizované spuštění kotlů</t>
  </si>
  <si>
    <t>-169202189</t>
  </si>
  <si>
    <t>-1357860628</t>
  </si>
  <si>
    <t>5,00"izolace potrubí"</t>
  </si>
  <si>
    <t>Pomocné ocelové konstrukce (šrouby, hmoždinky)</t>
  </si>
  <si>
    <t>-605351255</t>
  </si>
  <si>
    <t>"úhelníky, páskovina - dle projektu" 100</t>
  </si>
  <si>
    <t>1658933445</t>
  </si>
  <si>
    <t>23+4+8+10+12+6</t>
  </si>
  <si>
    <t>2091835913</t>
  </si>
  <si>
    <t>5+2+4</t>
  </si>
  <si>
    <t>1836634435</t>
  </si>
  <si>
    <t>7+2+5</t>
  </si>
  <si>
    <t>2073956864</t>
  </si>
  <si>
    <t>25+65+45+23+18+19+10+11</t>
  </si>
  <si>
    <t>332446675</t>
  </si>
  <si>
    <t>-954568973</t>
  </si>
  <si>
    <t>7+7</t>
  </si>
  <si>
    <t>1793643778</t>
  </si>
  <si>
    <t>1974059933</t>
  </si>
  <si>
    <t>2059113145</t>
  </si>
  <si>
    <t>-1347798625</t>
  </si>
  <si>
    <t>-474559772</t>
  </si>
  <si>
    <t>1605412268</t>
  </si>
  <si>
    <t>939122848</t>
  </si>
  <si>
    <t>708512995</t>
  </si>
  <si>
    <t>-629567285</t>
  </si>
  <si>
    <t>-2142162892</t>
  </si>
  <si>
    <t>-796892392</t>
  </si>
  <si>
    <t>2030659132</t>
  </si>
  <si>
    <t>172353682</t>
  </si>
  <si>
    <t>-1225429055</t>
  </si>
  <si>
    <t>1653119167</t>
  </si>
  <si>
    <t>-1275267586</t>
  </si>
  <si>
    <t>-650755012</t>
  </si>
  <si>
    <t>12322010</t>
  </si>
  <si>
    <t>14+19+17+13</t>
  </si>
  <si>
    <t>1242838432</t>
  </si>
  <si>
    <t>3+8+12+2</t>
  </si>
  <si>
    <t>-1469291432</t>
  </si>
  <si>
    <t>891779131</t>
  </si>
  <si>
    <t>1002291113</t>
  </si>
  <si>
    <t>-1434026120</t>
  </si>
  <si>
    <t>1603569929</t>
  </si>
  <si>
    <t>1064983463</t>
  </si>
  <si>
    <t>2022324594</t>
  </si>
  <si>
    <t>816956795</t>
  </si>
  <si>
    <t>1787239957</t>
  </si>
  <si>
    <t>-1861652713</t>
  </si>
  <si>
    <t>-707484196</t>
  </si>
  <si>
    <t>-1895156404</t>
  </si>
  <si>
    <t>-1406237414</t>
  </si>
  <si>
    <t>-1406993886</t>
  </si>
  <si>
    <t>-1188043740</t>
  </si>
  <si>
    <t>03-3 - SO 03-3 Bytový dům č. p. 393 - způsobilé vedlejší</t>
  </si>
  <si>
    <t>1318826884</t>
  </si>
  <si>
    <t>1757044987</t>
  </si>
  <si>
    <t>1756652223</t>
  </si>
  <si>
    <t>-1108447735</t>
  </si>
  <si>
    <t>870748282</t>
  </si>
  <si>
    <t>946126867</t>
  </si>
  <si>
    <t>"podle montáže potrubí"940</t>
  </si>
  <si>
    <t>-444089275</t>
  </si>
  <si>
    <t>"podle montáže potrubí"95</t>
  </si>
  <si>
    <t>169435417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</si>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</sst>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42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6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20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4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4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4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9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35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26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49" fontId="36" fillId="0" borderId="0" xfId="0" applyNumberFormat="1" applyFont="1" applyBorder="1" applyAlignment="1">
      <alignment horizontal="left" vertical="center" wrapText="1"/>
    </xf>
    <xf numFmtId="49" fontId="36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35" fillId="0" borderId="28" xfId="0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6" fillId="0" borderId="26" xfId="0" applyFont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36" fillId="0" borderId="3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top"/>
    </xf>
    <xf numFmtId="0" fontId="36" fillId="0" borderId="0" xfId="0" applyFont="1" applyBorder="1" applyAlignment="1">
      <alignment horizontal="center" vertical="top"/>
    </xf>
    <xf numFmtId="0" fontId="36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35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6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5" fillId="0" borderId="28" xfId="0" applyFont="1" applyBorder="1" applyAlignment="1">
      <alignment horizontal="left"/>
    </xf>
    <xf numFmtId="0" fontId="38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5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8</v>
      </c>
      <c r="BT3" s="17" t="s">
        <v>9</v>
      </c>
    </row>
    <row r="4" spans="2:71" ht="24.95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11</v>
      </c>
      <c r="BE4" s="25" t="s">
        <v>12</v>
      </c>
      <c r="BS4" s="17" t="s">
        <v>6</v>
      </c>
    </row>
    <row r="5" spans="2:7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18</v>
      </c>
    </row>
    <row r="7" spans="2:71" ht="12" customHeight="1">
      <c r="B7" s="21"/>
      <c r="C7" s="22"/>
      <c r="D7" s="32" t="s">
        <v>19</v>
      </c>
      <c r="E7" s="22"/>
      <c r="F7" s="22"/>
      <c r="G7" s="22"/>
      <c r="H7" s="22"/>
      <c r="I7" s="22"/>
      <c r="J7" s="22"/>
      <c r="K7" s="27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21</v>
      </c>
      <c r="AL7" s="22"/>
      <c r="AM7" s="22"/>
      <c r="AN7" s="27" t="s">
        <v>20</v>
      </c>
      <c r="AO7" s="22"/>
      <c r="AP7" s="22"/>
      <c r="AQ7" s="22"/>
      <c r="AR7" s="20"/>
      <c r="BE7" s="31"/>
      <c r="BS7" s="17" t="s">
        <v>8</v>
      </c>
    </row>
    <row r="8" spans="2:7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E8" s="31"/>
      <c r="BS8" s="17" t="s">
        <v>26</v>
      </c>
    </row>
    <row r="9" spans="2:7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27</v>
      </c>
    </row>
    <row r="10" spans="2:71" ht="12" customHeight="1">
      <c r="B10" s="21"/>
      <c r="C10" s="22"/>
      <c r="D10" s="32" t="s">
        <v>28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29</v>
      </c>
      <c r="AL10" s="22"/>
      <c r="AM10" s="22"/>
      <c r="AN10" s="27" t="s">
        <v>20</v>
      </c>
      <c r="AO10" s="22"/>
      <c r="AP10" s="22"/>
      <c r="AQ10" s="22"/>
      <c r="AR10" s="20"/>
      <c r="BE10" s="31"/>
      <c r="BS10" s="17" t="s">
        <v>18</v>
      </c>
    </row>
    <row r="11" spans="2:71" ht="18.45" customHeight="1">
      <c r="B11" s="21"/>
      <c r="C11" s="22"/>
      <c r="D11" s="22"/>
      <c r="E11" s="27" t="s">
        <v>30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31</v>
      </c>
      <c r="AL11" s="22"/>
      <c r="AM11" s="22"/>
      <c r="AN11" s="27" t="s">
        <v>20</v>
      </c>
      <c r="AO11" s="22"/>
      <c r="AP11" s="22"/>
      <c r="AQ11" s="22"/>
      <c r="AR11" s="20"/>
      <c r="BE11" s="31"/>
      <c r="BS11" s="17" t="s">
        <v>18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18</v>
      </c>
    </row>
    <row r="13" spans="2:71" ht="12" customHeight="1">
      <c r="B13" s="21"/>
      <c r="C13" s="22"/>
      <c r="D13" s="32" t="s">
        <v>32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29</v>
      </c>
      <c r="AL13" s="22"/>
      <c r="AM13" s="22"/>
      <c r="AN13" s="34" t="s">
        <v>33</v>
      </c>
      <c r="AO13" s="22"/>
      <c r="AP13" s="22"/>
      <c r="AQ13" s="22"/>
      <c r="AR13" s="20"/>
      <c r="BE13" s="31"/>
      <c r="BS13" s="17" t="s">
        <v>18</v>
      </c>
    </row>
    <row r="14" spans="2:71" ht="12">
      <c r="B14" s="21"/>
      <c r="C14" s="22"/>
      <c r="D14" s="22"/>
      <c r="E14" s="34" t="s">
        <v>33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31</v>
      </c>
      <c r="AL14" s="22"/>
      <c r="AM14" s="22"/>
      <c r="AN14" s="34" t="s">
        <v>33</v>
      </c>
      <c r="AO14" s="22"/>
      <c r="AP14" s="22"/>
      <c r="AQ14" s="22"/>
      <c r="AR14" s="20"/>
      <c r="BE14" s="31"/>
      <c r="BS14" s="17" t="s">
        <v>18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34</v>
      </c>
    </row>
    <row r="16" spans="2:71" ht="12" customHeight="1">
      <c r="B16" s="21"/>
      <c r="C16" s="22"/>
      <c r="D16" s="32" t="s">
        <v>35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29</v>
      </c>
      <c r="AL16" s="22"/>
      <c r="AM16" s="22"/>
      <c r="AN16" s="27" t="s">
        <v>20</v>
      </c>
      <c r="AO16" s="22"/>
      <c r="AP16" s="22"/>
      <c r="AQ16" s="22"/>
      <c r="AR16" s="20"/>
      <c r="BE16" s="31"/>
      <c r="BS16" s="17" t="s">
        <v>4</v>
      </c>
    </row>
    <row r="17" spans="2:71" ht="18.45" customHeight="1">
      <c r="B17" s="21"/>
      <c r="C17" s="22"/>
      <c r="D17" s="22"/>
      <c r="E17" s="27" t="s">
        <v>36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31</v>
      </c>
      <c r="AL17" s="22"/>
      <c r="AM17" s="22"/>
      <c r="AN17" s="27" t="s">
        <v>20</v>
      </c>
      <c r="AO17" s="22"/>
      <c r="AP17" s="22"/>
      <c r="AQ17" s="22"/>
      <c r="AR17" s="20"/>
      <c r="BE17" s="31"/>
      <c r="BS17" s="17" t="s">
        <v>34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29</v>
      </c>
      <c r="AL19" s="22"/>
      <c r="AM19" s="22"/>
      <c r="AN19" s="27" t="s">
        <v>20</v>
      </c>
      <c r="AO19" s="22"/>
      <c r="AP19" s="22"/>
      <c r="AQ19" s="22"/>
      <c r="AR19" s="20"/>
      <c r="BE19" s="31"/>
      <c r="BS19" s="17" t="s">
        <v>8</v>
      </c>
    </row>
    <row r="20" spans="2:71" ht="18.45" customHeight="1">
      <c r="B20" s="21"/>
      <c r="C20" s="22"/>
      <c r="D20" s="22"/>
      <c r="E20" s="27" t="s">
        <v>23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31</v>
      </c>
      <c r="AL20" s="22"/>
      <c r="AM20" s="22"/>
      <c r="AN20" s="27" t="s">
        <v>20</v>
      </c>
      <c r="AO20" s="22"/>
      <c r="AP20" s="22"/>
      <c r="AQ20" s="22"/>
      <c r="AR20" s="20"/>
      <c r="BE20" s="31"/>
      <c r="BS20" s="17" t="s">
        <v>4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ht="45" customHeight="1">
      <c r="B23" s="21"/>
      <c r="C23" s="22"/>
      <c r="D23" s="22"/>
      <c r="E23" s="36" t="s">
        <v>39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2:57" s="1" customFormat="1" ht="25.9" customHeight="1">
      <c r="B26" s="38"/>
      <c r="C26" s="39"/>
      <c r="D26" s="40" t="s">
        <v>40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pans="2:57" s="1" customFormat="1" ht="6.95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pans="2:57" s="1" customFormat="1" ht="12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41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42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43</v>
      </c>
      <c r="AL28" s="44"/>
      <c r="AM28" s="44"/>
      <c r="AN28" s="44"/>
      <c r="AO28" s="44"/>
      <c r="AP28" s="39"/>
      <c r="AQ28" s="39"/>
      <c r="AR28" s="43"/>
      <c r="BE28" s="31"/>
    </row>
    <row r="29" spans="2:57" s="2" customFormat="1" ht="14.4" customHeight="1">
      <c r="B29" s="45"/>
      <c r="C29" s="46"/>
      <c r="D29" s="32" t="s">
        <v>44</v>
      </c>
      <c r="E29" s="46"/>
      <c r="F29" s="32" t="s">
        <v>45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31"/>
    </row>
    <row r="30" spans="2:57" s="2" customFormat="1" ht="14.4" customHeight="1">
      <c r="B30" s="45"/>
      <c r="C30" s="46"/>
      <c r="D30" s="46"/>
      <c r="E30" s="46"/>
      <c r="F30" s="32" t="s">
        <v>46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31"/>
    </row>
    <row r="31" spans="2:57" s="2" customFormat="1" ht="14.4" customHeight="1" hidden="1">
      <c r="B31" s="45"/>
      <c r="C31" s="46"/>
      <c r="D31" s="46"/>
      <c r="E31" s="46"/>
      <c r="F31" s="32" t="s">
        <v>47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31"/>
    </row>
    <row r="32" spans="2:57" s="2" customFormat="1" ht="14.4" customHeight="1" hidden="1">
      <c r="B32" s="45"/>
      <c r="C32" s="46"/>
      <c r="D32" s="46"/>
      <c r="E32" s="46"/>
      <c r="F32" s="32" t="s">
        <v>48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31"/>
    </row>
    <row r="33" spans="2:44" s="2" customFormat="1" ht="14.4" customHeight="1" hidden="1">
      <c r="B33" s="45"/>
      <c r="C33" s="46"/>
      <c r="D33" s="46"/>
      <c r="E33" s="46"/>
      <c r="F33" s="32" t="s">
        <v>49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</row>
    <row r="34" spans="2:44" s="1" customFormat="1" ht="6.9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</row>
    <row r="35" spans="2:44" s="1" customFormat="1" ht="25.9" customHeight="1">
      <c r="B35" s="38"/>
      <c r="C35" s="50"/>
      <c r="D35" s="51" t="s">
        <v>50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51</v>
      </c>
      <c r="U35" s="52"/>
      <c r="V35" s="52"/>
      <c r="W35" s="52"/>
      <c r="X35" s="54" t="s">
        <v>52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3"/>
    </row>
    <row r="36" spans="2:44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2:44" s="1" customFormat="1" ht="6.95" customHeight="1"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3"/>
    </row>
    <row r="41" spans="2:44" s="1" customFormat="1" ht="6.95" customHeight="1"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3"/>
    </row>
    <row r="42" spans="2:44" s="1" customFormat="1" ht="24.95" customHeight="1">
      <c r="B42" s="38"/>
      <c r="C42" s="23" t="s">
        <v>53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</row>
    <row r="43" spans="2:44" s="1" customFormat="1" ht="6.95" customHeight="1"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</row>
    <row r="44" spans="2:44" s="1" customFormat="1" ht="12" customHeight="1">
      <c r="B44" s="38"/>
      <c r="C44" s="32" t="s">
        <v>13</v>
      </c>
      <c r="D44" s="39"/>
      <c r="E44" s="39"/>
      <c r="F44" s="39"/>
      <c r="G44" s="39"/>
      <c r="H44" s="39"/>
      <c r="I44" s="39"/>
      <c r="J44" s="39"/>
      <c r="K44" s="39"/>
      <c r="L44" s="39" t="str">
        <f>K5</f>
        <v>13816-10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43"/>
    </row>
    <row r="45" spans="2:44" s="3" customFormat="1" ht="36.95" customHeight="1">
      <c r="B45" s="61"/>
      <c r="C45" s="62" t="s">
        <v>16</v>
      </c>
      <c r="D45" s="63"/>
      <c r="E45" s="63"/>
      <c r="F45" s="63"/>
      <c r="G45" s="63"/>
      <c r="H45" s="63"/>
      <c r="I45" s="63"/>
      <c r="J45" s="63"/>
      <c r="K45" s="63"/>
      <c r="L45" s="64" t="str">
        <f>K6</f>
        <v>Klatovy bytový dům č. p. 391 392 393 - stavební úpravy</v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5"/>
    </row>
    <row r="46" spans="2:44" s="1" customFormat="1" ht="6.95" customHeight="1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</row>
    <row r="47" spans="2:44" s="1" customFormat="1" ht="12" customHeight="1">
      <c r="B47" s="38"/>
      <c r="C47" s="32" t="s">
        <v>22</v>
      </c>
      <c r="D47" s="39"/>
      <c r="E47" s="39"/>
      <c r="F47" s="39"/>
      <c r="G47" s="39"/>
      <c r="H47" s="39"/>
      <c r="I47" s="39"/>
      <c r="J47" s="39"/>
      <c r="K47" s="39"/>
      <c r="L47" s="66" t="str">
        <f>IF(K8="","",K8)</f>
        <v xml:space="preserve"> 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24</v>
      </c>
      <c r="AJ47" s="39"/>
      <c r="AK47" s="39"/>
      <c r="AL47" s="39"/>
      <c r="AM47" s="67" t="str">
        <f>IF(AN8="","",AN8)</f>
        <v>24. 4. 2019</v>
      </c>
      <c r="AN47" s="67"/>
      <c r="AO47" s="39"/>
      <c r="AP47" s="39"/>
      <c r="AQ47" s="39"/>
      <c r="AR47" s="43"/>
    </row>
    <row r="48" spans="2:44" s="1" customFormat="1" ht="6.95" customHeight="1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</row>
    <row r="49" spans="2:56" s="1" customFormat="1" ht="24.9" customHeight="1">
      <c r="B49" s="38"/>
      <c r="C49" s="32" t="s">
        <v>28</v>
      </c>
      <c r="D49" s="39"/>
      <c r="E49" s="39"/>
      <c r="F49" s="39"/>
      <c r="G49" s="39"/>
      <c r="H49" s="39"/>
      <c r="I49" s="39"/>
      <c r="J49" s="39"/>
      <c r="K49" s="39"/>
      <c r="L49" s="39" t="str">
        <f>IF(E11="","",E11)</f>
        <v>Město Klatovy, nám. Míru 62, Klatovy I, 339 01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35</v>
      </c>
      <c r="AJ49" s="39"/>
      <c r="AK49" s="39"/>
      <c r="AL49" s="39"/>
      <c r="AM49" s="68" t="str">
        <f>IF(E17="","",E17)</f>
        <v xml:space="preserve">Atelier U5 s.r.o., K Zaječímu vrchu 904, Klatovy </v>
      </c>
      <c r="AN49" s="39"/>
      <c r="AO49" s="39"/>
      <c r="AP49" s="39"/>
      <c r="AQ49" s="39"/>
      <c r="AR49" s="43"/>
      <c r="AS49" s="69" t="s">
        <v>54</v>
      </c>
      <c r="AT49" s="70"/>
      <c r="AU49" s="71"/>
      <c r="AV49" s="71"/>
      <c r="AW49" s="71"/>
      <c r="AX49" s="71"/>
      <c r="AY49" s="71"/>
      <c r="AZ49" s="71"/>
      <c r="BA49" s="71"/>
      <c r="BB49" s="71"/>
      <c r="BC49" s="71"/>
      <c r="BD49" s="72"/>
    </row>
    <row r="50" spans="2:56" s="1" customFormat="1" ht="13.65" customHeight="1">
      <c r="B50" s="38"/>
      <c r="C50" s="32" t="s">
        <v>32</v>
      </c>
      <c r="D50" s="39"/>
      <c r="E50" s="39"/>
      <c r="F50" s="39"/>
      <c r="G50" s="39"/>
      <c r="H50" s="39"/>
      <c r="I50" s="39"/>
      <c r="J50" s="39"/>
      <c r="K50" s="39"/>
      <c r="L50" s="39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37</v>
      </c>
      <c r="AJ50" s="39"/>
      <c r="AK50" s="39"/>
      <c r="AL50" s="39"/>
      <c r="AM50" s="68" t="str">
        <f>IF(E20="","",E20)</f>
        <v xml:space="preserve"> </v>
      </c>
      <c r="AN50" s="39"/>
      <c r="AO50" s="39"/>
      <c r="AP50" s="39"/>
      <c r="AQ50" s="39"/>
      <c r="AR50" s="43"/>
      <c r="AS50" s="73"/>
      <c r="AT50" s="74"/>
      <c r="AU50" s="75"/>
      <c r="AV50" s="75"/>
      <c r="AW50" s="75"/>
      <c r="AX50" s="75"/>
      <c r="AY50" s="75"/>
      <c r="AZ50" s="75"/>
      <c r="BA50" s="75"/>
      <c r="BB50" s="75"/>
      <c r="BC50" s="75"/>
      <c r="BD50" s="76"/>
    </row>
    <row r="51" spans="2:56" s="1" customFormat="1" ht="10.8" customHeight="1"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77"/>
      <c r="AT51" s="78"/>
      <c r="AU51" s="79"/>
      <c r="AV51" s="79"/>
      <c r="AW51" s="79"/>
      <c r="AX51" s="79"/>
      <c r="AY51" s="79"/>
      <c r="AZ51" s="79"/>
      <c r="BA51" s="79"/>
      <c r="BB51" s="79"/>
      <c r="BC51" s="79"/>
      <c r="BD51" s="80"/>
    </row>
    <row r="52" spans="2:56" s="1" customFormat="1" ht="29.25" customHeight="1">
      <c r="B52" s="38"/>
      <c r="C52" s="81" t="s">
        <v>55</v>
      </c>
      <c r="D52" s="82"/>
      <c r="E52" s="82"/>
      <c r="F52" s="82"/>
      <c r="G52" s="82"/>
      <c r="H52" s="83"/>
      <c r="I52" s="84" t="s">
        <v>56</v>
      </c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5" t="s">
        <v>57</v>
      </c>
      <c r="AH52" s="82"/>
      <c r="AI52" s="82"/>
      <c r="AJ52" s="82"/>
      <c r="AK52" s="82"/>
      <c r="AL52" s="82"/>
      <c r="AM52" s="82"/>
      <c r="AN52" s="84" t="s">
        <v>58</v>
      </c>
      <c r="AO52" s="82"/>
      <c r="AP52" s="82"/>
      <c r="AQ52" s="86" t="s">
        <v>59</v>
      </c>
      <c r="AR52" s="43"/>
      <c r="AS52" s="87" t="s">
        <v>60</v>
      </c>
      <c r="AT52" s="88" t="s">
        <v>61</v>
      </c>
      <c r="AU52" s="88" t="s">
        <v>62</v>
      </c>
      <c r="AV52" s="88" t="s">
        <v>63</v>
      </c>
      <c r="AW52" s="88" t="s">
        <v>64</v>
      </c>
      <c r="AX52" s="88" t="s">
        <v>65</v>
      </c>
      <c r="AY52" s="88" t="s">
        <v>66</v>
      </c>
      <c r="AZ52" s="88" t="s">
        <v>67</v>
      </c>
      <c r="BA52" s="88" t="s">
        <v>68</v>
      </c>
      <c r="BB52" s="88" t="s">
        <v>69</v>
      </c>
      <c r="BC52" s="88" t="s">
        <v>70</v>
      </c>
      <c r="BD52" s="89" t="s">
        <v>71</v>
      </c>
    </row>
    <row r="53" spans="2:56" s="1" customFormat="1" ht="10.8" customHeight="1"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0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2"/>
    </row>
    <row r="54" spans="2:90" s="4" customFormat="1" ht="32.4" customHeight="1">
      <c r="B54" s="93"/>
      <c r="C54" s="94" t="s">
        <v>72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6">
        <f>ROUND(SUM(AG55:AG63),2)</f>
        <v>0</v>
      </c>
      <c r="AH54" s="96"/>
      <c r="AI54" s="96"/>
      <c r="AJ54" s="96"/>
      <c r="AK54" s="96"/>
      <c r="AL54" s="96"/>
      <c r="AM54" s="96"/>
      <c r="AN54" s="97">
        <f>SUM(AG54,AT54)</f>
        <v>0</v>
      </c>
      <c r="AO54" s="97"/>
      <c r="AP54" s="97"/>
      <c r="AQ54" s="98" t="s">
        <v>20</v>
      </c>
      <c r="AR54" s="99"/>
      <c r="AS54" s="100">
        <f>ROUND(SUM(AS55:AS63),2)</f>
        <v>0</v>
      </c>
      <c r="AT54" s="101">
        <f>ROUND(SUM(AV54:AW54),0)</f>
        <v>0</v>
      </c>
      <c r="AU54" s="102">
        <f>ROUND(SUM(AU55:AU63),5)</f>
        <v>0</v>
      </c>
      <c r="AV54" s="101">
        <f>ROUND(AZ54*L29,0)</f>
        <v>0</v>
      </c>
      <c r="AW54" s="101">
        <f>ROUND(BA54*L30,0)</f>
        <v>0</v>
      </c>
      <c r="AX54" s="101">
        <f>ROUND(BB54*L29,0)</f>
        <v>0</v>
      </c>
      <c r="AY54" s="101">
        <f>ROUND(BC54*L30,0)</f>
        <v>0</v>
      </c>
      <c r="AZ54" s="101">
        <f>ROUND(SUM(AZ55:AZ63),2)</f>
        <v>0</v>
      </c>
      <c r="BA54" s="101">
        <f>ROUND(SUM(BA55:BA63),2)</f>
        <v>0</v>
      </c>
      <c r="BB54" s="101">
        <f>ROUND(SUM(BB55:BB63),2)</f>
        <v>0</v>
      </c>
      <c r="BC54" s="101">
        <f>ROUND(SUM(BC55:BC63),2)</f>
        <v>0</v>
      </c>
      <c r="BD54" s="103">
        <f>ROUND(SUM(BD55:BD63),2)</f>
        <v>0</v>
      </c>
      <c r="BS54" s="104" t="s">
        <v>73</v>
      </c>
      <c r="BT54" s="104" t="s">
        <v>74</v>
      </c>
      <c r="BU54" s="105" t="s">
        <v>75</v>
      </c>
      <c r="BV54" s="104" t="s">
        <v>76</v>
      </c>
      <c r="BW54" s="104" t="s">
        <v>5</v>
      </c>
      <c r="BX54" s="104" t="s">
        <v>77</v>
      </c>
      <c r="CL54" s="104" t="s">
        <v>20</v>
      </c>
    </row>
    <row r="55" spans="1:91" s="5" customFormat="1" ht="27" customHeight="1">
      <c r="A55" s="106" t="s">
        <v>78</v>
      </c>
      <c r="B55" s="107"/>
      <c r="C55" s="108"/>
      <c r="D55" s="109" t="s">
        <v>79</v>
      </c>
      <c r="E55" s="109"/>
      <c r="F55" s="109"/>
      <c r="G55" s="109"/>
      <c r="H55" s="109"/>
      <c r="I55" s="110"/>
      <c r="J55" s="109" t="s">
        <v>80</v>
      </c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11">
        <f>'01-1 - SO 01-1 Bytový dům...'!J30</f>
        <v>0</v>
      </c>
      <c r="AH55" s="110"/>
      <c r="AI55" s="110"/>
      <c r="AJ55" s="110"/>
      <c r="AK55" s="110"/>
      <c r="AL55" s="110"/>
      <c r="AM55" s="110"/>
      <c r="AN55" s="111">
        <f>SUM(AG55,AT55)</f>
        <v>0</v>
      </c>
      <c r="AO55" s="110"/>
      <c r="AP55" s="110"/>
      <c r="AQ55" s="112" t="s">
        <v>81</v>
      </c>
      <c r="AR55" s="113"/>
      <c r="AS55" s="114">
        <v>0</v>
      </c>
      <c r="AT55" s="115">
        <f>ROUND(SUM(AV55:AW55),0)</f>
        <v>0</v>
      </c>
      <c r="AU55" s="116">
        <f>'01-1 - SO 01-1 Bytový dům...'!P108</f>
        <v>0</v>
      </c>
      <c r="AV55" s="115">
        <f>'01-1 - SO 01-1 Bytový dům...'!J33</f>
        <v>0</v>
      </c>
      <c r="AW55" s="115">
        <f>'01-1 - SO 01-1 Bytový dům...'!J34</f>
        <v>0</v>
      </c>
      <c r="AX55" s="115">
        <f>'01-1 - SO 01-1 Bytový dům...'!J35</f>
        <v>0</v>
      </c>
      <c r="AY55" s="115">
        <f>'01-1 - SO 01-1 Bytový dům...'!J36</f>
        <v>0</v>
      </c>
      <c r="AZ55" s="115">
        <f>'01-1 - SO 01-1 Bytový dům...'!F33</f>
        <v>0</v>
      </c>
      <c r="BA55" s="115">
        <f>'01-1 - SO 01-1 Bytový dům...'!F34</f>
        <v>0</v>
      </c>
      <c r="BB55" s="115">
        <f>'01-1 - SO 01-1 Bytový dům...'!F35</f>
        <v>0</v>
      </c>
      <c r="BC55" s="115">
        <f>'01-1 - SO 01-1 Bytový dům...'!F36</f>
        <v>0</v>
      </c>
      <c r="BD55" s="117">
        <f>'01-1 - SO 01-1 Bytový dům...'!F37</f>
        <v>0</v>
      </c>
      <c r="BT55" s="118" t="s">
        <v>8</v>
      </c>
      <c r="BV55" s="118" t="s">
        <v>76</v>
      </c>
      <c r="BW55" s="118" t="s">
        <v>82</v>
      </c>
      <c r="BX55" s="118" t="s">
        <v>5</v>
      </c>
      <c r="CL55" s="118" t="s">
        <v>20</v>
      </c>
      <c r="CM55" s="118" t="s">
        <v>8</v>
      </c>
    </row>
    <row r="56" spans="1:91" s="5" customFormat="1" ht="27" customHeight="1">
      <c r="A56" s="106" t="s">
        <v>78</v>
      </c>
      <c r="B56" s="107"/>
      <c r="C56" s="108"/>
      <c r="D56" s="109" t="s">
        <v>83</v>
      </c>
      <c r="E56" s="109"/>
      <c r="F56" s="109"/>
      <c r="G56" s="109"/>
      <c r="H56" s="109"/>
      <c r="I56" s="110"/>
      <c r="J56" s="109" t="s">
        <v>84</v>
      </c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11">
        <f>'01-2 - SO 01-2 Bytový dům...'!J30</f>
        <v>0</v>
      </c>
      <c r="AH56" s="110"/>
      <c r="AI56" s="110"/>
      <c r="AJ56" s="110"/>
      <c r="AK56" s="110"/>
      <c r="AL56" s="110"/>
      <c r="AM56" s="110"/>
      <c r="AN56" s="111">
        <f>SUM(AG56,AT56)</f>
        <v>0</v>
      </c>
      <c r="AO56" s="110"/>
      <c r="AP56" s="110"/>
      <c r="AQ56" s="112" t="s">
        <v>81</v>
      </c>
      <c r="AR56" s="113"/>
      <c r="AS56" s="114">
        <v>0</v>
      </c>
      <c r="AT56" s="115">
        <f>ROUND(SUM(AV56:AW56),0)</f>
        <v>0</v>
      </c>
      <c r="AU56" s="116">
        <f>'01-2 - SO 01-2 Bytový dům...'!P101</f>
        <v>0</v>
      </c>
      <c r="AV56" s="115">
        <f>'01-2 - SO 01-2 Bytový dům...'!J33</f>
        <v>0</v>
      </c>
      <c r="AW56" s="115">
        <f>'01-2 - SO 01-2 Bytový dům...'!J34</f>
        <v>0</v>
      </c>
      <c r="AX56" s="115">
        <f>'01-2 - SO 01-2 Bytový dům...'!J35</f>
        <v>0</v>
      </c>
      <c r="AY56" s="115">
        <f>'01-2 - SO 01-2 Bytový dům...'!J36</f>
        <v>0</v>
      </c>
      <c r="AZ56" s="115">
        <f>'01-2 - SO 01-2 Bytový dům...'!F33</f>
        <v>0</v>
      </c>
      <c r="BA56" s="115">
        <f>'01-2 - SO 01-2 Bytový dům...'!F34</f>
        <v>0</v>
      </c>
      <c r="BB56" s="115">
        <f>'01-2 - SO 01-2 Bytový dům...'!F35</f>
        <v>0</v>
      </c>
      <c r="BC56" s="115">
        <f>'01-2 - SO 01-2 Bytový dům...'!F36</f>
        <v>0</v>
      </c>
      <c r="BD56" s="117">
        <f>'01-2 - SO 01-2 Bytový dům...'!F37</f>
        <v>0</v>
      </c>
      <c r="BT56" s="118" t="s">
        <v>8</v>
      </c>
      <c r="BV56" s="118" t="s">
        <v>76</v>
      </c>
      <c r="BW56" s="118" t="s">
        <v>85</v>
      </c>
      <c r="BX56" s="118" t="s">
        <v>5</v>
      </c>
      <c r="CL56" s="118" t="s">
        <v>20</v>
      </c>
      <c r="CM56" s="118" t="s">
        <v>8</v>
      </c>
    </row>
    <row r="57" spans="1:91" s="5" customFormat="1" ht="27" customHeight="1">
      <c r="A57" s="106" t="s">
        <v>78</v>
      </c>
      <c r="B57" s="107"/>
      <c r="C57" s="108"/>
      <c r="D57" s="109" t="s">
        <v>86</v>
      </c>
      <c r="E57" s="109"/>
      <c r="F57" s="109"/>
      <c r="G57" s="109"/>
      <c r="H57" s="109"/>
      <c r="I57" s="110"/>
      <c r="J57" s="109" t="s">
        <v>87</v>
      </c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11">
        <f>'01-3 - SO 01-3 bytový dům...'!J30</f>
        <v>0</v>
      </c>
      <c r="AH57" s="110"/>
      <c r="AI57" s="110"/>
      <c r="AJ57" s="110"/>
      <c r="AK57" s="110"/>
      <c r="AL57" s="110"/>
      <c r="AM57" s="110"/>
      <c r="AN57" s="111">
        <f>SUM(AG57,AT57)</f>
        <v>0</v>
      </c>
      <c r="AO57" s="110"/>
      <c r="AP57" s="110"/>
      <c r="AQ57" s="112" t="s">
        <v>81</v>
      </c>
      <c r="AR57" s="113"/>
      <c r="AS57" s="114">
        <v>0</v>
      </c>
      <c r="AT57" s="115">
        <f>ROUND(SUM(AV57:AW57),0)</f>
        <v>0</v>
      </c>
      <c r="AU57" s="116">
        <f>'01-3 - SO 01-3 bytový dům...'!P86</f>
        <v>0</v>
      </c>
      <c r="AV57" s="115">
        <f>'01-3 - SO 01-3 bytový dům...'!J33</f>
        <v>0</v>
      </c>
      <c r="AW57" s="115">
        <f>'01-3 - SO 01-3 bytový dům...'!J34</f>
        <v>0</v>
      </c>
      <c r="AX57" s="115">
        <f>'01-3 - SO 01-3 bytový dům...'!J35</f>
        <v>0</v>
      </c>
      <c r="AY57" s="115">
        <f>'01-3 - SO 01-3 bytový dům...'!J36</f>
        <v>0</v>
      </c>
      <c r="AZ57" s="115">
        <f>'01-3 - SO 01-3 bytový dům...'!F33</f>
        <v>0</v>
      </c>
      <c r="BA57" s="115">
        <f>'01-3 - SO 01-3 bytový dům...'!F34</f>
        <v>0</v>
      </c>
      <c r="BB57" s="115">
        <f>'01-3 - SO 01-3 bytový dům...'!F35</f>
        <v>0</v>
      </c>
      <c r="BC57" s="115">
        <f>'01-3 - SO 01-3 bytový dům...'!F36</f>
        <v>0</v>
      </c>
      <c r="BD57" s="117">
        <f>'01-3 - SO 01-3 bytový dům...'!F37</f>
        <v>0</v>
      </c>
      <c r="BT57" s="118" t="s">
        <v>8</v>
      </c>
      <c r="BV57" s="118" t="s">
        <v>76</v>
      </c>
      <c r="BW57" s="118" t="s">
        <v>88</v>
      </c>
      <c r="BX57" s="118" t="s">
        <v>5</v>
      </c>
      <c r="CL57" s="118" t="s">
        <v>20</v>
      </c>
      <c r="CM57" s="118" t="s">
        <v>8</v>
      </c>
    </row>
    <row r="58" spans="1:91" s="5" customFormat="1" ht="27" customHeight="1">
      <c r="A58" s="106" t="s">
        <v>78</v>
      </c>
      <c r="B58" s="107"/>
      <c r="C58" s="108"/>
      <c r="D58" s="109" t="s">
        <v>89</v>
      </c>
      <c r="E58" s="109"/>
      <c r="F58" s="109"/>
      <c r="G58" s="109"/>
      <c r="H58" s="109"/>
      <c r="I58" s="110"/>
      <c r="J58" s="109" t="s">
        <v>90</v>
      </c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11">
        <f>'02-1 - SO 02-1 Bytový dům...'!J30</f>
        <v>0</v>
      </c>
      <c r="AH58" s="110"/>
      <c r="AI58" s="110"/>
      <c r="AJ58" s="110"/>
      <c r="AK58" s="110"/>
      <c r="AL58" s="110"/>
      <c r="AM58" s="110"/>
      <c r="AN58" s="111">
        <f>SUM(AG58,AT58)</f>
        <v>0</v>
      </c>
      <c r="AO58" s="110"/>
      <c r="AP58" s="110"/>
      <c r="AQ58" s="112" t="s">
        <v>81</v>
      </c>
      <c r="AR58" s="113"/>
      <c r="AS58" s="114">
        <v>0</v>
      </c>
      <c r="AT58" s="115">
        <f>ROUND(SUM(AV58:AW58),0)</f>
        <v>0</v>
      </c>
      <c r="AU58" s="116">
        <f>'02-1 - SO 02-1 Bytový dům...'!P105</f>
        <v>0</v>
      </c>
      <c r="AV58" s="115">
        <f>'02-1 - SO 02-1 Bytový dům...'!J33</f>
        <v>0</v>
      </c>
      <c r="AW58" s="115">
        <f>'02-1 - SO 02-1 Bytový dům...'!J34</f>
        <v>0</v>
      </c>
      <c r="AX58" s="115">
        <f>'02-1 - SO 02-1 Bytový dům...'!J35</f>
        <v>0</v>
      </c>
      <c r="AY58" s="115">
        <f>'02-1 - SO 02-1 Bytový dům...'!J36</f>
        <v>0</v>
      </c>
      <c r="AZ58" s="115">
        <f>'02-1 - SO 02-1 Bytový dům...'!F33</f>
        <v>0</v>
      </c>
      <c r="BA58" s="115">
        <f>'02-1 - SO 02-1 Bytový dům...'!F34</f>
        <v>0</v>
      </c>
      <c r="BB58" s="115">
        <f>'02-1 - SO 02-1 Bytový dům...'!F35</f>
        <v>0</v>
      </c>
      <c r="BC58" s="115">
        <f>'02-1 - SO 02-1 Bytový dům...'!F36</f>
        <v>0</v>
      </c>
      <c r="BD58" s="117">
        <f>'02-1 - SO 02-1 Bytový dům...'!F37</f>
        <v>0</v>
      </c>
      <c r="BT58" s="118" t="s">
        <v>8</v>
      </c>
      <c r="BV58" s="118" t="s">
        <v>76</v>
      </c>
      <c r="BW58" s="118" t="s">
        <v>91</v>
      </c>
      <c r="BX58" s="118" t="s">
        <v>5</v>
      </c>
      <c r="CL58" s="118" t="s">
        <v>20</v>
      </c>
      <c r="CM58" s="118" t="s">
        <v>8</v>
      </c>
    </row>
    <row r="59" spans="1:91" s="5" customFormat="1" ht="27" customHeight="1">
      <c r="A59" s="106" t="s">
        <v>78</v>
      </c>
      <c r="B59" s="107"/>
      <c r="C59" s="108"/>
      <c r="D59" s="109" t="s">
        <v>92</v>
      </c>
      <c r="E59" s="109"/>
      <c r="F59" s="109"/>
      <c r="G59" s="109"/>
      <c r="H59" s="109"/>
      <c r="I59" s="110"/>
      <c r="J59" s="109" t="s">
        <v>93</v>
      </c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11">
        <f>'02-2 -  SO 02-2 Bytový dů...'!J30</f>
        <v>0</v>
      </c>
      <c r="AH59" s="110"/>
      <c r="AI59" s="110"/>
      <c r="AJ59" s="110"/>
      <c r="AK59" s="110"/>
      <c r="AL59" s="110"/>
      <c r="AM59" s="110"/>
      <c r="AN59" s="111">
        <f>SUM(AG59,AT59)</f>
        <v>0</v>
      </c>
      <c r="AO59" s="110"/>
      <c r="AP59" s="110"/>
      <c r="AQ59" s="112" t="s">
        <v>81</v>
      </c>
      <c r="AR59" s="113"/>
      <c r="AS59" s="114">
        <v>0</v>
      </c>
      <c r="AT59" s="115">
        <f>ROUND(SUM(AV59:AW59),0)</f>
        <v>0</v>
      </c>
      <c r="AU59" s="116">
        <f>'02-2 -  SO 02-2 Bytový dů...'!P100</f>
        <v>0</v>
      </c>
      <c r="AV59" s="115">
        <f>'02-2 -  SO 02-2 Bytový dů...'!J33</f>
        <v>0</v>
      </c>
      <c r="AW59" s="115">
        <f>'02-2 -  SO 02-2 Bytový dů...'!J34</f>
        <v>0</v>
      </c>
      <c r="AX59" s="115">
        <f>'02-2 -  SO 02-2 Bytový dů...'!J35</f>
        <v>0</v>
      </c>
      <c r="AY59" s="115">
        <f>'02-2 -  SO 02-2 Bytový dů...'!J36</f>
        <v>0</v>
      </c>
      <c r="AZ59" s="115">
        <f>'02-2 -  SO 02-2 Bytový dů...'!F33</f>
        <v>0</v>
      </c>
      <c r="BA59" s="115">
        <f>'02-2 -  SO 02-2 Bytový dů...'!F34</f>
        <v>0</v>
      </c>
      <c r="BB59" s="115">
        <f>'02-2 -  SO 02-2 Bytový dů...'!F35</f>
        <v>0</v>
      </c>
      <c r="BC59" s="115">
        <f>'02-2 -  SO 02-2 Bytový dů...'!F36</f>
        <v>0</v>
      </c>
      <c r="BD59" s="117">
        <f>'02-2 -  SO 02-2 Bytový dů...'!F37</f>
        <v>0</v>
      </c>
      <c r="BT59" s="118" t="s">
        <v>8</v>
      </c>
      <c r="BV59" s="118" t="s">
        <v>76</v>
      </c>
      <c r="BW59" s="118" t="s">
        <v>94</v>
      </c>
      <c r="BX59" s="118" t="s">
        <v>5</v>
      </c>
      <c r="CL59" s="118" t="s">
        <v>20</v>
      </c>
      <c r="CM59" s="118" t="s">
        <v>8</v>
      </c>
    </row>
    <row r="60" spans="1:91" s="5" customFormat="1" ht="27" customHeight="1">
      <c r="A60" s="106" t="s">
        <v>78</v>
      </c>
      <c r="B60" s="107"/>
      <c r="C60" s="108"/>
      <c r="D60" s="109" t="s">
        <v>95</v>
      </c>
      <c r="E60" s="109"/>
      <c r="F60" s="109"/>
      <c r="G60" s="109"/>
      <c r="H60" s="109"/>
      <c r="I60" s="110"/>
      <c r="J60" s="109" t="s">
        <v>96</v>
      </c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11">
        <f>'02-3 - SO 02-3 Bytový dům...'!J30</f>
        <v>0</v>
      </c>
      <c r="AH60" s="110"/>
      <c r="AI60" s="110"/>
      <c r="AJ60" s="110"/>
      <c r="AK60" s="110"/>
      <c r="AL60" s="110"/>
      <c r="AM60" s="110"/>
      <c r="AN60" s="111">
        <f>SUM(AG60,AT60)</f>
        <v>0</v>
      </c>
      <c r="AO60" s="110"/>
      <c r="AP60" s="110"/>
      <c r="AQ60" s="112" t="s">
        <v>81</v>
      </c>
      <c r="AR60" s="113"/>
      <c r="AS60" s="114">
        <v>0</v>
      </c>
      <c r="AT60" s="115">
        <f>ROUND(SUM(AV60:AW60),0)</f>
        <v>0</v>
      </c>
      <c r="AU60" s="116">
        <f>'02-3 - SO 02-3 Bytový dům...'!P85</f>
        <v>0</v>
      </c>
      <c r="AV60" s="115">
        <f>'02-3 - SO 02-3 Bytový dům...'!J33</f>
        <v>0</v>
      </c>
      <c r="AW60" s="115">
        <f>'02-3 - SO 02-3 Bytový dům...'!J34</f>
        <v>0</v>
      </c>
      <c r="AX60" s="115">
        <f>'02-3 - SO 02-3 Bytový dům...'!J35</f>
        <v>0</v>
      </c>
      <c r="AY60" s="115">
        <f>'02-3 - SO 02-3 Bytový dům...'!J36</f>
        <v>0</v>
      </c>
      <c r="AZ60" s="115">
        <f>'02-3 - SO 02-3 Bytový dům...'!F33</f>
        <v>0</v>
      </c>
      <c r="BA60" s="115">
        <f>'02-3 - SO 02-3 Bytový dům...'!F34</f>
        <v>0</v>
      </c>
      <c r="BB60" s="115">
        <f>'02-3 - SO 02-3 Bytový dům...'!F35</f>
        <v>0</v>
      </c>
      <c r="BC60" s="115">
        <f>'02-3 - SO 02-3 Bytový dům...'!F36</f>
        <v>0</v>
      </c>
      <c r="BD60" s="117">
        <f>'02-3 - SO 02-3 Bytový dům...'!F37</f>
        <v>0</v>
      </c>
      <c r="BT60" s="118" t="s">
        <v>8</v>
      </c>
      <c r="BV60" s="118" t="s">
        <v>76</v>
      </c>
      <c r="BW60" s="118" t="s">
        <v>97</v>
      </c>
      <c r="BX60" s="118" t="s">
        <v>5</v>
      </c>
      <c r="CL60" s="118" t="s">
        <v>20</v>
      </c>
      <c r="CM60" s="118" t="s">
        <v>8</v>
      </c>
    </row>
    <row r="61" spans="1:91" s="5" customFormat="1" ht="27" customHeight="1">
      <c r="A61" s="106" t="s">
        <v>78</v>
      </c>
      <c r="B61" s="107"/>
      <c r="C61" s="108"/>
      <c r="D61" s="109" t="s">
        <v>98</v>
      </c>
      <c r="E61" s="109"/>
      <c r="F61" s="109"/>
      <c r="G61" s="109"/>
      <c r="H61" s="109"/>
      <c r="I61" s="110"/>
      <c r="J61" s="109" t="s">
        <v>99</v>
      </c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11">
        <f>'03-1 - SO 03-1 Bytový dům...'!J30</f>
        <v>0</v>
      </c>
      <c r="AH61" s="110"/>
      <c r="AI61" s="110"/>
      <c r="AJ61" s="110"/>
      <c r="AK61" s="110"/>
      <c r="AL61" s="110"/>
      <c r="AM61" s="110"/>
      <c r="AN61" s="111">
        <f>SUM(AG61,AT61)</f>
        <v>0</v>
      </c>
      <c r="AO61" s="110"/>
      <c r="AP61" s="110"/>
      <c r="AQ61" s="112" t="s">
        <v>81</v>
      </c>
      <c r="AR61" s="113"/>
      <c r="AS61" s="114">
        <v>0</v>
      </c>
      <c r="AT61" s="115">
        <f>ROUND(SUM(AV61:AW61),0)</f>
        <v>0</v>
      </c>
      <c r="AU61" s="116">
        <f>'03-1 - SO 03-1 Bytový dům...'!P114</f>
        <v>0</v>
      </c>
      <c r="AV61" s="115">
        <f>'03-1 - SO 03-1 Bytový dům...'!J33</f>
        <v>0</v>
      </c>
      <c r="AW61" s="115">
        <f>'03-1 - SO 03-1 Bytový dům...'!J34</f>
        <v>0</v>
      </c>
      <c r="AX61" s="115">
        <f>'03-1 - SO 03-1 Bytový dům...'!J35</f>
        <v>0</v>
      </c>
      <c r="AY61" s="115">
        <f>'03-1 - SO 03-1 Bytový dům...'!J36</f>
        <v>0</v>
      </c>
      <c r="AZ61" s="115">
        <f>'03-1 - SO 03-1 Bytový dům...'!F33</f>
        <v>0</v>
      </c>
      <c r="BA61" s="115">
        <f>'03-1 - SO 03-1 Bytový dům...'!F34</f>
        <v>0</v>
      </c>
      <c r="BB61" s="115">
        <f>'03-1 - SO 03-1 Bytový dům...'!F35</f>
        <v>0</v>
      </c>
      <c r="BC61" s="115">
        <f>'03-1 - SO 03-1 Bytový dům...'!F36</f>
        <v>0</v>
      </c>
      <c r="BD61" s="117">
        <f>'03-1 - SO 03-1 Bytový dům...'!F37</f>
        <v>0</v>
      </c>
      <c r="BT61" s="118" t="s">
        <v>8</v>
      </c>
      <c r="BV61" s="118" t="s">
        <v>76</v>
      </c>
      <c r="BW61" s="118" t="s">
        <v>100</v>
      </c>
      <c r="BX61" s="118" t="s">
        <v>5</v>
      </c>
      <c r="CL61" s="118" t="s">
        <v>20</v>
      </c>
      <c r="CM61" s="118" t="s">
        <v>8</v>
      </c>
    </row>
    <row r="62" spans="1:91" s="5" customFormat="1" ht="27" customHeight="1">
      <c r="A62" s="106" t="s">
        <v>78</v>
      </c>
      <c r="B62" s="107"/>
      <c r="C62" s="108"/>
      <c r="D62" s="109" t="s">
        <v>101</v>
      </c>
      <c r="E62" s="109"/>
      <c r="F62" s="109"/>
      <c r="G62" s="109"/>
      <c r="H62" s="109"/>
      <c r="I62" s="110"/>
      <c r="J62" s="109" t="s">
        <v>102</v>
      </c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11">
        <f>'03-2 - SO 03-2 Bytový dům...'!J30</f>
        <v>0</v>
      </c>
      <c r="AH62" s="110"/>
      <c r="AI62" s="110"/>
      <c r="AJ62" s="110"/>
      <c r="AK62" s="110"/>
      <c r="AL62" s="110"/>
      <c r="AM62" s="110"/>
      <c r="AN62" s="111">
        <f>SUM(AG62,AT62)</f>
        <v>0</v>
      </c>
      <c r="AO62" s="110"/>
      <c r="AP62" s="110"/>
      <c r="AQ62" s="112" t="s">
        <v>81</v>
      </c>
      <c r="AR62" s="113"/>
      <c r="AS62" s="114">
        <v>0</v>
      </c>
      <c r="AT62" s="115">
        <f>ROUND(SUM(AV62:AW62),0)</f>
        <v>0</v>
      </c>
      <c r="AU62" s="116">
        <f>'03-2 - SO 03-2 Bytový dům...'!P100</f>
        <v>0</v>
      </c>
      <c r="AV62" s="115">
        <f>'03-2 - SO 03-2 Bytový dům...'!J33</f>
        <v>0</v>
      </c>
      <c r="AW62" s="115">
        <f>'03-2 - SO 03-2 Bytový dům...'!J34</f>
        <v>0</v>
      </c>
      <c r="AX62" s="115">
        <f>'03-2 - SO 03-2 Bytový dům...'!J35</f>
        <v>0</v>
      </c>
      <c r="AY62" s="115">
        <f>'03-2 - SO 03-2 Bytový dům...'!J36</f>
        <v>0</v>
      </c>
      <c r="AZ62" s="115">
        <f>'03-2 - SO 03-2 Bytový dům...'!F33</f>
        <v>0</v>
      </c>
      <c r="BA62" s="115">
        <f>'03-2 - SO 03-2 Bytový dům...'!F34</f>
        <v>0</v>
      </c>
      <c r="BB62" s="115">
        <f>'03-2 - SO 03-2 Bytový dům...'!F35</f>
        <v>0</v>
      </c>
      <c r="BC62" s="115">
        <f>'03-2 - SO 03-2 Bytový dům...'!F36</f>
        <v>0</v>
      </c>
      <c r="BD62" s="117">
        <f>'03-2 - SO 03-2 Bytový dům...'!F37</f>
        <v>0</v>
      </c>
      <c r="BT62" s="118" t="s">
        <v>8</v>
      </c>
      <c r="BV62" s="118" t="s">
        <v>76</v>
      </c>
      <c r="BW62" s="118" t="s">
        <v>103</v>
      </c>
      <c r="BX62" s="118" t="s">
        <v>5</v>
      </c>
      <c r="CL62" s="118" t="s">
        <v>20</v>
      </c>
      <c r="CM62" s="118" t="s">
        <v>8</v>
      </c>
    </row>
    <row r="63" spans="1:91" s="5" customFormat="1" ht="27" customHeight="1">
      <c r="A63" s="106" t="s">
        <v>78</v>
      </c>
      <c r="B63" s="107"/>
      <c r="C63" s="108"/>
      <c r="D63" s="109" t="s">
        <v>104</v>
      </c>
      <c r="E63" s="109"/>
      <c r="F63" s="109"/>
      <c r="G63" s="109"/>
      <c r="H63" s="109"/>
      <c r="I63" s="110"/>
      <c r="J63" s="109" t="s">
        <v>105</v>
      </c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11">
        <f>'03-3 - SO 03-3 Bytový dům...'!J30</f>
        <v>0</v>
      </c>
      <c r="AH63" s="110"/>
      <c r="AI63" s="110"/>
      <c r="AJ63" s="110"/>
      <c r="AK63" s="110"/>
      <c r="AL63" s="110"/>
      <c r="AM63" s="110"/>
      <c r="AN63" s="111">
        <f>SUM(AG63,AT63)</f>
        <v>0</v>
      </c>
      <c r="AO63" s="110"/>
      <c r="AP63" s="110"/>
      <c r="AQ63" s="112" t="s">
        <v>81</v>
      </c>
      <c r="AR63" s="113"/>
      <c r="AS63" s="119">
        <v>0</v>
      </c>
      <c r="AT63" s="120">
        <f>ROUND(SUM(AV63:AW63),0)</f>
        <v>0</v>
      </c>
      <c r="AU63" s="121">
        <f>'03-3 - SO 03-3 Bytový dům...'!P85</f>
        <v>0</v>
      </c>
      <c r="AV63" s="120">
        <f>'03-3 - SO 03-3 Bytový dům...'!J33</f>
        <v>0</v>
      </c>
      <c r="AW63" s="120">
        <f>'03-3 - SO 03-3 Bytový dům...'!J34</f>
        <v>0</v>
      </c>
      <c r="AX63" s="120">
        <f>'03-3 - SO 03-3 Bytový dům...'!J35</f>
        <v>0</v>
      </c>
      <c r="AY63" s="120">
        <f>'03-3 - SO 03-3 Bytový dům...'!J36</f>
        <v>0</v>
      </c>
      <c r="AZ63" s="120">
        <f>'03-3 - SO 03-3 Bytový dům...'!F33</f>
        <v>0</v>
      </c>
      <c r="BA63" s="120">
        <f>'03-3 - SO 03-3 Bytový dům...'!F34</f>
        <v>0</v>
      </c>
      <c r="BB63" s="120">
        <f>'03-3 - SO 03-3 Bytový dům...'!F35</f>
        <v>0</v>
      </c>
      <c r="BC63" s="120">
        <f>'03-3 - SO 03-3 Bytový dům...'!F36</f>
        <v>0</v>
      </c>
      <c r="BD63" s="122">
        <f>'03-3 - SO 03-3 Bytový dům...'!F37</f>
        <v>0</v>
      </c>
      <c r="BT63" s="118" t="s">
        <v>8</v>
      </c>
      <c r="BV63" s="118" t="s">
        <v>76</v>
      </c>
      <c r="BW63" s="118" t="s">
        <v>106</v>
      </c>
      <c r="BX63" s="118" t="s">
        <v>5</v>
      </c>
      <c r="CL63" s="118" t="s">
        <v>20</v>
      </c>
      <c r="CM63" s="118" t="s">
        <v>8</v>
      </c>
    </row>
    <row r="64" spans="2:44" s="1" customFormat="1" ht="30" customHeight="1"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43"/>
    </row>
    <row r="65" spans="2:44" s="1" customFormat="1" ht="6.95" customHeight="1">
      <c r="B65" s="57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43"/>
    </row>
  </sheetData>
  <sheetProtection password="CC35" sheet="1" objects="1" scenarios="1" formatColumns="0" formatRows="0"/>
  <mergeCells count="74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AN62:AP62"/>
    <mergeCell ref="AN63:AP63"/>
    <mergeCell ref="D62:H62"/>
    <mergeCell ref="D55:H55"/>
    <mergeCell ref="D56:H56"/>
    <mergeCell ref="D57:H57"/>
    <mergeCell ref="D58:H58"/>
    <mergeCell ref="D59:H59"/>
    <mergeCell ref="D60:H60"/>
    <mergeCell ref="D61:H61"/>
    <mergeCell ref="D63:H6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62:AM62"/>
    <mergeCell ref="AG63:AM63"/>
    <mergeCell ref="AG54:AM54"/>
    <mergeCell ref="AN54:AP54"/>
    <mergeCell ref="C52:G52"/>
    <mergeCell ref="I52:AF52"/>
    <mergeCell ref="J55:AF55"/>
    <mergeCell ref="J56:AF56"/>
    <mergeCell ref="J57:AF57"/>
    <mergeCell ref="J58:AF58"/>
    <mergeCell ref="J59:AF59"/>
    <mergeCell ref="J60:AF60"/>
    <mergeCell ref="J61:AF61"/>
    <mergeCell ref="J62:AF62"/>
    <mergeCell ref="J63:AF63"/>
  </mergeCells>
  <hyperlinks>
    <hyperlink ref="A55" location="'01-1 - SO 01-1 Bytový dům...'!C2" display="/"/>
    <hyperlink ref="A56" location="'01-2 - SO 01-2 Bytový dům...'!C2" display="/"/>
    <hyperlink ref="A57" location="'01-3 - SO 01-3 bytový dům...'!C2" display="/"/>
    <hyperlink ref="A58" location="'02-1 - SO 02-1 Bytový dům...'!C2" display="/"/>
    <hyperlink ref="A59" location="'02-2 -  SO 02-2 Bytový dů...'!C2" display="/"/>
    <hyperlink ref="A60" location="'02-3 - SO 02-3 Bytový dům...'!C2" display="/"/>
    <hyperlink ref="A61" location="'03-1 - SO 03-1 Bytový dům...'!C2" display="/"/>
    <hyperlink ref="A62" location="'03-2 - SO 03-2 Bytový dům...'!C2" display="/"/>
    <hyperlink ref="A63" location="'03-3 - SO 03-3 Bytový dům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3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106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20"/>
      <c r="AT3" s="17" t="s">
        <v>8</v>
      </c>
    </row>
    <row r="4" spans="2:46" ht="24.95" customHeight="1">
      <c r="B4" s="20"/>
      <c r="D4" s="127" t="s">
        <v>107</v>
      </c>
      <c r="L4" s="20"/>
      <c r="M4" s="24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28" t="s">
        <v>16</v>
      </c>
      <c r="L6" s="20"/>
    </row>
    <row r="7" spans="2:12" ht="16.5" customHeight="1">
      <c r="B7" s="20"/>
      <c r="E7" s="129" t="str">
        <f>'Rekapitulace stavby'!K6</f>
        <v>Klatovy bytový dům č. p. 391 392 393 - stavební úpravy</v>
      </c>
      <c r="F7" s="128"/>
      <c r="G7" s="128"/>
      <c r="H7" s="128"/>
      <c r="L7" s="20"/>
    </row>
    <row r="8" spans="2:12" s="1" customFormat="1" ht="12" customHeight="1">
      <c r="B8" s="43"/>
      <c r="D8" s="128" t="s">
        <v>108</v>
      </c>
      <c r="I8" s="130"/>
      <c r="L8" s="43"/>
    </row>
    <row r="9" spans="2:12" s="1" customFormat="1" ht="36.95" customHeight="1">
      <c r="B9" s="43"/>
      <c r="E9" s="131" t="s">
        <v>3828</v>
      </c>
      <c r="F9" s="1"/>
      <c r="G9" s="1"/>
      <c r="H9" s="1"/>
      <c r="I9" s="130"/>
      <c r="L9" s="43"/>
    </row>
    <row r="10" spans="2:12" s="1" customFormat="1" ht="12">
      <c r="B10" s="43"/>
      <c r="I10" s="130"/>
      <c r="L10" s="43"/>
    </row>
    <row r="11" spans="2:12" s="1" customFormat="1" ht="12" customHeight="1">
      <c r="B11" s="43"/>
      <c r="D11" s="128" t="s">
        <v>19</v>
      </c>
      <c r="F11" s="17" t="s">
        <v>20</v>
      </c>
      <c r="I11" s="132" t="s">
        <v>21</v>
      </c>
      <c r="J11" s="17" t="s">
        <v>20</v>
      </c>
      <c r="L11" s="43"/>
    </row>
    <row r="12" spans="2:12" s="1" customFormat="1" ht="12" customHeight="1">
      <c r="B12" s="43"/>
      <c r="D12" s="128" t="s">
        <v>22</v>
      </c>
      <c r="F12" s="17" t="s">
        <v>23</v>
      </c>
      <c r="I12" s="132" t="s">
        <v>24</v>
      </c>
      <c r="J12" s="133" t="str">
        <f>'Rekapitulace stavby'!AN8</f>
        <v>24. 4. 2019</v>
      </c>
      <c r="L12" s="43"/>
    </row>
    <row r="13" spans="2:12" s="1" customFormat="1" ht="10.8" customHeight="1">
      <c r="B13" s="43"/>
      <c r="I13" s="130"/>
      <c r="L13" s="43"/>
    </row>
    <row r="14" spans="2:12" s="1" customFormat="1" ht="12" customHeight="1">
      <c r="B14" s="43"/>
      <c r="D14" s="128" t="s">
        <v>28</v>
      </c>
      <c r="I14" s="132" t="s">
        <v>29</v>
      </c>
      <c r="J14" s="17" t="s">
        <v>20</v>
      </c>
      <c r="L14" s="43"/>
    </row>
    <row r="15" spans="2:12" s="1" customFormat="1" ht="18" customHeight="1">
      <c r="B15" s="43"/>
      <c r="E15" s="17" t="s">
        <v>23</v>
      </c>
      <c r="I15" s="132" t="s">
        <v>31</v>
      </c>
      <c r="J15" s="17" t="s">
        <v>20</v>
      </c>
      <c r="L15" s="43"/>
    </row>
    <row r="16" spans="2:12" s="1" customFormat="1" ht="6.95" customHeight="1">
      <c r="B16" s="43"/>
      <c r="I16" s="130"/>
      <c r="L16" s="43"/>
    </row>
    <row r="17" spans="2:12" s="1" customFormat="1" ht="12" customHeight="1">
      <c r="B17" s="43"/>
      <c r="D17" s="128" t="s">
        <v>32</v>
      </c>
      <c r="I17" s="132" t="s">
        <v>29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7"/>
      <c r="G18" s="17"/>
      <c r="H18" s="17"/>
      <c r="I18" s="132" t="s">
        <v>31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0"/>
      <c r="L19" s="43"/>
    </row>
    <row r="20" spans="2:12" s="1" customFormat="1" ht="12" customHeight="1">
      <c r="B20" s="43"/>
      <c r="D20" s="128" t="s">
        <v>35</v>
      </c>
      <c r="I20" s="132" t="s">
        <v>29</v>
      </c>
      <c r="J20" s="17" t="s">
        <v>20</v>
      </c>
      <c r="L20" s="43"/>
    </row>
    <row r="21" spans="2:12" s="1" customFormat="1" ht="18" customHeight="1">
      <c r="B21" s="43"/>
      <c r="E21" s="17" t="s">
        <v>23</v>
      </c>
      <c r="I21" s="132" t="s">
        <v>31</v>
      </c>
      <c r="J21" s="17" t="s">
        <v>20</v>
      </c>
      <c r="L21" s="43"/>
    </row>
    <row r="22" spans="2:12" s="1" customFormat="1" ht="6.95" customHeight="1">
      <c r="B22" s="43"/>
      <c r="I22" s="130"/>
      <c r="L22" s="43"/>
    </row>
    <row r="23" spans="2:12" s="1" customFormat="1" ht="12" customHeight="1">
      <c r="B23" s="43"/>
      <c r="D23" s="128" t="s">
        <v>37</v>
      </c>
      <c r="I23" s="132" t="s">
        <v>29</v>
      </c>
      <c r="J23" s="17" t="str">
        <f>IF('Rekapitulace stavby'!AN19="","",'Rekapitulace stavby'!AN19)</f>
        <v/>
      </c>
      <c r="L23" s="43"/>
    </row>
    <row r="24" spans="2:12" s="1" customFormat="1" ht="18" customHeight="1">
      <c r="B24" s="43"/>
      <c r="E24" s="17" t="str">
        <f>IF('Rekapitulace stavby'!E20="","",'Rekapitulace stavby'!E20)</f>
        <v xml:space="preserve"> </v>
      </c>
      <c r="I24" s="132" t="s">
        <v>31</v>
      </c>
      <c r="J24" s="17" t="str">
        <f>IF('Rekapitulace stavby'!AN20="","",'Rekapitulace stavby'!AN20)</f>
        <v/>
      </c>
      <c r="L24" s="43"/>
    </row>
    <row r="25" spans="2:12" s="1" customFormat="1" ht="6.95" customHeight="1">
      <c r="B25" s="43"/>
      <c r="I25" s="130"/>
      <c r="L25" s="43"/>
    </row>
    <row r="26" spans="2:12" s="1" customFormat="1" ht="12" customHeight="1">
      <c r="B26" s="43"/>
      <c r="D26" s="128" t="s">
        <v>38</v>
      </c>
      <c r="I26" s="130"/>
      <c r="L26" s="43"/>
    </row>
    <row r="27" spans="2:12" s="6" customFormat="1" ht="16.5" customHeight="1">
      <c r="B27" s="134"/>
      <c r="E27" s="135" t="s">
        <v>20</v>
      </c>
      <c r="F27" s="135"/>
      <c r="G27" s="135"/>
      <c r="H27" s="135"/>
      <c r="I27" s="136"/>
      <c r="L27" s="134"/>
    </row>
    <row r="28" spans="2:12" s="1" customFormat="1" ht="6.95" customHeight="1">
      <c r="B28" s="43"/>
      <c r="I28" s="130"/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37"/>
      <c r="J29" s="71"/>
      <c r="K29" s="71"/>
      <c r="L29" s="43"/>
    </row>
    <row r="30" spans="2:12" s="1" customFormat="1" ht="25.4" customHeight="1">
      <c r="B30" s="43"/>
      <c r="D30" s="138" t="s">
        <v>40</v>
      </c>
      <c r="I30" s="130"/>
      <c r="J30" s="139">
        <f>ROUND(J85,2)</f>
        <v>0</v>
      </c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37"/>
      <c r="J31" s="71"/>
      <c r="K31" s="71"/>
      <c r="L31" s="43"/>
    </row>
    <row r="32" spans="2:12" s="1" customFormat="1" ht="14.4" customHeight="1">
      <c r="B32" s="43"/>
      <c r="F32" s="140" t="s">
        <v>42</v>
      </c>
      <c r="I32" s="141" t="s">
        <v>41</v>
      </c>
      <c r="J32" s="140" t="s">
        <v>43</v>
      </c>
      <c r="L32" s="43"/>
    </row>
    <row r="33" spans="2:12" s="1" customFormat="1" ht="14.4" customHeight="1">
      <c r="B33" s="43"/>
      <c r="D33" s="128" t="s">
        <v>44</v>
      </c>
      <c r="E33" s="128" t="s">
        <v>45</v>
      </c>
      <c r="F33" s="142">
        <f>ROUND((SUM(BE85:BE106)),2)</f>
        <v>0</v>
      </c>
      <c r="I33" s="143">
        <v>0.21</v>
      </c>
      <c r="J33" s="142">
        <f>ROUND(((SUM(BE85:BE106))*I33),2)</f>
        <v>0</v>
      </c>
      <c r="L33" s="43"/>
    </row>
    <row r="34" spans="2:12" s="1" customFormat="1" ht="14.4" customHeight="1">
      <c r="B34" s="43"/>
      <c r="E34" s="128" t="s">
        <v>46</v>
      </c>
      <c r="F34" s="142">
        <f>ROUND((SUM(BF85:BF106)),2)</f>
        <v>0</v>
      </c>
      <c r="I34" s="143">
        <v>0.15</v>
      </c>
      <c r="J34" s="142">
        <f>ROUND(((SUM(BF85:BF106))*I34),2)</f>
        <v>0</v>
      </c>
      <c r="L34" s="43"/>
    </row>
    <row r="35" spans="2:12" s="1" customFormat="1" ht="14.4" customHeight="1" hidden="1">
      <c r="B35" s="43"/>
      <c r="E35" s="128" t="s">
        <v>47</v>
      </c>
      <c r="F35" s="142">
        <f>ROUND((SUM(BG85:BG106)),2)</f>
        <v>0</v>
      </c>
      <c r="I35" s="143">
        <v>0.21</v>
      </c>
      <c r="J35" s="142">
        <f>0</f>
        <v>0</v>
      </c>
      <c r="L35" s="43"/>
    </row>
    <row r="36" spans="2:12" s="1" customFormat="1" ht="14.4" customHeight="1" hidden="1">
      <c r="B36" s="43"/>
      <c r="E36" s="128" t="s">
        <v>48</v>
      </c>
      <c r="F36" s="142">
        <f>ROUND((SUM(BH85:BH106)),2)</f>
        <v>0</v>
      </c>
      <c r="I36" s="143">
        <v>0.15</v>
      </c>
      <c r="J36" s="142">
        <f>0</f>
        <v>0</v>
      </c>
      <c r="L36" s="43"/>
    </row>
    <row r="37" spans="2:12" s="1" customFormat="1" ht="14.4" customHeight="1" hidden="1">
      <c r="B37" s="43"/>
      <c r="E37" s="128" t="s">
        <v>49</v>
      </c>
      <c r="F37" s="142">
        <f>ROUND((SUM(BI85:BI106)),2)</f>
        <v>0</v>
      </c>
      <c r="I37" s="143">
        <v>0</v>
      </c>
      <c r="J37" s="142">
        <f>0</f>
        <v>0</v>
      </c>
      <c r="L37" s="43"/>
    </row>
    <row r="38" spans="2:12" s="1" customFormat="1" ht="6.95" customHeight="1">
      <c r="B38" s="43"/>
      <c r="I38" s="130"/>
      <c r="L38" s="43"/>
    </row>
    <row r="39" spans="2:12" s="1" customFormat="1" ht="25.4" customHeight="1">
      <c r="B39" s="43"/>
      <c r="C39" s="144"/>
      <c r="D39" s="145" t="s">
        <v>50</v>
      </c>
      <c r="E39" s="146"/>
      <c r="F39" s="146"/>
      <c r="G39" s="147" t="s">
        <v>51</v>
      </c>
      <c r="H39" s="148" t="s">
        <v>52</v>
      </c>
      <c r="I39" s="149"/>
      <c r="J39" s="150">
        <f>SUM(J30:J37)</f>
        <v>0</v>
      </c>
      <c r="K39" s="151"/>
      <c r="L39" s="43"/>
    </row>
    <row r="40" spans="2:12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3"/>
    </row>
    <row r="44" spans="2:12" s="1" customFormat="1" ht="6.95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3"/>
    </row>
    <row r="45" spans="2:12" s="1" customFormat="1" ht="24.95" customHeight="1">
      <c r="B45" s="38"/>
      <c r="C45" s="23" t="s">
        <v>110</v>
      </c>
      <c r="D45" s="39"/>
      <c r="E45" s="39"/>
      <c r="F45" s="39"/>
      <c r="G45" s="39"/>
      <c r="H45" s="39"/>
      <c r="I45" s="130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30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0"/>
      <c r="J47" s="39"/>
      <c r="K47" s="39"/>
      <c r="L47" s="43"/>
    </row>
    <row r="48" spans="2:12" s="1" customFormat="1" ht="16.5" customHeight="1">
      <c r="B48" s="38"/>
      <c r="C48" s="39"/>
      <c r="D48" s="39"/>
      <c r="E48" s="158" t="str">
        <f>E7</f>
        <v>Klatovy bytový dům č. p. 391 392 393 - stavební úpravy</v>
      </c>
      <c r="F48" s="32"/>
      <c r="G48" s="32"/>
      <c r="H48" s="32"/>
      <c r="I48" s="130"/>
      <c r="J48" s="39"/>
      <c r="K48" s="39"/>
      <c r="L48" s="43"/>
    </row>
    <row r="49" spans="2:12" s="1" customFormat="1" ht="12" customHeight="1">
      <c r="B49" s="38"/>
      <c r="C49" s="32" t="s">
        <v>108</v>
      </c>
      <c r="D49" s="39"/>
      <c r="E49" s="39"/>
      <c r="F49" s="39"/>
      <c r="G49" s="39"/>
      <c r="H49" s="39"/>
      <c r="I49" s="130"/>
      <c r="J49" s="39"/>
      <c r="K49" s="39"/>
      <c r="L49" s="43"/>
    </row>
    <row r="50" spans="2:12" s="1" customFormat="1" ht="16.5" customHeight="1">
      <c r="B50" s="38"/>
      <c r="C50" s="39"/>
      <c r="D50" s="39"/>
      <c r="E50" s="64" t="str">
        <f>E9</f>
        <v>03-3 - SO 03-3 Bytový dům č. p. 393 - způsobilé vedlejší</v>
      </c>
      <c r="F50" s="39"/>
      <c r="G50" s="39"/>
      <c r="H50" s="39"/>
      <c r="I50" s="130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30"/>
      <c r="J51" s="39"/>
      <c r="K51" s="39"/>
      <c r="L51" s="43"/>
    </row>
    <row r="52" spans="2:12" s="1" customFormat="1" ht="12" customHeight="1">
      <c r="B52" s="38"/>
      <c r="C52" s="32" t="s">
        <v>22</v>
      </c>
      <c r="D52" s="39"/>
      <c r="E52" s="39"/>
      <c r="F52" s="27" t="str">
        <f>F12</f>
        <v xml:space="preserve"> </v>
      </c>
      <c r="G52" s="39"/>
      <c r="H52" s="39"/>
      <c r="I52" s="132" t="s">
        <v>24</v>
      </c>
      <c r="J52" s="67" t="str">
        <f>IF(J12="","",J12)</f>
        <v>24. 4. 2019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30"/>
      <c r="J53" s="39"/>
      <c r="K53" s="39"/>
      <c r="L53" s="43"/>
    </row>
    <row r="54" spans="2:12" s="1" customFormat="1" ht="13.65" customHeight="1">
      <c r="B54" s="38"/>
      <c r="C54" s="32" t="s">
        <v>28</v>
      </c>
      <c r="D54" s="39"/>
      <c r="E54" s="39"/>
      <c r="F54" s="27" t="str">
        <f>E15</f>
        <v xml:space="preserve"> </v>
      </c>
      <c r="G54" s="39"/>
      <c r="H54" s="39"/>
      <c r="I54" s="132" t="s">
        <v>35</v>
      </c>
      <c r="J54" s="36" t="str">
        <f>E21</f>
        <v xml:space="preserve"> </v>
      </c>
      <c r="K54" s="39"/>
      <c r="L54" s="43"/>
    </row>
    <row r="55" spans="2:12" s="1" customFormat="1" ht="13.65" customHeight="1">
      <c r="B55" s="38"/>
      <c r="C55" s="32" t="s">
        <v>32</v>
      </c>
      <c r="D55" s="39"/>
      <c r="E55" s="39"/>
      <c r="F55" s="27" t="str">
        <f>IF(E18="","",E18)</f>
        <v>Vyplň údaj</v>
      </c>
      <c r="G55" s="39"/>
      <c r="H55" s="39"/>
      <c r="I55" s="132" t="s">
        <v>37</v>
      </c>
      <c r="J55" s="36" t="str">
        <f>E24</f>
        <v xml:space="preserve"> 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30"/>
      <c r="J56" s="39"/>
      <c r="K56" s="39"/>
      <c r="L56" s="43"/>
    </row>
    <row r="57" spans="2:12" s="1" customFormat="1" ht="29.25" customHeight="1">
      <c r="B57" s="38"/>
      <c r="C57" s="159" t="s">
        <v>111</v>
      </c>
      <c r="D57" s="160"/>
      <c r="E57" s="160"/>
      <c r="F57" s="160"/>
      <c r="G57" s="160"/>
      <c r="H57" s="160"/>
      <c r="I57" s="161"/>
      <c r="J57" s="162" t="s">
        <v>112</v>
      </c>
      <c r="K57" s="160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30"/>
      <c r="J58" s="39"/>
      <c r="K58" s="39"/>
      <c r="L58" s="43"/>
    </row>
    <row r="59" spans="2:47" s="1" customFormat="1" ht="22.8" customHeight="1">
      <c r="B59" s="38"/>
      <c r="C59" s="163" t="s">
        <v>72</v>
      </c>
      <c r="D59" s="39"/>
      <c r="E59" s="39"/>
      <c r="F59" s="39"/>
      <c r="G59" s="39"/>
      <c r="H59" s="39"/>
      <c r="I59" s="130"/>
      <c r="J59" s="97">
        <f>J85</f>
        <v>0</v>
      </c>
      <c r="K59" s="39"/>
      <c r="L59" s="43"/>
      <c r="AU59" s="17" t="s">
        <v>113</v>
      </c>
    </row>
    <row r="60" spans="2:12" s="7" customFormat="1" ht="24.95" customHeight="1">
      <c r="B60" s="164"/>
      <c r="C60" s="165"/>
      <c r="D60" s="166" t="s">
        <v>125</v>
      </c>
      <c r="E60" s="167"/>
      <c r="F60" s="167"/>
      <c r="G60" s="167"/>
      <c r="H60" s="167"/>
      <c r="I60" s="168"/>
      <c r="J60" s="169">
        <f>J86</f>
        <v>0</v>
      </c>
      <c r="K60" s="165"/>
      <c r="L60" s="170"/>
    </row>
    <row r="61" spans="2:12" s="8" customFormat="1" ht="19.9" customHeight="1">
      <c r="B61" s="171"/>
      <c r="C61" s="172"/>
      <c r="D61" s="173" t="s">
        <v>1887</v>
      </c>
      <c r="E61" s="174"/>
      <c r="F61" s="174"/>
      <c r="G61" s="174"/>
      <c r="H61" s="174"/>
      <c r="I61" s="175"/>
      <c r="J61" s="176">
        <f>J87</f>
        <v>0</v>
      </c>
      <c r="K61" s="172"/>
      <c r="L61" s="177"/>
    </row>
    <row r="62" spans="2:12" s="8" customFormat="1" ht="19.9" customHeight="1">
      <c r="B62" s="171"/>
      <c r="C62" s="172"/>
      <c r="D62" s="173" t="s">
        <v>1888</v>
      </c>
      <c r="E62" s="174"/>
      <c r="F62" s="174"/>
      <c r="G62" s="174"/>
      <c r="H62" s="174"/>
      <c r="I62" s="175"/>
      <c r="J62" s="176">
        <f>J92</f>
        <v>0</v>
      </c>
      <c r="K62" s="172"/>
      <c r="L62" s="177"/>
    </row>
    <row r="63" spans="2:12" s="8" customFormat="1" ht="19.9" customHeight="1">
      <c r="B63" s="171"/>
      <c r="C63" s="172"/>
      <c r="D63" s="173" t="s">
        <v>131</v>
      </c>
      <c r="E63" s="174"/>
      <c r="F63" s="174"/>
      <c r="G63" s="174"/>
      <c r="H63" s="174"/>
      <c r="I63" s="175"/>
      <c r="J63" s="176">
        <f>J99</f>
        <v>0</v>
      </c>
      <c r="K63" s="172"/>
      <c r="L63" s="177"/>
    </row>
    <row r="64" spans="2:12" s="7" customFormat="1" ht="24.95" customHeight="1">
      <c r="B64" s="164"/>
      <c r="C64" s="165"/>
      <c r="D64" s="166" t="s">
        <v>1390</v>
      </c>
      <c r="E64" s="167"/>
      <c r="F64" s="167"/>
      <c r="G64" s="167"/>
      <c r="H64" s="167"/>
      <c r="I64" s="168"/>
      <c r="J64" s="169">
        <f>J104</f>
        <v>0</v>
      </c>
      <c r="K64" s="165"/>
      <c r="L64" s="170"/>
    </row>
    <row r="65" spans="2:12" s="8" customFormat="1" ht="19.9" customHeight="1">
      <c r="B65" s="171"/>
      <c r="C65" s="172"/>
      <c r="D65" s="173" t="s">
        <v>1393</v>
      </c>
      <c r="E65" s="174"/>
      <c r="F65" s="174"/>
      <c r="G65" s="174"/>
      <c r="H65" s="174"/>
      <c r="I65" s="175"/>
      <c r="J65" s="176">
        <f>J105</f>
        <v>0</v>
      </c>
      <c r="K65" s="172"/>
      <c r="L65" s="177"/>
    </row>
    <row r="66" spans="2:12" s="1" customFormat="1" ht="21.8" customHeight="1">
      <c r="B66" s="38"/>
      <c r="C66" s="39"/>
      <c r="D66" s="39"/>
      <c r="E66" s="39"/>
      <c r="F66" s="39"/>
      <c r="G66" s="39"/>
      <c r="H66" s="39"/>
      <c r="I66" s="130"/>
      <c r="J66" s="39"/>
      <c r="K66" s="39"/>
      <c r="L66" s="43"/>
    </row>
    <row r="67" spans="2:12" s="1" customFormat="1" ht="6.95" customHeight="1">
      <c r="B67" s="57"/>
      <c r="C67" s="58"/>
      <c r="D67" s="58"/>
      <c r="E67" s="58"/>
      <c r="F67" s="58"/>
      <c r="G67" s="58"/>
      <c r="H67" s="58"/>
      <c r="I67" s="154"/>
      <c r="J67" s="58"/>
      <c r="K67" s="58"/>
      <c r="L67" s="43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57"/>
      <c r="J71" s="60"/>
      <c r="K71" s="60"/>
      <c r="L71" s="43"/>
    </row>
    <row r="72" spans="2:12" s="1" customFormat="1" ht="24.95" customHeight="1">
      <c r="B72" s="38"/>
      <c r="C72" s="23" t="s">
        <v>143</v>
      </c>
      <c r="D72" s="39"/>
      <c r="E72" s="39"/>
      <c r="F72" s="39"/>
      <c r="G72" s="39"/>
      <c r="H72" s="39"/>
      <c r="I72" s="130"/>
      <c r="J72" s="39"/>
      <c r="K72" s="39"/>
      <c r="L72" s="43"/>
    </row>
    <row r="73" spans="2:12" s="1" customFormat="1" ht="6.95" customHeight="1">
      <c r="B73" s="38"/>
      <c r="C73" s="39"/>
      <c r="D73" s="39"/>
      <c r="E73" s="39"/>
      <c r="F73" s="39"/>
      <c r="G73" s="39"/>
      <c r="H73" s="39"/>
      <c r="I73" s="130"/>
      <c r="J73" s="39"/>
      <c r="K73" s="39"/>
      <c r="L73" s="43"/>
    </row>
    <row r="74" spans="2:12" s="1" customFormat="1" ht="12" customHeight="1">
      <c r="B74" s="38"/>
      <c r="C74" s="32" t="s">
        <v>16</v>
      </c>
      <c r="D74" s="39"/>
      <c r="E74" s="39"/>
      <c r="F74" s="39"/>
      <c r="G74" s="39"/>
      <c r="H74" s="39"/>
      <c r="I74" s="130"/>
      <c r="J74" s="39"/>
      <c r="K74" s="39"/>
      <c r="L74" s="43"/>
    </row>
    <row r="75" spans="2:12" s="1" customFormat="1" ht="16.5" customHeight="1">
      <c r="B75" s="38"/>
      <c r="C75" s="39"/>
      <c r="D75" s="39"/>
      <c r="E75" s="158" t="str">
        <f>E7</f>
        <v>Klatovy bytový dům č. p. 391 392 393 - stavební úpravy</v>
      </c>
      <c r="F75" s="32"/>
      <c r="G75" s="32"/>
      <c r="H75" s="32"/>
      <c r="I75" s="130"/>
      <c r="J75" s="39"/>
      <c r="K75" s="39"/>
      <c r="L75" s="43"/>
    </row>
    <row r="76" spans="2:12" s="1" customFormat="1" ht="12" customHeight="1">
      <c r="B76" s="38"/>
      <c r="C76" s="32" t="s">
        <v>108</v>
      </c>
      <c r="D76" s="39"/>
      <c r="E76" s="39"/>
      <c r="F76" s="39"/>
      <c r="G76" s="39"/>
      <c r="H76" s="39"/>
      <c r="I76" s="130"/>
      <c r="J76" s="39"/>
      <c r="K76" s="39"/>
      <c r="L76" s="43"/>
    </row>
    <row r="77" spans="2:12" s="1" customFormat="1" ht="16.5" customHeight="1">
      <c r="B77" s="38"/>
      <c r="C77" s="39"/>
      <c r="D77" s="39"/>
      <c r="E77" s="64" t="str">
        <f>E9</f>
        <v>03-3 - SO 03-3 Bytový dům č. p. 393 - způsobilé vedlejší</v>
      </c>
      <c r="F77" s="39"/>
      <c r="G77" s="39"/>
      <c r="H77" s="39"/>
      <c r="I77" s="130"/>
      <c r="J77" s="39"/>
      <c r="K77" s="39"/>
      <c r="L77" s="43"/>
    </row>
    <row r="78" spans="2:12" s="1" customFormat="1" ht="6.95" customHeight="1">
      <c r="B78" s="38"/>
      <c r="C78" s="39"/>
      <c r="D78" s="39"/>
      <c r="E78" s="39"/>
      <c r="F78" s="39"/>
      <c r="G78" s="39"/>
      <c r="H78" s="39"/>
      <c r="I78" s="130"/>
      <c r="J78" s="39"/>
      <c r="K78" s="39"/>
      <c r="L78" s="43"/>
    </row>
    <row r="79" spans="2:12" s="1" customFormat="1" ht="12" customHeight="1">
      <c r="B79" s="38"/>
      <c r="C79" s="32" t="s">
        <v>22</v>
      </c>
      <c r="D79" s="39"/>
      <c r="E79" s="39"/>
      <c r="F79" s="27" t="str">
        <f>F12</f>
        <v xml:space="preserve"> </v>
      </c>
      <c r="G79" s="39"/>
      <c r="H79" s="39"/>
      <c r="I79" s="132" t="s">
        <v>24</v>
      </c>
      <c r="J79" s="67" t="str">
        <f>IF(J12="","",J12)</f>
        <v>24. 4. 2019</v>
      </c>
      <c r="K79" s="39"/>
      <c r="L79" s="43"/>
    </row>
    <row r="80" spans="2:12" s="1" customFormat="1" ht="6.95" customHeight="1">
      <c r="B80" s="38"/>
      <c r="C80" s="39"/>
      <c r="D80" s="39"/>
      <c r="E80" s="39"/>
      <c r="F80" s="39"/>
      <c r="G80" s="39"/>
      <c r="H80" s="39"/>
      <c r="I80" s="130"/>
      <c r="J80" s="39"/>
      <c r="K80" s="39"/>
      <c r="L80" s="43"/>
    </row>
    <row r="81" spans="2:12" s="1" customFormat="1" ht="13.65" customHeight="1">
      <c r="B81" s="38"/>
      <c r="C81" s="32" t="s">
        <v>28</v>
      </c>
      <c r="D81" s="39"/>
      <c r="E81" s="39"/>
      <c r="F81" s="27" t="str">
        <f>E15</f>
        <v xml:space="preserve"> </v>
      </c>
      <c r="G81" s="39"/>
      <c r="H81" s="39"/>
      <c r="I81" s="132" t="s">
        <v>35</v>
      </c>
      <c r="J81" s="36" t="str">
        <f>E21</f>
        <v xml:space="preserve"> </v>
      </c>
      <c r="K81" s="39"/>
      <c r="L81" s="43"/>
    </row>
    <row r="82" spans="2:12" s="1" customFormat="1" ht="13.65" customHeight="1">
      <c r="B82" s="38"/>
      <c r="C82" s="32" t="s">
        <v>32</v>
      </c>
      <c r="D82" s="39"/>
      <c r="E82" s="39"/>
      <c r="F82" s="27" t="str">
        <f>IF(E18="","",E18)</f>
        <v>Vyplň údaj</v>
      </c>
      <c r="G82" s="39"/>
      <c r="H82" s="39"/>
      <c r="I82" s="132" t="s">
        <v>37</v>
      </c>
      <c r="J82" s="36" t="str">
        <f>E24</f>
        <v xml:space="preserve"> </v>
      </c>
      <c r="K82" s="39"/>
      <c r="L82" s="43"/>
    </row>
    <row r="83" spans="2:12" s="1" customFormat="1" ht="10.3" customHeight="1">
      <c r="B83" s="38"/>
      <c r="C83" s="39"/>
      <c r="D83" s="39"/>
      <c r="E83" s="39"/>
      <c r="F83" s="39"/>
      <c r="G83" s="39"/>
      <c r="H83" s="39"/>
      <c r="I83" s="130"/>
      <c r="J83" s="39"/>
      <c r="K83" s="39"/>
      <c r="L83" s="43"/>
    </row>
    <row r="84" spans="2:20" s="9" customFormat="1" ht="29.25" customHeight="1">
      <c r="B84" s="178"/>
      <c r="C84" s="179" t="s">
        <v>144</v>
      </c>
      <c r="D84" s="180" t="s">
        <v>59</v>
      </c>
      <c r="E84" s="180" t="s">
        <v>55</v>
      </c>
      <c r="F84" s="180" t="s">
        <v>56</v>
      </c>
      <c r="G84" s="180" t="s">
        <v>145</v>
      </c>
      <c r="H84" s="180" t="s">
        <v>146</v>
      </c>
      <c r="I84" s="181" t="s">
        <v>147</v>
      </c>
      <c r="J84" s="180" t="s">
        <v>112</v>
      </c>
      <c r="K84" s="182" t="s">
        <v>148</v>
      </c>
      <c r="L84" s="183"/>
      <c r="M84" s="87" t="s">
        <v>20</v>
      </c>
      <c r="N84" s="88" t="s">
        <v>44</v>
      </c>
      <c r="O84" s="88" t="s">
        <v>149</v>
      </c>
      <c r="P84" s="88" t="s">
        <v>150</v>
      </c>
      <c r="Q84" s="88" t="s">
        <v>151</v>
      </c>
      <c r="R84" s="88" t="s">
        <v>152</v>
      </c>
      <c r="S84" s="88" t="s">
        <v>153</v>
      </c>
      <c r="T84" s="89" t="s">
        <v>154</v>
      </c>
    </row>
    <row r="85" spans="2:63" s="1" customFormat="1" ht="22.8" customHeight="1">
      <c r="B85" s="38"/>
      <c r="C85" s="94" t="s">
        <v>155</v>
      </c>
      <c r="D85" s="39"/>
      <c r="E85" s="39"/>
      <c r="F85" s="39"/>
      <c r="G85" s="39"/>
      <c r="H85" s="39"/>
      <c r="I85" s="130"/>
      <c r="J85" s="184">
        <f>BK85</f>
        <v>0</v>
      </c>
      <c r="K85" s="39"/>
      <c r="L85" s="43"/>
      <c r="M85" s="90"/>
      <c r="N85" s="91"/>
      <c r="O85" s="91"/>
      <c r="P85" s="185">
        <f>P86+P104</f>
        <v>0</v>
      </c>
      <c r="Q85" s="91"/>
      <c r="R85" s="185">
        <f>R86+R104</f>
        <v>0</v>
      </c>
      <c r="S85" s="91"/>
      <c r="T85" s="186">
        <f>T86+T104</f>
        <v>0</v>
      </c>
      <c r="AT85" s="17" t="s">
        <v>73</v>
      </c>
      <c r="AU85" s="17" t="s">
        <v>113</v>
      </c>
      <c r="BK85" s="187">
        <f>BK86+BK104</f>
        <v>0</v>
      </c>
    </row>
    <row r="86" spans="2:63" s="10" customFormat="1" ht="25.9" customHeight="1">
      <c r="B86" s="188"/>
      <c r="C86" s="189"/>
      <c r="D86" s="190" t="s">
        <v>73</v>
      </c>
      <c r="E86" s="191" t="s">
        <v>554</v>
      </c>
      <c r="F86" s="191" t="s">
        <v>555</v>
      </c>
      <c r="G86" s="189"/>
      <c r="H86" s="189"/>
      <c r="I86" s="192"/>
      <c r="J86" s="193">
        <f>BK86</f>
        <v>0</v>
      </c>
      <c r="K86" s="189"/>
      <c r="L86" s="194"/>
      <c r="M86" s="195"/>
      <c r="N86" s="196"/>
      <c r="O86" s="196"/>
      <c r="P86" s="197">
        <f>P87+P92+P99</f>
        <v>0</v>
      </c>
      <c r="Q86" s="196"/>
      <c r="R86" s="197">
        <f>R87+R92+R99</f>
        <v>0</v>
      </c>
      <c r="S86" s="196"/>
      <c r="T86" s="198">
        <f>T87+T92+T99</f>
        <v>0</v>
      </c>
      <c r="AR86" s="199" t="s">
        <v>8</v>
      </c>
      <c r="AT86" s="200" t="s">
        <v>73</v>
      </c>
      <c r="AU86" s="200" t="s">
        <v>74</v>
      </c>
      <c r="AY86" s="199" t="s">
        <v>157</v>
      </c>
      <c r="BK86" s="201">
        <f>BK87+BK92+BK99</f>
        <v>0</v>
      </c>
    </row>
    <row r="87" spans="2:63" s="10" customFormat="1" ht="22.8" customHeight="1">
      <c r="B87" s="188"/>
      <c r="C87" s="189"/>
      <c r="D87" s="190" t="s">
        <v>73</v>
      </c>
      <c r="E87" s="202" t="s">
        <v>1889</v>
      </c>
      <c r="F87" s="202" t="s">
        <v>1726</v>
      </c>
      <c r="G87" s="189"/>
      <c r="H87" s="189"/>
      <c r="I87" s="192"/>
      <c r="J87" s="203">
        <f>BK87</f>
        <v>0</v>
      </c>
      <c r="K87" s="189"/>
      <c r="L87" s="194"/>
      <c r="M87" s="195"/>
      <c r="N87" s="196"/>
      <c r="O87" s="196"/>
      <c r="P87" s="197">
        <f>SUM(P88:P91)</f>
        <v>0</v>
      </c>
      <c r="Q87" s="196"/>
      <c r="R87" s="197">
        <f>SUM(R88:R91)</f>
        <v>0</v>
      </c>
      <c r="S87" s="196"/>
      <c r="T87" s="198">
        <f>SUM(T88:T91)</f>
        <v>0</v>
      </c>
      <c r="AR87" s="199" t="s">
        <v>8</v>
      </c>
      <c r="AT87" s="200" t="s">
        <v>73</v>
      </c>
      <c r="AU87" s="200" t="s">
        <v>8</v>
      </c>
      <c r="AY87" s="199" t="s">
        <v>157</v>
      </c>
      <c r="BK87" s="201">
        <f>SUM(BK88:BK91)</f>
        <v>0</v>
      </c>
    </row>
    <row r="88" spans="2:65" s="1" customFormat="1" ht="16.5" customHeight="1">
      <c r="B88" s="38"/>
      <c r="C88" s="204" t="s">
        <v>8</v>
      </c>
      <c r="D88" s="204" t="s">
        <v>159</v>
      </c>
      <c r="E88" s="205" t="s">
        <v>1890</v>
      </c>
      <c r="F88" s="206" t="s">
        <v>1891</v>
      </c>
      <c r="G88" s="207" t="s">
        <v>208</v>
      </c>
      <c r="H88" s="208">
        <v>72</v>
      </c>
      <c r="I88" s="209"/>
      <c r="J88" s="208">
        <f>ROUND(I88*H88,0)</f>
        <v>0</v>
      </c>
      <c r="K88" s="206" t="s">
        <v>209</v>
      </c>
      <c r="L88" s="43"/>
      <c r="M88" s="210" t="s">
        <v>20</v>
      </c>
      <c r="N88" s="211" t="s">
        <v>46</v>
      </c>
      <c r="O88" s="79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AR88" s="17" t="s">
        <v>164</v>
      </c>
      <c r="AT88" s="17" t="s">
        <v>159</v>
      </c>
      <c r="AU88" s="17" t="s">
        <v>165</v>
      </c>
      <c r="AY88" s="17" t="s">
        <v>157</v>
      </c>
      <c r="BE88" s="214">
        <f>IF(N88="základní",J88,0)</f>
        <v>0</v>
      </c>
      <c r="BF88" s="214">
        <f>IF(N88="snížená",J88,0)</f>
        <v>0</v>
      </c>
      <c r="BG88" s="214">
        <f>IF(N88="zákl. přenesená",J88,0)</f>
        <v>0</v>
      </c>
      <c r="BH88" s="214">
        <f>IF(N88="sníž. přenesená",J88,0)</f>
        <v>0</v>
      </c>
      <c r="BI88" s="214">
        <f>IF(N88="nulová",J88,0)</f>
        <v>0</v>
      </c>
      <c r="BJ88" s="17" t="s">
        <v>165</v>
      </c>
      <c r="BK88" s="214">
        <f>ROUND(I88*H88,0)</f>
        <v>0</v>
      </c>
      <c r="BL88" s="17" t="s">
        <v>164</v>
      </c>
      <c r="BM88" s="17" t="s">
        <v>3829</v>
      </c>
    </row>
    <row r="89" spans="2:51" s="11" customFormat="1" ht="12">
      <c r="B89" s="215"/>
      <c r="C89" s="216"/>
      <c r="D89" s="217" t="s">
        <v>167</v>
      </c>
      <c r="E89" s="218" t="s">
        <v>20</v>
      </c>
      <c r="F89" s="219" t="s">
        <v>581</v>
      </c>
      <c r="G89" s="216"/>
      <c r="H89" s="220">
        <v>72</v>
      </c>
      <c r="I89" s="221"/>
      <c r="J89" s="216"/>
      <c r="K89" s="216"/>
      <c r="L89" s="222"/>
      <c r="M89" s="223"/>
      <c r="N89" s="224"/>
      <c r="O89" s="224"/>
      <c r="P89" s="224"/>
      <c r="Q89" s="224"/>
      <c r="R89" s="224"/>
      <c r="S89" s="224"/>
      <c r="T89" s="225"/>
      <c r="AT89" s="226" t="s">
        <v>167</v>
      </c>
      <c r="AU89" s="226" t="s">
        <v>165</v>
      </c>
      <c r="AV89" s="11" t="s">
        <v>165</v>
      </c>
      <c r="AW89" s="11" t="s">
        <v>34</v>
      </c>
      <c r="AX89" s="11" t="s">
        <v>8</v>
      </c>
      <c r="AY89" s="226" t="s">
        <v>157</v>
      </c>
    </row>
    <row r="90" spans="2:65" s="1" customFormat="1" ht="16.5" customHeight="1">
      <c r="B90" s="38"/>
      <c r="C90" s="204" t="s">
        <v>165</v>
      </c>
      <c r="D90" s="204" t="s">
        <v>159</v>
      </c>
      <c r="E90" s="205" t="s">
        <v>1894</v>
      </c>
      <c r="F90" s="206" t="s">
        <v>1895</v>
      </c>
      <c r="G90" s="207" t="s">
        <v>208</v>
      </c>
      <c r="H90" s="208">
        <v>24</v>
      </c>
      <c r="I90" s="209"/>
      <c r="J90" s="208">
        <f>ROUND(I90*H90,0)</f>
        <v>0</v>
      </c>
      <c r="K90" s="206" t="s">
        <v>209</v>
      </c>
      <c r="L90" s="43"/>
      <c r="M90" s="210" t="s">
        <v>20</v>
      </c>
      <c r="N90" s="211" t="s">
        <v>46</v>
      </c>
      <c r="O90" s="79"/>
      <c r="P90" s="212">
        <f>O90*H90</f>
        <v>0</v>
      </c>
      <c r="Q90" s="212">
        <v>0</v>
      </c>
      <c r="R90" s="212">
        <f>Q90*H90</f>
        <v>0</v>
      </c>
      <c r="S90" s="212">
        <v>0</v>
      </c>
      <c r="T90" s="213">
        <f>S90*H90</f>
        <v>0</v>
      </c>
      <c r="AR90" s="17" t="s">
        <v>164</v>
      </c>
      <c r="AT90" s="17" t="s">
        <v>159</v>
      </c>
      <c r="AU90" s="17" t="s">
        <v>165</v>
      </c>
      <c r="AY90" s="17" t="s">
        <v>157</v>
      </c>
      <c r="BE90" s="214">
        <f>IF(N90="základní",J90,0)</f>
        <v>0</v>
      </c>
      <c r="BF90" s="214">
        <f>IF(N90="snížená",J90,0)</f>
        <v>0</v>
      </c>
      <c r="BG90" s="214">
        <f>IF(N90="zákl. přenesená",J90,0)</f>
        <v>0</v>
      </c>
      <c r="BH90" s="214">
        <f>IF(N90="sníž. přenesená",J90,0)</f>
        <v>0</v>
      </c>
      <c r="BI90" s="214">
        <f>IF(N90="nulová",J90,0)</f>
        <v>0</v>
      </c>
      <c r="BJ90" s="17" t="s">
        <v>165</v>
      </c>
      <c r="BK90" s="214">
        <f>ROUND(I90*H90,0)</f>
        <v>0</v>
      </c>
      <c r="BL90" s="17" t="s">
        <v>164</v>
      </c>
      <c r="BM90" s="17" t="s">
        <v>3830</v>
      </c>
    </row>
    <row r="91" spans="2:51" s="11" customFormat="1" ht="12">
      <c r="B91" s="215"/>
      <c r="C91" s="216"/>
      <c r="D91" s="217" t="s">
        <v>167</v>
      </c>
      <c r="E91" s="218" t="s">
        <v>20</v>
      </c>
      <c r="F91" s="219" t="s">
        <v>325</v>
      </c>
      <c r="G91" s="216"/>
      <c r="H91" s="220">
        <v>24</v>
      </c>
      <c r="I91" s="221"/>
      <c r="J91" s="216"/>
      <c r="K91" s="216"/>
      <c r="L91" s="222"/>
      <c r="M91" s="223"/>
      <c r="N91" s="224"/>
      <c r="O91" s="224"/>
      <c r="P91" s="224"/>
      <c r="Q91" s="224"/>
      <c r="R91" s="224"/>
      <c r="S91" s="224"/>
      <c r="T91" s="225"/>
      <c r="AT91" s="226" t="s">
        <v>167</v>
      </c>
      <c r="AU91" s="226" t="s">
        <v>165</v>
      </c>
      <c r="AV91" s="11" t="s">
        <v>165</v>
      </c>
      <c r="AW91" s="11" t="s">
        <v>34</v>
      </c>
      <c r="AX91" s="11" t="s">
        <v>8</v>
      </c>
      <c r="AY91" s="226" t="s">
        <v>157</v>
      </c>
    </row>
    <row r="92" spans="2:63" s="10" customFormat="1" ht="22.8" customHeight="1">
      <c r="B92" s="188"/>
      <c r="C92" s="189"/>
      <c r="D92" s="190" t="s">
        <v>73</v>
      </c>
      <c r="E92" s="202" t="s">
        <v>1902</v>
      </c>
      <c r="F92" s="202" t="s">
        <v>1903</v>
      </c>
      <c r="G92" s="189"/>
      <c r="H92" s="189"/>
      <c r="I92" s="192"/>
      <c r="J92" s="203">
        <f>BK92</f>
        <v>0</v>
      </c>
      <c r="K92" s="189"/>
      <c r="L92" s="194"/>
      <c r="M92" s="195"/>
      <c r="N92" s="196"/>
      <c r="O92" s="196"/>
      <c r="P92" s="197">
        <f>SUM(P93:P98)</f>
        <v>0</v>
      </c>
      <c r="Q92" s="196"/>
      <c r="R92" s="197">
        <f>SUM(R93:R98)</f>
        <v>0</v>
      </c>
      <c r="S92" s="196"/>
      <c r="T92" s="198">
        <f>SUM(T93:T98)</f>
        <v>0</v>
      </c>
      <c r="AR92" s="199" t="s">
        <v>8</v>
      </c>
      <c r="AT92" s="200" t="s">
        <v>73</v>
      </c>
      <c r="AU92" s="200" t="s">
        <v>8</v>
      </c>
      <c r="AY92" s="199" t="s">
        <v>157</v>
      </c>
      <c r="BK92" s="201">
        <f>SUM(BK93:BK98)</f>
        <v>0</v>
      </c>
    </row>
    <row r="93" spans="2:65" s="1" customFormat="1" ht="16.5" customHeight="1">
      <c r="B93" s="38"/>
      <c r="C93" s="204" t="s">
        <v>175</v>
      </c>
      <c r="D93" s="204" t="s">
        <v>159</v>
      </c>
      <c r="E93" s="205" t="s">
        <v>1904</v>
      </c>
      <c r="F93" s="206" t="s">
        <v>1905</v>
      </c>
      <c r="G93" s="207" t="s">
        <v>707</v>
      </c>
      <c r="H93" s="208">
        <v>66</v>
      </c>
      <c r="I93" s="209"/>
      <c r="J93" s="208">
        <f>ROUND(I93*H93,0)</f>
        <v>0</v>
      </c>
      <c r="K93" s="206" t="s">
        <v>209</v>
      </c>
      <c r="L93" s="43"/>
      <c r="M93" s="210" t="s">
        <v>20</v>
      </c>
      <c r="N93" s="211" t="s">
        <v>46</v>
      </c>
      <c r="O93" s="79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AR93" s="17" t="s">
        <v>164</v>
      </c>
      <c r="AT93" s="17" t="s">
        <v>159</v>
      </c>
      <c r="AU93" s="17" t="s">
        <v>165</v>
      </c>
      <c r="AY93" s="17" t="s">
        <v>157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17" t="s">
        <v>165</v>
      </c>
      <c r="BK93" s="214">
        <f>ROUND(I93*H93,0)</f>
        <v>0</v>
      </c>
      <c r="BL93" s="17" t="s">
        <v>164</v>
      </c>
      <c r="BM93" s="17" t="s">
        <v>3831</v>
      </c>
    </row>
    <row r="94" spans="2:51" s="11" customFormat="1" ht="12">
      <c r="B94" s="215"/>
      <c r="C94" s="216"/>
      <c r="D94" s="217" t="s">
        <v>167</v>
      </c>
      <c r="E94" s="218" t="s">
        <v>20</v>
      </c>
      <c r="F94" s="219" t="s">
        <v>549</v>
      </c>
      <c r="G94" s="216"/>
      <c r="H94" s="220">
        <v>66</v>
      </c>
      <c r="I94" s="221"/>
      <c r="J94" s="216"/>
      <c r="K94" s="216"/>
      <c r="L94" s="222"/>
      <c r="M94" s="223"/>
      <c r="N94" s="224"/>
      <c r="O94" s="224"/>
      <c r="P94" s="224"/>
      <c r="Q94" s="224"/>
      <c r="R94" s="224"/>
      <c r="S94" s="224"/>
      <c r="T94" s="225"/>
      <c r="AT94" s="226" t="s">
        <v>167</v>
      </c>
      <c r="AU94" s="226" t="s">
        <v>165</v>
      </c>
      <c r="AV94" s="11" t="s">
        <v>165</v>
      </c>
      <c r="AW94" s="11" t="s">
        <v>34</v>
      </c>
      <c r="AX94" s="11" t="s">
        <v>8</v>
      </c>
      <c r="AY94" s="226" t="s">
        <v>157</v>
      </c>
    </row>
    <row r="95" spans="2:65" s="1" customFormat="1" ht="16.5" customHeight="1">
      <c r="B95" s="38"/>
      <c r="C95" s="204" t="s">
        <v>164</v>
      </c>
      <c r="D95" s="204" t="s">
        <v>159</v>
      </c>
      <c r="E95" s="205" t="s">
        <v>1908</v>
      </c>
      <c r="F95" s="206" t="s">
        <v>1909</v>
      </c>
      <c r="G95" s="207" t="s">
        <v>707</v>
      </c>
      <c r="H95" s="208">
        <v>3</v>
      </c>
      <c r="I95" s="209"/>
      <c r="J95" s="208">
        <f>ROUND(I95*H95,0)</f>
        <v>0</v>
      </c>
      <c r="K95" s="206" t="s">
        <v>209</v>
      </c>
      <c r="L95" s="43"/>
      <c r="M95" s="210" t="s">
        <v>20</v>
      </c>
      <c r="N95" s="211" t="s">
        <v>46</v>
      </c>
      <c r="O95" s="79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AR95" s="17" t="s">
        <v>164</v>
      </c>
      <c r="AT95" s="17" t="s">
        <v>159</v>
      </c>
      <c r="AU95" s="17" t="s">
        <v>165</v>
      </c>
      <c r="AY95" s="17" t="s">
        <v>157</v>
      </c>
      <c r="BE95" s="214">
        <f>IF(N95="základní",J95,0)</f>
        <v>0</v>
      </c>
      <c r="BF95" s="214">
        <f>IF(N95="snížená",J95,0)</f>
        <v>0</v>
      </c>
      <c r="BG95" s="214">
        <f>IF(N95="zákl. přenesená",J95,0)</f>
        <v>0</v>
      </c>
      <c r="BH95" s="214">
        <f>IF(N95="sníž. přenesená",J95,0)</f>
        <v>0</v>
      </c>
      <c r="BI95" s="214">
        <f>IF(N95="nulová",J95,0)</f>
        <v>0</v>
      </c>
      <c r="BJ95" s="17" t="s">
        <v>165</v>
      </c>
      <c r="BK95" s="214">
        <f>ROUND(I95*H95,0)</f>
        <v>0</v>
      </c>
      <c r="BL95" s="17" t="s">
        <v>164</v>
      </c>
      <c r="BM95" s="17" t="s">
        <v>3832</v>
      </c>
    </row>
    <row r="96" spans="2:51" s="11" customFormat="1" ht="12">
      <c r="B96" s="215"/>
      <c r="C96" s="216"/>
      <c r="D96" s="217" t="s">
        <v>167</v>
      </c>
      <c r="E96" s="218" t="s">
        <v>20</v>
      </c>
      <c r="F96" s="219" t="s">
        <v>175</v>
      </c>
      <c r="G96" s="216"/>
      <c r="H96" s="220">
        <v>3</v>
      </c>
      <c r="I96" s="221"/>
      <c r="J96" s="216"/>
      <c r="K96" s="216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167</v>
      </c>
      <c r="AU96" s="226" t="s">
        <v>165</v>
      </c>
      <c r="AV96" s="11" t="s">
        <v>165</v>
      </c>
      <c r="AW96" s="11" t="s">
        <v>34</v>
      </c>
      <c r="AX96" s="11" t="s">
        <v>8</v>
      </c>
      <c r="AY96" s="226" t="s">
        <v>157</v>
      </c>
    </row>
    <row r="97" spans="2:65" s="1" customFormat="1" ht="16.5" customHeight="1">
      <c r="B97" s="38"/>
      <c r="C97" s="248" t="s">
        <v>185</v>
      </c>
      <c r="D97" s="248" t="s">
        <v>223</v>
      </c>
      <c r="E97" s="249" t="s">
        <v>1911</v>
      </c>
      <c r="F97" s="250" t="s">
        <v>1912</v>
      </c>
      <c r="G97" s="251" t="s">
        <v>434</v>
      </c>
      <c r="H97" s="252">
        <v>1</v>
      </c>
      <c r="I97" s="253"/>
      <c r="J97" s="252">
        <f>ROUND(I97*H97,0)</f>
        <v>0</v>
      </c>
      <c r="K97" s="250" t="s">
        <v>209</v>
      </c>
      <c r="L97" s="254"/>
      <c r="M97" s="255" t="s">
        <v>20</v>
      </c>
      <c r="N97" s="256" t="s">
        <v>46</v>
      </c>
      <c r="O97" s="79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AR97" s="17" t="s">
        <v>200</v>
      </c>
      <c r="AT97" s="17" t="s">
        <v>223</v>
      </c>
      <c r="AU97" s="17" t="s">
        <v>165</v>
      </c>
      <c r="AY97" s="17" t="s">
        <v>157</v>
      </c>
      <c r="BE97" s="214">
        <f>IF(N97="základní",J97,0)</f>
        <v>0</v>
      </c>
      <c r="BF97" s="214">
        <f>IF(N97="snížená",J97,0)</f>
        <v>0</v>
      </c>
      <c r="BG97" s="214">
        <f>IF(N97="zákl. přenesená",J97,0)</f>
        <v>0</v>
      </c>
      <c r="BH97" s="214">
        <f>IF(N97="sníž. přenesená",J97,0)</f>
        <v>0</v>
      </c>
      <c r="BI97" s="214">
        <f>IF(N97="nulová",J97,0)</f>
        <v>0</v>
      </c>
      <c r="BJ97" s="17" t="s">
        <v>165</v>
      </c>
      <c r="BK97" s="214">
        <f>ROUND(I97*H97,0)</f>
        <v>0</v>
      </c>
      <c r="BL97" s="17" t="s">
        <v>164</v>
      </c>
      <c r="BM97" s="17" t="s">
        <v>3833</v>
      </c>
    </row>
    <row r="98" spans="2:51" s="11" customFormat="1" ht="12">
      <c r="B98" s="215"/>
      <c r="C98" s="216"/>
      <c r="D98" s="217" t="s">
        <v>167</v>
      </c>
      <c r="E98" s="218" t="s">
        <v>20</v>
      </c>
      <c r="F98" s="219" t="s">
        <v>8</v>
      </c>
      <c r="G98" s="216"/>
      <c r="H98" s="220">
        <v>1</v>
      </c>
      <c r="I98" s="221"/>
      <c r="J98" s="216"/>
      <c r="K98" s="216"/>
      <c r="L98" s="222"/>
      <c r="M98" s="223"/>
      <c r="N98" s="224"/>
      <c r="O98" s="224"/>
      <c r="P98" s="224"/>
      <c r="Q98" s="224"/>
      <c r="R98" s="224"/>
      <c r="S98" s="224"/>
      <c r="T98" s="225"/>
      <c r="AT98" s="226" t="s">
        <v>167</v>
      </c>
      <c r="AU98" s="226" t="s">
        <v>165</v>
      </c>
      <c r="AV98" s="11" t="s">
        <v>165</v>
      </c>
      <c r="AW98" s="11" t="s">
        <v>34</v>
      </c>
      <c r="AX98" s="11" t="s">
        <v>8</v>
      </c>
      <c r="AY98" s="226" t="s">
        <v>157</v>
      </c>
    </row>
    <row r="99" spans="2:63" s="10" customFormat="1" ht="22.8" customHeight="1">
      <c r="B99" s="188"/>
      <c r="C99" s="189"/>
      <c r="D99" s="190" t="s">
        <v>73</v>
      </c>
      <c r="E99" s="202" t="s">
        <v>799</v>
      </c>
      <c r="F99" s="202" t="s">
        <v>800</v>
      </c>
      <c r="G99" s="189"/>
      <c r="H99" s="189"/>
      <c r="I99" s="192"/>
      <c r="J99" s="203">
        <f>BK99</f>
        <v>0</v>
      </c>
      <c r="K99" s="189"/>
      <c r="L99" s="194"/>
      <c r="M99" s="195"/>
      <c r="N99" s="196"/>
      <c r="O99" s="196"/>
      <c r="P99" s="197">
        <f>SUM(P100:P103)</f>
        <v>0</v>
      </c>
      <c r="Q99" s="196"/>
      <c r="R99" s="197">
        <f>SUM(R100:R103)</f>
        <v>0</v>
      </c>
      <c r="S99" s="196"/>
      <c r="T99" s="198">
        <f>SUM(T100:T103)</f>
        <v>0</v>
      </c>
      <c r="AR99" s="199" t="s">
        <v>165</v>
      </c>
      <c r="AT99" s="200" t="s">
        <v>73</v>
      </c>
      <c r="AU99" s="200" t="s">
        <v>8</v>
      </c>
      <c r="AY99" s="199" t="s">
        <v>157</v>
      </c>
      <c r="BK99" s="201">
        <f>SUM(BK100:BK103)</f>
        <v>0</v>
      </c>
    </row>
    <row r="100" spans="2:65" s="1" customFormat="1" ht="22.5" customHeight="1">
      <c r="B100" s="38"/>
      <c r="C100" s="204" t="s">
        <v>191</v>
      </c>
      <c r="D100" s="204" t="s">
        <v>159</v>
      </c>
      <c r="E100" s="205" t="s">
        <v>1914</v>
      </c>
      <c r="F100" s="206" t="s">
        <v>1915</v>
      </c>
      <c r="G100" s="207" t="s">
        <v>231</v>
      </c>
      <c r="H100" s="208">
        <v>940</v>
      </c>
      <c r="I100" s="209"/>
      <c r="J100" s="208">
        <f>ROUND(I100*H100,0)</f>
        <v>0</v>
      </c>
      <c r="K100" s="206" t="s">
        <v>209</v>
      </c>
      <c r="L100" s="43"/>
      <c r="M100" s="210" t="s">
        <v>20</v>
      </c>
      <c r="N100" s="211" t="s">
        <v>46</v>
      </c>
      <c r="O100" s="79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AR100" s="17" t="s">
        <v>247</v>
      </c>
      <c r="AT100" s="17" t="s">
        <v>159</v>
      </c>
      <c r="AU100" s="17" t="s">
        <v>165</v>
      </c>
      <c r="AY100" s="17" t="s">
        <v>157</v>
      </c>
      <c r="BE100" s="214">
        <f>IF(N100="základní",J100,0)</f>
        <v>0</v>
      </c>
      <c r="BF100" s="214">
        <f>IF(N100="snížená",J100,0)</f>
        <v>0</v>
      </c>
      <c r="BG100" s="214">
        <f>IF(N100="zákl. přenesená",J100,0)</f>
        <v>0</v>
      </c>
      <c r="BH100" s="214">
        <f>IF(N100="sníž. přenesená",J100,0)</f>
        <v>0</v>
      </c>
      <c r="BI100" s="214">
        <f>IF(N100="nulová",J100,0)</f>
        <v>0</v>
      </c>
      <c r="BJ100" s="17" t="s">
        <v>165</v>
      </c>
      <c r="BK100" s="214">
        <f>ROUND(I100*H100,0)</f>
        <v>0</v>
      </c>
      <c r="BL100" s="17" t="s">
        <v>247</v>
      </c>
      <c r="BM100" s="17" t="s">
        <v>3834</v>
      </c>
    </row>
    <row r="101" spans="2:51" s="11" customFormat="1" ht="12">
      <c r="B101" s="215"/>
      <c r="C101" s="216"/>
      <c r="D101" s="217" t="s">
        <v>167</v>
      </c>
      <c r="E101" s="218" t="s">
        <v>20</v>
      </c>
      <c r="F101" s="219" t="s">
        <v>3835</v>
      </c>
      <c r="G101" s="216"/>
      <c r="H101" s="220">
        <v>940</v>
      </c>
      <c r="I101" s="221"/>
      <c r="J101" s="216"/>
      <c r="K101" s="216"/>
      <c r="L101" s="222"/>
      <c r="M101" s="223"/>
      <c r="N101" s="224"/>
      <c r="O101" s="224"/>
      <c r="P101" s="224"/>
      <c r="Q101" s="224"/>
      <c r="R101" s="224"/>
      <c r="S101" s="224"/>
      <c r="T101" s="225"/>
      <c r="AT101" s="226" t="s">
        <v>167</v>
      </c>
      <c r="AU101" s="226" t="s">
        <v>165</v>
      </c>
      <c r="AV101" s="11" t="s">
        <v>165</v>
      </c>
      <c r="AW101" s="11" t="s">
        <v>34</v>
      </c>
      <c r="AX101" s="11" t="s">
        <v>8</v>
      </c>
      <c r="AY101" s="226" t="s">
        <v>157</v>
      </c>
    </row>
    <row r="102" spans="2:65" s="1" customFormat="1" ht="22.5" customHeight="1">
      <c r="B102" s="38"/>
      <c r="C102" s="204" t="s">
        <v>196</v>
      </c>
      <c r="D102" s="204" t="s">
        <v>159</v>
      </c>
      <c r="E102" s="205" t="s">
        <v>1918</v>
      </c>
      <c r="F102" s="206" t="s">
        <v>1919</v>
      </c>
      <c r="G102" s="207" t="s">
        <v>231</v>
      </c>
      <c r="H102" s="208">
        <v>95</v>
      </c>
      <c r="I102" s="209"/>
      <c r="J102" s="208">
        <f>ROUND(I102*H102,0)</f>
        <v>0</v>
      </c>
      <c r="K102" s="206" t="s">
        <v>209</v>
      </c>
      <c r="L102" s="43"/>
      <c r="M102" s="210" t="s">
        <v>20</v>
      </c>
      <c r="N102" s="211" t="s">
        <v>46</v>
      </c>
      <c r="O102" s="79"/>
      <c r="P102" s="212">
        <f>O102*H102</f>
        <v>0</v>
      </c>
      <c r="Q102" s="212">
        <v>0</v>
      </c>
      <c r="R102" s="212">
        <f>Q102*H102</f>
        <v>0</v>
      </c>
      <c r="S102" s="212">
        <v>0</v>
      </c>
      <c r="T102" s="213">
        <f>S102*H102</f>
        <v>0</v>
      </c>
      <c r="AR102" s="17" t="s">
        <v>247</v>
      </c>
      <c r="AT102" s="17" t="s">
        <v>159</v>
      </c>
      <c r="AU102" s="17" t="s">
        <v>165</v>
      </c>
      <c r="AY102" s="17" t="s">
        <v>157</v>
      </c>
      <c r="BE102" s="214">
        <f>IF(N102="základní",J102,0)</f>
        <v>0</v>
      </c>
      <c r="BF102" s="214">
        <f>IF(N102="snížená",J102,0)</f>
        <v>0</v>
      </c>
      <c r="BG102" s="214">
        <f>IF(N102="zákl. přenesená",J102,0)</f>
        <v>0</v>
      </c>
      <c r="BH102" s="214">
        <f>IF(N102="sníž. přenesená",J102,0)</f>
        <v>0</v>
      </c>
      <c r="BI102" s="214">
        <f>IF(N102="nulová",J102,0)</f>
        <v>0</v>
      </c>
      <c r="BJ102" s="17" t="s">
        <v>165</v>
      </c>
      <c r="BK102" s="214">
        <f>ROUND(I102*H102,0)</f>
        <v>0</v>
      </c>
      <c r="BL102" s="17" t="s">
        <v>247</v>
      </c>
      <c r="BM102" s="17" t="s">
        <v>3836</v>
      </c>
    </row>
    <row r="103" spans="2:51" s="11" customFormat="1" ht="12">
      <c r="B103" s="215"/>
      <c r="C103" s="216"/>
      <c r="D103" s="217" t="s">
        <v>167</v>
      </c>
      <c r="E103" s="218" t="s">
        <v>20</v>
      </c>
      <c r="F103" s="219" t="s">
        <v>3837</v>
      </c>
      <c r="G103" s="216"/>
      <c r="H103" s="220">
        <v>95</v>
      </c>
      <c r="I103" s="221"/>
      <c r="J103" s="216"/>
      <c r="K103" s="216"/>
      <c r="L103" s="222"/>
      <c r="M103" s="223"/>
      <c r="N103" s="224"/>
      <c r="O103" s="224"/>
      <c r="P103" s="224"/>
      <c r="Q103" s="224"/>
      <c r="R103" s="224"/>
      <c r="S103" s="224"/>
      <c r="T103" s="225"/>
      <c r="AT103" s="226" t="s">
        <v>167</v>
      </c>
      <c r="AU103" s="226" t="s">
        <v>165</v>
      </c>
      <c r="AV103" s="11" t="s">
        <v>165</v>
      </c>
      <c r="AW103" s="11" t="s">
        <v>34</v>
      </c>
      <c r="AX103" s="11" t="s">
        <v>8</v>
      </c>
      <c r="AY103" s="226" t="s">
        <v>157</v>
      </c>
    </row>
    <row r="104" spans="2:63" s="10" customFormat="1" ht="25.9" customHeight="1">
      <c r="B104" s="188"/>
      <c r="C104" s="189"/>
      <c r="D104" s="190" t="s">
        <v>73</v>
      </c>
      <c r="E104" s="191" t="s">
        <v>1865</v>
      </c>
      <c r="F104" s="191" t="s">
        <v>1866</v>
      </c>
      <c r="G104" s="189"/>
      <c r="H104" s="189"/>
      <c r="I104" s="192"/>
      <c r="J104" s="193">
        <f>BK104</f>
        <v>0</v>
      </c>
      <c r="K104" s="189"/>
      <c r="L104" s="194"/>
      <c r="M104" s="195"/>
      <c r="N104" s="196"/>
      <c r="O104" s="196"/>
      <c r="P104" s="197">
        <f>P105</f>
        <v>0</v>
      </c>
      <c r="Q104" s="196"/>
      <c r="R104" s="197">
        <f>R105</f>
        <v>0</v>
      </c>
      <c r="S104" s="196"/>
      <c r="T104" s="198">
        <f>T105</f>
        <v>0</v>
      </c>
      <c r="AR104" s="199" t="s">
        <v>185</v>
      </c>
      <c r="AT104" s="200" t="s">
        <v>73</v>
      </c>
      <c r="AU104" s="200" t="s">
        <v>74</v>
      </c>
      <c r="AY104" s="199" t="s">
        <v>157</v>
      </c>
      <c r="BK104" s="201">
        <f>BK105</f>
        <v>0</v>
      </c>
    </row>
    <row r="105" spans="2:63" s="10" customFormat="1" ht="22.8" customHeight="1">
      <c r="B105" s="188"/>
      <c r="C105" s="189"/>
      <c r="D105" s="190" t="s">
        <v>73</v>
      </c>
      <c r="E105" s="202" t="s">
        <v>1878</v>
      </c>
      <c r="F105" s="202" t="s">
        <v>1879</v>
      </c>
      <c r="G105" s="189"/>
      <c r="H105" s="189"/>
      <c r="I105" s="192"/>
      <c r="J105" s="203">
        <f>BK105</f>
        <v>0</v>
      </c>
      <c r="K105" s="189"/>
      <c r="L105" s="194"/>
      <c r="M105" s="195"/>
      <c r="N105" s="196"/>
      <c r="O105" s="196"/>
      <c r="P105" s="197">
        <f>P106</f>
        <v>0</v>
      </c>
      <c r="Q105" s="196"/>
      <c r="R105" s="197">
        <f>R106</f>
        <v>0</v>
      </c>
      <c r="S105" s="196"/>
      <c r="T105" s="198">
        <f>T106</f>
        <v>0</v>
      </c>
      <c r="AR105" s="199" t="s">
        <v>185</v>
      </c>
      <c r="AT105" s="200" t="s">
        <v>73</v>
      </c>
      <c r="AU105" s="200" t="s">
        <v>8</v>
      </c>
      <c r="AY105" s="199" t="s">
        <v>157</v>
      </c>
      <c r="BK105" s="201">
        <f>BK106</f>
        <v>0</v>
      </c>
    </row>
    <row r="106" spans="2:65" s="1" customFormat="1" ht="16.5" customHeight="1">
      <c r="B106" s="38"/>
      <c r="C106" s="204" t="s">
        <v>200</v>
      </c>
      <c r="D106" s="204" t="s">
        <v>159</v>
      </c>
      <c r="E106" s="205" t="s">
        <v>1898</v>
      </c>
      <c r="F106" s="206" t="s">
        <v>2856</v>
      </c>
      <c r="G106" s="207" t="s">
        <v>1871</v>
      </c>
      <c r="H106" s="208">
        <v>1</v>
      </c>
      <c r="I106" s="209"/>
      <c r="J106" s="208">
        <f>ROUND(I106*H106,0)</f>
        <v>0</v>
      </c>
      <c r="K106" s="206" t="s">
        <v>209</v>
      </c>
      <c r="L106" s="43"/>
      <c r="M106" s="271" t="s">
        <v>20</v>
      </c>
      <c r="N106" s="272" t="s">
        <v>46</v>
      </c>
      <c r="O106" s="273"/>
      <c r="P106" s="274">
        <f>O106*H106</f>
        <v>0</v>
      </c>
      <c r="Q106" s="274">
        <v>0</v>
      </c>
      <c r="R106" s="274">
        <f>Q106*H106</f>
        <v>0</v>
      </c>
      <c r="S106" s="274">
        <v>0</v>
      </c>
      <c r="T106" s="275">
        <f>S106*H106</f>
        <v>0</v>
      </c>
      <c r="AR106" s="17" t="s">
        <v>164</v>
      </c>
      <c r="AT106" s="17" t="s">
        <v>159</v>
      </c>
      <c r="AU106" s="17" t="s">
        <v>165</v>
      </c>
      <c r="AY106" s="17" t="s">
        <v>157</v>
      </c>
      <c r="BE106" s="214">
        <f>IF(N106="základní",J106,0)</f>
        <v>0</v>
      </c>
      <c r="BF106" s="214">
        <f>IF(N106="snížená",J106,0)</f>
        <v>0</v>
      </c>
      <c r="BG106" s="214">
        <f>IF(N106="zákl. přenesená",J106,0)</f>
        <v>0</v>
      </c>
      <c r="BH106" s="214">
        <f>IF(N106="sníž. přenesená",J106,0)</f>
        <v>0</v>
      </c>
      <c r="BI106" s="214">
        <f>IF(N106="nulová",J106,0)</f>
        <v>0</v>
      </c>
      <c r="BJ106" s="17" t="s">
        <v>165</v>
      </c>
      <c r="BK106" s="214">
        <f>ROUND(I106*H106,0)</f>
        <v>0</v>
      </c>
      <c r="BL106" s="17" t="s">
        <v>164</v>
      </c>
      <c r="BM106" s="17" t="s">
        <v>3838</v>
      </c>
    </row>
    <row r="107" spans="2:12" s="1" customFormat="1" ht="6.95" customHeight="1">
      <c r="B107" s="57"/>
      <c r="C107" s="58"/>
      <c r="D107" s="58"/>
      <c r="E107" s="58"/>
      <c r="F107" s="58"/>
      <c r="G107" s="58"/>
      <c r="H107" s="58"/>
      <c r="I107" s="154"/>
      <c r="J107" s="58"/>
      <c r="K107" s="58"/>
      <c r="L107" s="43"/>
    </row>
  </sheetData>
  <sheetProtection password="CC35" sheet="1" objects="1" scenarios="1" formatColumns="0" formatRows="0" autoFilter="0"/>
  <autoFilter ref="C84:K106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workbookViewId="0" topLeftCell="A1"/>
  </sheetViews>
  <sheetFormatPr defaultColWidth="9.140625" defaultRowHeight="12"/>
  <cols>
    <col min="1" max="1" width="8.28125" style="279" customWidth="1"/>
    <col min="2" max="2" width="1.7109375" style="279" customWidth="1"/>
    <col min="3" max="4" width="5.00390625" style="279" customWidth="1"/>
    <col min="5" max="5" width="11.7109375" style="279" customWidth="1"/>
    <col min="6" max="6" width="9.140625" style="279" customWidth="1"/>
    <col min="7" max="7" width="5.00390625" style="279" customWidth="1"/>
    <col min="8" max="8" width="77.8515625" style="279" customWidth="1"/>
    <col min="9" max="10" width="20.00390625" style="279" customWidth="1"/>
    <col min="11" max="11" width="1.7109375" style="279" customWidth="1"/>
  </cols>
  <sheetData>
    <row r="1" ht="37.5" customHeight="1"/>
    <row r="2" spans="2:11" ht="7.5" customHeight="1">
      <c r="B2" s="280"/>
      <c r="C2" s="281"/>
      <c r="D2" s="281"/>
      <c r="E2" s="281"/>
      <c r="F2" s="281"/>
      <c r="G2" s="281"/>
      <c r="H2" s="281"/>
      <c r="I2" s="281"/>
      <c r="J2" s="281"/>
      <c r="K2" s="282"/>
    </row>
    <row r="3" spans="2:11" s="15" customFormat="1" ht="45" customHeight="1">
      <c r="B3" s="283"/>
      <c r="C3" s="284" t="s">
        <v>3839</v>
      </c>
      <c r="D3" s="284"/>
      <c r="E3" s="284"/>
      <c r="F3" s="284"/>
      <c r="G3" s="284"/>
      <c r="H3" s="284"/>
      <c r="I3" s="284"/>
      <c r="J3" s="284"/>
      <c r="K3" s="285"/>
    </row>
    <row r="4" spans="2:11" ht="25.5" customHeight="1">
      <c r="B4" s="286"/>
      <c r="C4" s="287" t="s">
        <v>3840</v>
      </c>
      <c r="D4" s="287"/>
      <c r="E4" s="287"/>
      <c r="F4" s="287"/>
      <c r="G4" s="287"/>
      <c r="H4" s="287"/>
      <c r="I4" s="287"/>
      <c r="J4" s="287"/>
      <c r="K4" s="288"/>
    </row>
    <row r="5" spans="2:11" ht="5.25" customHeight="1">
      <c r="B5" s="286"/>
      <c r="C5" s="289"/>
      <c r="D5" s="289"/>
      <c r="E5" s="289"/>
      <c r="F5" s="289"/>
      <c r="G5" s="289"/>
      <c r="H5" s="289"/>
      <c r="I5" s="289"/>
      <c r="J5" s="289"/>
      <c r="K5" s="288"/>
    </row>
    <row r="6" spans="2:11" ht="15" customHeight="1">
      <c r="B6" s="286"/>
      <c r="C6" s="290" t="s">
        <v>3841</v>
      </c>
      <c r="D6" s="290"/>
      <c r="E6" s="290"/>
      <c r="F6" s="290"/>
      <c r="G6" s="290"/>
      <c r="H6" s="290"/>
      <c r="I6" s="290"/>
      <c r="J6" s="290"/>
      <c r="K6" s="288"/>
    </row>
    <row r="7" spans="2:11" ht="15" customHeight="1">
      <c r="B7" s="291"/>
      <c r="C7" s="290" t="s">
        <v>3842</v>
      </c>
      <c r="D7" s="290"/>
      <c r="E7" s="290"/>
      <c r="F7" s="290"/>
      <c r="G7" s="290"/>
      <c r="H7" s="290"/>
      <c r="I7" s="290"/>
      <c r="J7" s="290"/>
      <c r="K7" s="288"/>
    </row>
    <row r="8" spans="2:11" ht="12.75" customHeight="1">
      <c r="B8" s="291"/>
      <c r="C8" s="290"/>
      <c r="D8" s="290"/>
      <c r="E8" s="290"/>
      <c r="F8" s="290"/>
      <c r="G8" s="290"/>
      <c r="H8" s="290"/>
      <c r="I8" s="290"/>
      <c r="J8" s="290"/>
      <c r="K8" s="288"/>
    </row>
    <row r="9" spans="2:11" ht="15" customHeight="1">
      <c r="B9" s="291"/>
      <c r="C9" s="290" t="s">
        <v>3843</v>
      </c>
      <c r="D9" s="290"/>
      <c r="E9" s="290"/>
      <c r="F9" s="290"/>
      <c r="G9" s="290"/>
      <c r="H9" s="290"/>
      <c r="I9" s="290"/>
      <c r="J9" s="290"/>
      <c r="K9" s="288"/>
    </row>
    <row r="10" spans="2:11" ht="15" customHeight="1">
      <c r="B10" s="291"/>
      <c r="C10" s="290"/>
      <c r="D10" s="290" t="s">
        <v>3844</v>
      </c>
      <c r="E10" s="290"/>
      <c r="F10" s="290"/>
      <c r="G10" s="290"/>
      <c r="H10" s="290"/>
      <c r="I10" s="290"/>
      <c r="J10" s="290"/>
      <c r="K10" s="288"/>
    </row>
    <row r="11" spans="2:11" ht="15" customHeight="1">
      <c r="B11" s="291"/>
      <c r="C11" s="292"/>
      <c r="D11" s="290" t="s">
        <v>3845</v>
      </c>
      <c r="E11" s="290"/>
      <c r="F11" s="290"/>
      <c r="G11" s="290"/>
      <c r="H11" s="290"/>
      <c r="I11" s="290"/>
      <c r="J11" s="290"/>
      <c r="K11" s="288"/>
    </row>
    <row r="12" spans="2:11" ht="15" customHeight="1">
      <c r="B12" s="291"/>
      <c r="C12" s="292"/>
      <c r="D12" s="290"/>
      <c r="E12" s="290"/>
      <c r="F12" s="290"/>
      <c r="G12" s="290"/>
      <c r="H12" s="290"/>
      <c r="I12" s="290"/>
      <c r="J12" s="290"/>
      <c r="K12" s="288"/>
    </row>
    <row r="13" spans="2:11" ht="15" customHeight="1">
      <c r="B13" s="291"/>
      <c r="C13" s="292"/>
      <c r="D13" s="293" t="s">
        <v>3846</v>
      </c>
      <c r="E13" s="290"/>
      <c r="F13" s="290"/>
      <c r="G13" s="290"/>
      <c r="H13" s="290"/>
      <c r="I13" s="290"/>
      <c r="J13" s="290"/>
      <c r="K13" s="288"/>
    </row>
    <row r="14" spans="2:11" ht="12.75" customHeight="1">
      <c r="B14" s="291"/>
      <c r="C14" s="292"/>
      <c r="D14" s="292"/>
      <c r="E14" s="292"/>
      <c r="F14" s="292"/>
      <c r="G14" s="292"/>
      <c r="H14" s="292"/>
      <c r="I14" s="292"/>
      <c r="J14" s="292"/>
      <c r="K14" s="288"/>
    </row>
    <row r="15" spans="2:11" ht="15" customHeight="1">
      <c r="B15" s="291"/>
      <c r="C15" s="292"/>
      <c r="D15" s="290" t="s">
        <v>3847</v>
      </c>
      <c r="E15" s="290"/>
      <c r="F15" s="290"/>
      <c r="G15" s="290"/>
      <c r="H15" s="290"/>
      <c r="I15" s="290"/>
      <c r="J15" s="290"/>
      <c r="K15" s="288"/>
    </row>
    <row r="16" spans="2:11" ht="15" customHeight="1">
      <c r="B16" s="291"/>
      <c r="C16" s="292"/>
      <c r="D16" s="290" t="s">
        <v>3848</v>
      </c>
      <c r="E16" s="290"/>
      <c r="F16" s="290"/>
      <c r="G16" s="290"/>
      <c r="H16" s="290"/>
      <c r="I16" s="290"/>
      <c r="J16" s="290"/>
      <c r="K16" s="288"/>
    </row>
    <row r="17" spans="2:11" ht="15" customHeight="1">
      <c r="B17" s="291"/>
      <c r="C17" s="292"/>
      <c r="D17" s="290" t="s">
        <v>3849</v>
      </c>
      <c r="E17" s="290"/>
      <c r="F17" s="290"/>
      <c r="G17" s="290"/>
      <c r="H17" s="290"/>
      <c r="I17" s="290"/>
      <c r="J17" s="290"/>
      <c r="K17" s="288"/>
    </row>
    <row r="18" spans="2:11" ht="15" customHeight="1">
      <c r="B18" s="291"/>
      <c r="C18" s="292"/>
      <c r="D18" s="292"/>
      <c r="E18" s="294" t="s">
        <v>81</v>
      </c>
      <c r="F18" s="290" t="s">
        <v>3850</v>
      </c>
      <c r="G18" s="290"/>
      <c r="H18" s="290"/>
      <c r="I18" s="290"/>
      <c r="J18" s="290"/>
      <c r="K18" s="288"/>
    </row>
    <row r="19" spans="2:11" ht="15" customHeight="1">
      <c r="B19" s="291"/>
      <c r="C19" s="292"/>
      <c r="D19" s="292"/>
      <c r="E19" s="294" t="s">
        <v>3851</v>
      </c>
      <c r="F19" s="290" t="s">
        <v>3852</v>
      </c>
      <c r="G19" s="290"/>
      <c r="H19" s="290"/>
      <c r="I19" s="290"/>
      <c r="J19" s="290"/>
      <c r="K19" s="288"/>
    </row>
    <row r="20" spans="2:11" ht="15" customHeight="1">
      <c r="B20" s="291"/>
      <c r="C20" s="292"/>
      <c r="D20" s="292"/>
      <c r="E20" s="294" t="s">
        <v>3853</v>
      </c>
      <c r="F20" s="290" t="s">
        <v>3854</v>
      </c>
      <c r="G20" s="290"/>
      <c r="H20" s="290"/>
      <c r="I20" s="290"/>
      <c r="J20" s="290"/>
      <c r="K20" s="288"/>
    </row>
    <row r="21" spans="2:11" ht="15" customHeight="1">
      <c r="B21" s="291"/>
      <c r="C21" s="292"/>
      <c r="D21" s="292"/>
      <c r="E21" s="294" t="s">
        <v>3855</v>
      </c>
      <c r="F21" s="290" t="s">
        <v>3856</v>
      </c>
      <c r="G21" s="290"/>
      <c r="H21" s="290"/>
      <c r="I21" s="290"/>
      <c r="J21" s="290"/>
      <c r="K21" s="288"/>
    </row>
    <row r="22" spans="2:11" ht="15" customHeight="1">
      <c r="B22" s="291"/>
      <c r="C22" s="292"/>
      <c r="D22" s="292"/>
      <c r="E22" s="294" t="s">
        <v>3857</v>
      </c>
      <c r="F22" s="290" t="s">
        <v>1726</v>
      </c>
      <c r="G22" s="290"/>
      <c r="H22" s="290"/>
      <c r="I22" s="290"/>
      <c r="J22" s="290"/>
      <c r="K22" s="288"/>
    </row>
    <row r="23" spans="2:11" ht="15" customHeight="1">
      <c r="B23" s="291"/>
      <c r="C23" s="292"/>
      <c r="D23" s="292"/>
      <c r="E23" s="294" t="s">
        <v>3858</v>
      </c>
      <c r="F23" s="290" t="s">
        <v>3859</v>
      </c>
      <c r="G23" s="290"/>
      <c r="H23" s="290"/>
      <c r="I23" s="290"/>
      <c r="J23" s="290"/>
      <c r="K23" s="288"/>
    </row>
    <row r="24" spans="2:11" ht="12.75" customHeight="1">
      <c r="B24" s="291"/>
      <c r="C24" s="292"/>
      <c r="D24" s="292"/>
      <c r="E24" s="292"/>
      <c r="F24" s="292"/>
      <c r="G24" s="292"/>
      <c r="H24" s="292"/>
      <c r="I24" s="292"/>
      <c r="J24" s="292"/>
      <c r="K24" s="288"/>
    </row>
    <row r="25" spans="2:11" ht="15" customHeight="1">
      <c r="B25" s="291"/>
      <c r="C25" s="290" t="s">
        <v>3860</v>
      </c>
      <c r="D25" s="290"/>
      <c r="E25" s="290"/>
      <c r="F25" s="290"/>
      <c r="G25" s="290"/>
      <c r="H25" s="290"/>
      <c r="I25" s="290"/>
      <c r="J25" s="290"/>
      <c r="K25" s="288"/>
    </row>
    <row r="26" spans="2:11" ht="15" customHeight="1">
      <c r="B26" s="291"/>
      <c r="C26" s="290" t="s">
        <v>3861</v>
      </c>
      <c r="D26" s="290"/>
      <c r="E26" s="290"/>
      <c r="F26" s="290"/>
      <c r="G26" s="290"/>
      <c r="H26" s="290"/>
      <c r="I26" s="290"/>
      <c r="J26" s="290"/>
      <c r="K26" s="288"/>
    </row>
    <row r="27" spans="2:11" ht="15" customHeight="1">
      <c r="B27" s="291"/>
      <c r="C27" s="290"/>
      <c r="D27" s="290" t="s">
        <v>3862</v>
      </c>
      <c r="E27" s="290"/>
      <c r="F27" s="290"/>
      <c r="G27" s="290"/>
      <c r="H27" s="290"/>
      <c r="I27" s="290"/>
      <c r="J27" s="290"/>
      <c r="K27" s="288"/>
    </row>
    <row r="28" spans="2:11" ht="15" customHeight="1">
      <c r="B28" s="291"/>
      <c r="C28" s="292"/>
      <c r="D28" s="290" t="s">
        <v>3863</v>
      </c>
      <c r="E28" s="290"/>
      <c r="F28" s="290"/>
      <c r="G28" s="290"/>
      <c r="H28" s="290"/>
      <c r="I28" s="290"/>
      <c r="J28" s="290"/>
      <c r="K28" s="288"/>
    </row>
    <row r="29" spans="2:11" ht="12.75" customHeight="1">
      <c r="B29" s="291"/>
      <c r="C29" s="292"/>
      <c r="D29" s="292"/>
      <c r="E29" s="292"/>
      <c r="F29" s="292"/>
      <c r="G29" s="292"/>
      <c r="H29" s="292"/>
      <c r="I29" s="292"/>
      <c r="J29" s="292"/>
      <c r="K29" s="288"/>
    </row>
    <row r="30" spans="2:11" ht="15" customHeight="1">
      <c r="B30" s="291"/>
      <c r="C30" s="292"/>
      <c r="D30" s="290" t="s">
        <v>3864</v>
      </c>
      <c r="E30" s="290"/>
      <c r="F30" s="290"/>
      <c r="G30" s="290"/>
      <c r="H30" s="290"/>
      <c r="I30" s="290"/>
      <c r="J30" s="290"/>
      <c r="K30" s="288"/>
    </row>
    <row r="31" spans="2:11" ht="15" customHeight="1">
      <c r="B31" s="291"/>
      <c r="C31" s="292"/>
      <c r="D31" s="290" t="s">
        <v>3865</v>
      </c>
      <c r="E31" s="290"/>
      <c r="F31" s="290"/>
      <c r="G31" s="290"/>
      <c r="H31" s="290"/>
      <c r="I31" s="290"/>
      <c r="J31" s="290"/>
      <c r="K31" s="288"/>
    </row>
    <row r="32" spans="2:11" ht="12.75" customHeight="1">
      <c r="B32" s="291"/>
      <c r="C32" s="292"/>
      <c r="D32" s="292"/>
      <c r="E32" s="292"/>
      <c r="F32" s="292"/>
      <c r="G32" s="292"/>
      <c r="H32" s="292"/>
      <c r="I32" s="292"/>
      <c r="J32" s="292"/>
      <c r="K32" s="288"/>
    </row>
    <row r="33" spans="2:11" ht="15" customHeight="1">
      <c r="B33" s="291"/>
      <c r="C33" s="292"/>
      <c r="D33" s="290" t="s">
        <v>3866</v>
      </c>
      <c r="E33" s="290"/>
      <c r="F33" s="290"/>
      <c r="G33" s="290"/>
      <c r="H33" s="290"/>
      <c r="I33" s="290"/>
      <c r="J33" s="290"/>
      <c r="K33" s="288"/>
    </row>
    <row r="34" spans="2:11" ht="15" customHeight="1">
      <c r="B34" s="291"/>
      <c r="C34" s="292"/>
      <c r="D34" s="290" t="s">
        <v>3867</v>
      </c>
      <c r="E34" s="290"/>
      <c r="F34" s="290"/>
      <c r="G34" s="290"/>
      <c r="H34" s="290"/>
      <c r="I34" s="290"/>
      <c r="J34" s="290"/>
      <c r="K34" s="288"/>
    </row>
    <row r="35" spans="2:11" ht="15" customHeight="1">
      <c r="B35" s="291"/>
      <c r="C35" s="292"/>
      <c r="D35" s="290" t="s">
        <v>3868</v>
      </c>
      <c r="E35" s="290"/>
      <c r="F35" s="290"/>
      <c r="G35" s="290"/>
      <c r="H35" s="290"/>
      <c r="I35" s="290"/>
      <c r="J35" s="290"/>
      <c r="K35" s="288"/>
    </row>
    <row r="36" spans="2:11" ht="15" customHeight="1">
      <c r="B36" s="291"/>
      <c r="C36" s="292"/>
      <c r="D36" s="290"/>
      <c r="E36" s="293" t="s">
        <v>144</v>
      </c>
      <c r="F36" s="290"/>
      <c r="G36" s="290" t="s">
        <v>3869</v>
      </c>
      <c r="H36" s="290"/>
      <c r="I36" s="290"/>
      <c r="J36" s="290"/>
      <c r="K36" s="288"/>
    </row>
    <row r="37" spans="2:11" ht="30.75" customHeight="1">
      <c r="B37" s="291"/>
      <c r="C37" s="292"/>
      <c r="D37" s="290"/>
      <c r="E37" s="293" t="s">
        <v>3870</v>
      </c>
      <c r="F37" s="290"/>
      <c r="G37" s="290" t="s">
        <v>3871</v>
      </c>
      <c r="H37" s="290"/>
      <c r="I37" s="290"/>
      <c r="J37" s="290"/>
      <c r="K37" s="288"/>
    </row>
    <row r="38" spans="2:11" ht="15" customHeight="1">
      <c r="B38" s="291"/>
      <c r="C38" s="292"/>
      <c r="D38" s="290"/>
      <c r="E38" s="293" t="s">
        <v>55</v>
      </c>
      <c r="F38" s="290"/>
      <c r="G38" s="290" t="s">
        <v>3872</v>
      </c>
      <c r="H38" s="290"/>
      <c r="I38" s="290"/>
      <c r="J38" s="290"/>
      <c r="K38" s="288"/>
    </row>
    <row r="39" spans="2:11" ht="15" customHeight="1">
      <c r="B39" s="291"/>
      <c r="C39" s="292"/>
      <c r="D39" s="290"/>
      <c r="E39" s="293" t="s">
        <v>56</v>
      </c>
      <c r="F39" s="290"/>
      <c r="G39" s="290" t="s">
        <v>3873</v>
      </c>
      <c r="H39" s="290"/>
      <c r="I39" s="290"/>
      <c r="J39" s="290"/>
      <c r="K39" s="288"/>
    </row>
    <row r="40" spans="2:11" ht="15" customHeight="1">
      <c r="B40" s="291"/>
      <c r="C40" s="292"/>
      <c r="D40" s="290"/>
      <c r="E40" s="293" t="s">
        <v>145</v>
      </c>
      <c r="F40" s="290"/>
      <c r="G40" s="290" t="s">
        <v>3874</v>
      </c>
      <c r="H40" s="290"/>
      <c r="I40" s="290"/>
      <c r="J40" s="290"/>
      <c r="K40" s="288"/>
    </row>
    <row r="41" spans="2:11" ht="15" customHeight="1">
      <c r="B41" s="291"/>
      <c r="C41" s="292"/>
      <c r="D41" s="290"/>
      <c r="E41" s="293" t="s">
        <v>146</v>
      </c>
      <c r="F41" s="290"/>
      <c r="G41" s="290" t="s">
        <v>3875</v>
      </c>
      <c r="H41" s="290"/>
      <c r="I41" s="290"/>
      <c r="J41" s="290"/>
      <c r="K41" s="288"/>
    </row>
    <row r="42" spans="2:11" ht="15" customHeight="1">
      <c r="B42" s="291"/>
      <c r="C42" s="292"/>
      <c r="D42" s="290"/>
      <c r="E42" s="293" t="s">
        <v>3876</v>
      </c>
      <c r="F42" s="290"/>
      <c r="G42" s="290" t="s">
        <v>3877</v>
      </c>
      <c r="H42" s="290"/>
      <c r="I42" s="290"/>
      <c r="J42" s="290"/>
      <c r="K42" s="288"/>
    </row>
    <row r="43" spans="2:11" ht="15" customHeight="1">
      <c r="B43" s="291"/>
      <c r="C43" s="292"/>
      <c r="D43" s="290"/>
      <c r="E43" s="293"/>
      <c r="F43" s="290"/>
      <c r="G43" s="290" t="s">
        <v>3878</v>
      </c>
      <c r="H43" s="290"/>
      <c r="I43" s="290"/>
      <c r="J43" s="290"/>
      <c r="K43" s="288"/>
    </row>
    <row r="44" spans="2:11" ht="15" customHeight="1">
      <c r="B44" s="291"/>
      <c r="C44" s="292"/>
      <c r="D44" s="290"/>
      <c r="E44" s="293" t="s">
        <v>3879</v>
      </c>
      <c r="F44" s="290"/>
      <c r="G44" s="290" t="s">
        <v>3880</v>
      </c>
      <c r="H44" s="290"/>
      <c r="I44" s="290"/>
      <c r="J44" s="290"/>
      <c r="K44" s="288"/>
    </row>
    <row r="45" spans="2:11" ht="15" customHeight="1">
      <c r="B45" s="291"/>
      <c r="C45" s="292"/>
      <c r="D45" s="290"/>
      <c r="E45" s="293" t="s">
        <v>148</v>
      </c>
      <c r="F45" s="290"/>
      <c r="G45" s="290" t="s">
        <v>3881</v>
      </c>
      <c r="H45" s="290"/>
      <c r="I45" s="290"/>
      <c r="J45" s="290"/>
      <c r="K45" s="288"/>
    </row>
    <row r="46" spans="2:11" ht="12.75" customHeight="1">
      <c r="B46" s="291"/>
      <c r="C46" s="292"/>
      <c r="D46" s="290"/>
      <c r="E46" s="290"/>
      <c r="F46" s="290"/>
      <c r="G46" s="290"/>
      <c r="H46" s="290"/>
      <c r="I46" s="290"/>
      <c r="J46" s="290"/>
      <c r="K46" s="288"/>
    </row>
    <row r="47" spans="2:11" ht="15" customHeight="1">
      <c r="B47" s="291"/>
      <c r="C47" s="292"/>
      <c r="D47" s="290" t="s">
        <v>3882</v>
      </c>
      <c r="E47" s="290"/>
      <c r="F47" s="290"/>
      <c r="G47" s="290"/>
      <c r="H47" s="290"/>
      <c r="I47" s="290"/>
      <c r="J47" s="290"/>
      <c r="K47" s="288"/>
    </row>
    <row r="48" spans="2:11" ht="15" customHeight="1">
      <c r="B48" s="291"/>
      <c r="C48" s="292"/>
      <c r="D48" s="292"/>
      <c r="E48" s="290" t="s">
        <v>3883</v>
      </c>
      <c r="F48" s="290"/>
      <c r="G48" s="290"/>
      <c r="H48" s="290"/>
      <c r="I48" s="290"/>
      <c r="J48" s="290"/>
      <c r="K48" s="288"/>
    </row>
    <row r="49" spans="2:11" ht="15" customHeight="1">
      <c r="B49" s="291"/>
      <c r="C49" s="292"/>
      <c r="D49" s="292"/>
      <c r="E49" s="290" t="s">
        <v>3884</v>
      </c>
      <c r="F49" s="290"/>
      <c r="G49" s="290"/>
      <c r="H49" s="290"/>
      <c r="I49" s="290"/>
      <c r="J49" s="290"/>
      <c r="K49" s="288"/>
    </row>
    <row r="50" spans="2:11" ht="15" customHeight="1">
      <c r="B50" s="291"/>
      <c r="C50" s="292"/>
      <c r="D50" s="292"/>
      <c r="E50" s="290" t="s">
        <v>3885</v>
      </c>
      <c r="F50" s="290"/>
      <c r="G50" s="290"/>
      <c r="H50" s="290"/>
      <c r="I50" s="290"/>
      <c r="J50" s="290"/>
      <c r="K50" s="288"/>
    </row>
    <row r="51" spans="2:11" ht="15" customHeight="1">
      <c r="B51" s="291"/>
      <c r="C51" s="292"/>
      <c r="D51" s="290" t="s">
        <v>3886</v>
      </c>
      <c r="E51" s="290"/>
      <c r="F51" s="290"/>
      <c r="G51" s="290"/>
      <c r="H51" s="290"/>
      <c r="I51" s="290"/>
      <c r="J51" s="290"/>
      <c r="K51" s="288"/>
    </row>
    <row r="52" spans="2:11" ht="25.5" customHeight="1">
      <c r="B52" s="286"/>
      <c r="C52" s="287" t="s">
        <v>3887</v>
      </c>
      <c r="D52" s="287"/>
      <c r="E52" s="287"/>
      <c r="F52" s="287"/>
      <c r="G52" s="287"/>
      <c r="H52" s="287"/>
      <c r="I52" s="287"/>
      <c r="J52" s="287"/>
      <c r="K52" s="288"/>
    </row>
    <row r="53" spans="2:11" ht="5.25" customHeight="1">
      <c r="B53" s="286"/>
      <c r="C53" s="289"/>
      <c r="D53" s="289"/>
      <c r="E53" s="289"/>
      <c r="F53" s="289"/>
      <c r="G53" s="289"/>
      <c r="H53" s="289"/>
      <c r="I53" s="289"/>
      <c r="J53" s="289"/>
      <c r="K53" s="288"/>
    </row>
    <row r="54" spans="2:11" ht="15" customHeight="1">
      <c r="B54" s="286"/>
      <c r="C54" s="290" t="s">
        <v>3888</v>
      </c>
      <c r="D54" s="290"/>
      <c r="E54" s="290"/>
      <c r="F54" s="290"/>
      <c r="G54" s="290"/>
      <c r="H54" s="290"/>
      <c r="I54" s="290"/>
      <c r="J54" s="290"/>
      <c r="K54" s="288"/>
    </row>
    <row r="55" spans="2:11" ht="15" customHeight="1">
      <c r="B55" s="286"/>
      <c r="C55" s="290" t="s">
        <v>3889</v>
      </c>
      <c r="D55" s="290"/>
      <c r="E55" s="290"/>
      <c r="F55" s="290"/>
      <c r="G55" s="290"/>
      <c r="H55" s="290"/>
      <c r="I55" s="290"/>
      <c r="J55" s="290"/>
      <c r="K55" s="288"/>
    </row>
    <row r="56" spans="2:11" ht="12.75" customHeight="1">
      <c r="B56" s="286"/>
      <c r="C56" s="290"/>
      <c r="D56" s="290"/>
      <c r="E56" s="290"/>
      <c r="F56" s="290"/>
      <c r="G56" s="290"/>
      <c r="H56" s="290"/>
      <c r="I56" s="290"/>
      <c r="J56" s="290"/>
      <c r="K56" s="288"/>
    </row>
    <row r="57" spans="2:11" ht="15" customHeight="1">
      <c r="B57" s="286"/>
      <c r="C57" s="290" t="s">
        <v>3890</v>
      </c>
      <c r="D57" s="290"/>
      <c r="E57" s="290"/>
      <c r="F57" s="290"/>
      <c r="G57" s="290"/>
      <c r="H57" s="290"/>
      <c r="I57" s="290"/>
      <c r="J57" s="290"/>
      <c r="K57" s="288"/>
    </row>
    <row r="58" spans="2:11" ht="15" customHeight="1">
      <c r="B58" s="286"/>
      <c r="C58" s="292"/>
      <c r="D58" s="290" t="s">
        <v>3891</v>
      </c>
      <c r="E58" s="290"/>
      <c r="F58" s="290"/>
      <c r="G58" s="290"/>
      <c r="H58" s="290"/>
      <c r="I58" s="290"/>
      <c r="J58" s="290"/>
      <c r="K58" s="288"/>
    </row>
    <row r="59" spans="2:11" ht="15" customHeight="1">
      <c r="B59" s="286"/>
      <c r="C59" s="292"/>
      <c r="D59" s="290" t="s">
        <v>3892</v>
      </c>
      <c r="E59" s="290"/>
      <c r="F59" s="290"/>
      <c r="G59" s="290"/>
      <c r="H59" s="290"/>
      <c r="I59" s="290"/>
      <c r="J59" s="290"/>
      <c r="K59" s="288"/>
    </row>
    <row r="60" spans="2:11" ht="15" customHeight="1">
      <c r="B60" s="286"/>
      <c r="C60" s="292"/>
      <c r="D60" s="290" t="s">
        <v>3893</v>
      </c>
      <c r="E60" s="290"/>
      <c r="F60" s="290"/>
      <c r="G60" s="290"/>
      <c r="H60" s="290"/>
      <c r="I60" s="290"/>
      <c r="J60" s="290"/>
      <c r="K60" s="288"/>
    </row>
    <row r="61" spans="2:11" ht="15" customHeight="1">
      <c r="B61" s="286"/>
      <c r="C61" s="292"/>
      <c r="D61" s="290" t="s">
        <v>3894</v>
      </c>
      <c r="E61" s="290"/>
      <c r="F61" s="290"/>
      <c r="G61" s="290"/>
      <c r="H61" s="290"/>
      <c r="I61" s="290"/>
      <c r="J61" s="290"/>
      <c r="K61" s="288"/>
    </row>
    <row r="62" spans="2:11" ht="15" customHeight="1">
      <c r="B62" s="286"/>
      <c r="C62" s="292"/>
      <c r="D62" s="295" t="s">
        <v>3895</v>
      </c>
      <c r="E62" s="295"/>
      <c r="F62" s="295"/>
      <c r="G62" s="295"/>
      <c r="H62" s="295"/>
      <c r="I62" s="295"/>
      <c r="J62" s="295"/>
      <c r="K62" s="288"/>
    </row>
    <row r="63" spans="2:11" ht="15" customHeight="1">
      <c r="B63" s="286"/>
      <c r="C63" s="292"/>
      <c r="D63" s="290" t="s">
        <v>3896</v>
      </c>
      <c r="E63" s="290"/>
      <c r="F63" s="290"/>
      <c r="G63" s="290"/>
      <c r="H63" s="290"/>
      <c r="I63" s="290"/>
      <c r="J63" s="290"/>
      <c r="K63" s="288"/>
    </row>
    <row r="64" spans="2:11" ht="12.75" customHeight="1">
      <c r="B64" s="286"/>
      <c r="C64" s="292"/>
      <c r="D64" s="292"/>
      <c r="E64" s="296"/>
      <c r="F64" s="292"/>
      <c r="G64" s="292"/>
      <c r="H64" s="292"/>
      <c r="I64" s="292"/>
      <c r="J64" s="292"/>
      <c r="K64" s="288"/>
    </row>
    <row r="65" spans="2:11" ht="15" customHeight="1">
      <c r="B65" s="286"/>
      <c r="C65" s="292"/>
      <c r="D65" s="290" t="s">
        <v>3897</v>
      </c>
      <c r="E65" s="290"/>
      <c r="F65" s="290"/>
      <c r="G65" s="290"/>
      <c r="H65" s="290"/>
      <c r="I65" s="290"/>
      <c r="J65" s="290"/>
      <c r="K65" s="288"/>
    </row>
    <row r="66" spans="2:11" ht="15" customHeight="1">
      <c r="B66" s="286"/>
      <c r="C66" s="292"/>
      <c r="D66" s="295" t="s">
        <v>3898</v>
      </c>
      <c r="E66" s="295"/>
      <c r="F66" s="295"/>
      <c r="G66" s="295"/>
      <c r="H66" s="295"/>
      <c r="I66" s="295"/>
      <c r="J66" s="295"/>
      <c r="K66" s="288"/>
    </row>
    <row r="67" spans="2:11" ht="15" customHeight="1">
      <c r="B67" s="286"/>
      <c r="C67" s="292"/>
      <c r="D67" s="290" t="s">
        <v>3899</v>
      </c>
      <c r="E67" s="290"/>
      <c r="F67" s="290"/>
      <c r="G67" s="290"/>
      <c r="H67" s="290"/>
      <c r="I67" s="290"/>
      <c r="J67" s="290"/>
      <c r="K67" s="288"/>
    </row>
    <row r="68" spans="2:11" ht="15" customHeight="1">
      <c r="B68" s="286"/>
      <c r="C68" s="292"/>
      <c r="D68" s="290" t="s">
        <v>3900</v>
      </c>
      <c r="E68" s="290"/>
      <c r="F68" s="290"/>
      <c r="G68" s="290"/>
      <c r="H68" s="290"/>
      <c r="I68" s="290"/>
      <c r="J68" s="290"/>
      <c r="K68" s="288"/>
    </row>
    <row r="69" spans="2:11" ht="15" customHeight="1">
      <c r="B69" s="286"/>
      <c r="C69" s="292"/>
      <c r="D69" s="290" t="s">
        <v>3901</v>
      </c>
      <c r="E69" s="290"/>
      <c r="F69" s="290"/>
      <c r="G69" s="290"/>
      <c r="H69" s="290"/>
      <c r="I69" s="290"/>
      <c r="J69" s="290"/>
      <c r="K69" s="288"/>
    </row>
    <row r="70" spans="2:11" ht="15" customHeight="1">
      <c r="B70" s="286"/>
      <c r="C70" s="292"/>
      <c r="D70" s="290" t="s">
        <v>3902</v>
      </c>
      <c r="E70" s="290"/>
      <c r="F70" s="290"/>
      <c r="G70" s="290"/>
      <c r="H70" s="290"/>
      <c r="I70" s="290"/>
      <c r="J70" s="290"/>
      <c r="K70" s="288"/>
    </row>
    <row r="71" spans="2:11" ht="12.75" customHeight="1">
      <c r="B71" s="297"/>
      <c r="C71" s="298"/>
      <c r="D71" s="298"/>
      <c r="E71" s="298"/>
      <c r="F71" s="298"/>
      <c r="G71" s="298"/>
      <c r="H71" s="298"/>
      <c r="I71" s="298"/>
      <c r="J71" s="298"/>
      <c r="K71" s="299"/>
    </row>
    <row r="72" spans="2:11" ht="18.75" customHeight="1">
      <c r="B72" s="300"/>
      <c r="C72" s="300"/>
      <c r="D72" s="300"/>
      <c r="E72" s="300"/>
      <c r="F72" s="300"/>
      <c r="G72" s="300"/>
      <c r="H72" s="300"/>
      <c r="I72" s="300"/>
      <c r="J72" s="300"/>
      <c r="K72" s="301"/>
    </row>
    <row r="73" spans="2:11" ht="18.75" customHeight="1">
      <c r="B73" s="301"/>
      <c r="C73" s="301"/>
      <c r="D73" s="301"/>
      <c r="E73" s="301"/>
      <c r="F73" s="301"/>
      <c r="G73" s="301"/>
      <c r="H73" s="301"/>
      <c r="I73" s="301"/>
      <c r="J73" s="301"/>
      <c r="K73" s="301"/>
    </row>
    <row r="74" spans="2:11" ht="7.5" customHeight="1">
      <c r="B74" s="302"/>
      <c r="C74" s="303"/>
      <c r="D74" s="303"/>
      <c r="E74" s="303"/>
      <c r="F74" s="303"/>
      <c r="G74" s="303"/>
      <c r="H74" s="303"/>
      <c r="I74" s="303"/>
      <c r="J74" s="303"/>
      <c r="K74" s="304"/>
    </row>
    <row r="75" spans="2:11" ht="45" customHeight="1">
      <c r="B75" s="305"/>
      <c r="C75" s="306" t="s">
        <v>3903</v>
      </c>
      <c r="D75" s="306"/>
      <c r="E75" s="306"/>
      <c r="F75" s="306"/>
      <c r="G75" s="306"/>
      <c r="H75" s="306"/>
      <c r="I75" s="306"/>
      <c r="J75" s="306"/>
      <c r="K75" s="307"/>
    </row>
    <row r="76" spans="2:11" ht="17.25" customHeight="1">
      <c r="B76" s="305"/>
      <c r="C76" s="308" t="s">
        <v>3904</v>
      </c>
      <c r="D76" s="308"/>
      <c r="E76" s="308"/>
      <c r="F76" s="308" t="s">
        <v>3905</v>
      </c>
      <c r="G76" s="309"/>
      <c r="H76" s="308" t="s">
        <v>56</v>
      </c>
      <c r="I76" s="308" t="s">
        <v>59</v>
      </c>
      <c r="J76" s="308" t="s">
        <v>3906</v>
      </c>
      <c r="K76" s="307"/>
    </row>
    <row r="77" spans="2:11" ht="17.25" customHeight="1">
      <c r="B77" s="305"/>
      <c r="C77" s="310" t="s">
        <v>3907</v>
      </c>
      <c r="D77" s="310"/>
      <c r="E77" s="310"/>
      <c r="F77" s="311" t="s">
        <v>3908</v>
      </c>
      <c r="G77" s="312"/>
      <c r="H77" s="310"/>
      <c r="I77" s="310"/>
      <c r="J77" s="310" t="s">
        <v>3909</v>
      </c>
      <c r="K77" s="307"/>
    </row>
    <row r="78" spans="2:11" ht="5.25" customHeight="1">
      <c r="B78" s="305"/>
      <c r="C78" s="313"/>
      <c r="D78" s="313"/>
      <c r="E78" s="313"/>
      <c r="F78" s="313"/>
      <c r="G78" s="314"/>
      <c r="H78" s="313"/>
      <c r="I78" s="313"/>
      <c r="J78" s="313"/>
      <c r="K78" s="307"/>
    </row>
    <row r="79" spans="2:11" ht="15" customHeight="1">
      <c r="B79" s="305"/>
      <c r="C79" s="293" t="s">
        <v>55</v>
      </c>
      <c r="D79" s="313"/>
      <c r="E79" s="313"/>
      <c r="F79" s="315" t="s">
        <v>3910</v>
      </c>
      <c r="G79" s="314"/>
      <c r="H79" s="293" t="s">
        <v>3911</v>
      </c>
      <c r="I79" s="293" t="s">
        <v>3912</v>
      </c>
      <c r="J79" s="293">
        <v>20</v>
      </c>
      <c r="K79" s="307"/>
    </row>
    <row r="80" spans="2:11" ht="15" customHeight="1">
      <c r="B80" s="305"/>
      <c r="C80" s="293" t="s">
        <v>3913</v>
      </c>
      <c r="D80" s="293"/>
      <c r="E80" s="293"/>
      <c r="F80" s="315" t="s">
        <v>3910</v>
      </c>
      <c r="G80" s="314"/>
      <c r="H80" s="293" t="s">
        <v>3914</v>
      </c>
      <c r="I80" s="293" t="s">
        <v>3912</v>
      </c>
      <c r="J80" s="293">
        <v>120</v>
      </c>
      <c r="K80" s="307"/>
    </row>
    <row r="81" spans="2:11" ht="15" customHeight="1">
      <c r="B81" s="316"/>
      <c r="C81" s="293" t="s">
        <v>3915</v>
      </c>
      <c r="D81" s="293"/>
      <c r="E81" s="293"/>
      <c r="F81" s="315" t="s">
        <v>3916</v>
      </c>
      <c r="G81" s="314"/>
      <c r="H81" s="293" t="s">
        <v>3917</v>
      </c>
      <c r="I81" s="293" t="s">
        <v>3912</v>
      </c>
      <c r="J81" s="293">
        <v>50</v>
      </c>
      <c r="K81" s="307"/>
    </row>
    <row r="82" spans="2:11" ht="15" customHeight="1">
      <c r="B82" s="316"/>
      <c r="C82" s="293" t="s">
        <v>3918</v>
      </c>
      <c r="D82" s="293"/>
      <c r="E82" s="293"/>
      <c r="F82" s="315" t="s">
        <v>3910</v>
      </c>
      <c r="G82" s="314"/>
      <c r="H82" s="293" t="s">
        <v>3919</v>
      </c>
      <c r="I82" s="293" t="s">
        <v>3920</v>
      </c>
      <c r="J82" s="293"/>
      <c r="K82" s="307"/>
    </row>
    <row r="83" spans="2:11" ht="15" customHeight="1">
      <c r="B83" s="316"/>
      <c r="C83" s="317" t="s">
        <v>3921</v>
      </c>
      <c r="D83" s="317"/>
      <c r="E83" s="317"/>
      <c r="F83" s="318" t="s">
        <v>3916</v>
      </c>
      <c r="G83" s="317"/>
      <c r="H83" s="317" t="s">
        <v>3922</v>
      </c>
      <c r="I83" s="317" t="s">
        <v>3912</v>
      </c>
      <c r="J83" s="317">
        <v>15</v>
      </c>
      <c r="K83" s="307"/>
    </row>
    <row r="84" spans="2:11" ht="15" customHeight="1">
      <c r="B84" s="316"/>
      <c r="C84" s="317" t="s">
        <v>3923</v>
      </c>
      <c r="D84" s="317"/>
      <c r="E84" s="317"/>
      <c r="F84" s="318" t="s">
        <v>3916</v>
      </c>
      <c r="G84" s="317"/>
      <c r="H84" s="317" t="s">
        <v>3924</v>
      </c>
      <c r="I84" s="317" t="s">
        <v>3912</v>
      </c>
      <c r="J84" s="317">
        <v>15</v>
      </c>
      <c r="K84" s="307"/>
    </row>
    <row r="85" spans="2:11" ht="15" customHeight="1">
      <c r="B85" s="316"/>
      <c r="C85" s="317" t="s">
        <v>3925</v>
      </c>
      <c r="D85" s="317"/>
      <c r="E85" s="317"/>
      <c r="F85" s="318" t="s">
        <v>3916</v>
      </c>
      <c r="G85" s="317"/>
      <c r="H85" s="317" t="s">
        <v>3926</v>
      </c>
      <c r="I85" s="317" t="s">
        <v>3912</v>
      </c>
      <c r="J85" s="317">
        <v>20</v>
      </c>
      <c r="K85" s="307"/>
    </row>
    <row r="86" spans="2:11" ht="15" customHeight="1">
      <c r="B86" s="316"/>
      <c r="C86" s="317" t="s">
        <v>3927</v>
      </c>
      <c r="D86" s="317"/>
      <c r="E86" s="317"/>
      <c r="F86" s="318" t="s">
        <v>3916</v>
      </c>
      <c r="G86" s="317"/>
      <c r="H86" s="317" t="s">
        <v>3928</v>
      </c>
      <c r="I86" s="317" t="s">
        <v>3912</v>
      </c>
      <c r="J86" s="317">
        <v>20</v>
      </c>
      <c r="K86" s="307"/>
    </row>
    <row r="87" spans="2:11" ht="15" customHeight="1">
      <c r="B87" s="316"/>
      <c r="C87" s="293" t="s">
        <v>3929</v>
      </c>
      <c r="D87" s="293"/>
      <c r="E87" s="293"/>
      <c r="F87" s="315" t="s">
        <v>3916</v>
      </c>
      <c r="G87" s="314"/>
      <c r="H87" s="293" t="s">
        <v>3930</v>
      </c>
      <c r="I87" s="293" t="s">
        <v>3912</v>
      </c>
      <c r="J87" s="293">
        <v>50</v>
      </c>
      <c r="K87" s="307"/>
    </row>
    <row r="88" spans="2:11" ht="15" customHeight="1">
      <c r="B88" s="316"/>
      <c r="C88" s="293" t="s">
        <v>3931</v>
      </c>
      <c r="D88" s="293"/>
      <c r="E88" s="293"/>
      <c r="F88" s="315" t="s">
        <v>3916</v>
      </c>
      <c r="G88" s="314"/>
      <c r="H88" s="293" t="s">
        <v>3932</v>
      </c>
      <c r="I88" s="293" t="s">
        <v>3912</v>
      </c>
      <c r="J88" s="293">
        <v>20</v>
      </c>
      <c r="K88" s="307"/>
    </row>
    <row r="89" spans="2:11" ht="15" customHeight="1">
      <c r="B89" s="316"/>
      <c r="C89" s="293" t="s">
        <v>3933</v>
      </c>
      <c r="D89" s="293"/>
      <c r="E89" s="293"/>
      <c r="F89" s="315" t="s">
        <v>3916</v>
      </c>
      <c r="G89" s="314"/>
      <c r="H89" s="293" t="s">
        <v>3934</v>
      </c>
      <c r="I89" s="293" t="s">
        <v>3912</v>
      </c>
      <c r="J89" s="293">
        <v>20</v>
      </c>
      <c r="K89" s="307"/>
    </row>
    <row r="90" spans="2:11" ht="15" customHeight="1">
      <c r="B90" s="316"/>
      <c r="C90" s="293" t="s">
        <v>3935</v>
      </c>
      <c r="D90" s="293"/>
      <c r="E90" s="293"/>
      <c r="F90" s="315" t="s">
        <v>3916</v>
      </c>
      <c r="G90" s="314"/>
      <c r="H90" s="293" t="s">
        <v>3936</v>
      </c>
      <c r="I90" s="293" t="s">
        <v>3912</v>
      </c>
      <c r="J90" s="293">
        <v>50</v>
      </c>
      <c r="K90" s="307"/>
    </row>
    <row r="91" spans="2:11" ht="15" customHeight="1">
      <c r="B91" s="316"/>
      <c r="C91" s="293" t="s">
        <v>3937</v>
      </c>
      <c r="D91" s="293"/>
      <c r="E91" s="293"/>
      <c r="F91" s="315" t="s">
        <v>3916</v>
      </c>
      <c r="G91" s="314"/>
      <c r="H91" s="293" t="s">
        <v>3937</v>
      </c>
      <c r="I91" s="293" t="s">
        <v>3912</v>
      </c>
      <c r="J91" s="293">
        <v>50</v>
      </c>
      <c r="K91" s="307"/>
    </row>
    <row r="92" spans="2:11" ht="15" customHeight="1">
      <c r="B92" s="316"/>
      <c r="C92" s="293" t="s">
        <v>3938</v>
      </c>
      <c r="D92" s="293"/>
      <c r="E92" s="293"/>
      <c r="F92" s="315" t="s">
        <v>3916</v>
      </c>
      <c r="G92" s="314"/>
      <c r="H92" s="293" t="s">
        <v>3939</v>
      </c>
      <c r="I92" s="293" t="s">
        <v>3912</v>
      </c>
      <c r="J92" s="293">
        <v>255</v>
      </c>
      <c r="K92" s="307"/>
    </row>
    <row r="93" spans="2:11" ht="15" customHeight="1">
      <c r="B93" s="316"/>
      <c r="C93" s="293" t="s">
        <v>3940</v>
      </c>
      <c r="D93" s="293"/>
      <c r="E93" s="293"/>
      <c r="F93" s="315" t="s">
        <v>3910</v>
      </c>
      <c r="G93" s="314"/>
      <c r="H93" s="293" t="s">
        <v>3941</v>
      </c>
      <c r="I93" s="293" t="s">
        <v>3942</v>
      </c>
      <c r="J93" s="293"/>
      <c r="K93" s="307"/>
    </row>
    <row r="94" spans="2:11" ht="15" customHeight="1">
      <c r="B94" s="316"/>
      <c r="C94" s="293" t="s">
        <v>3943</v>
      </c>
      <c r="D94" s="293"/>
      <c r="E94" s="293"/>
      <c r="F94" s="315" t="s">
        <v>3910</v>
      </c>
      <c r="G94" s="314"/>
      <c r="H94" s="293" t="s">
        <v>3944</v>
      </c>
      <c r="I94" s="293" t="s">
        <v>3945</v>
      </c>
      <c r="J94" s="293"/>
      <c r="K94" s="307"/>
    </row>
    <row r="95" spans="2:11" ht="15" customHeight="1">
      <c r="B95" s="316"/>
      <c r="C95" s="293" t="s">
        <v>3946</v>
      </c>
      <c r="D95" s="293"/>
      <c r="E95" s="293"/>
      <c r="F95" s="315" t="s">
        <v>3910</v>
      </c>
      <c r="G95" s="314"/>
      <c r="H95" s="293" t="s">
        <v>3946</v>
      </c>
      <c r="I95" s="293" t="s">
        <v>3945</v>
      </c>
      <c r="J95" s="293"/>
      <c r="K95" s="307"/>
    </row>
    <row r="96" spans="2:11" ht="15" customHeight="1">
      <c r="B96" s="316"/>
      <c r="C96" s="293" t="s">
        <v>40</v>
      </c>
      <c r="D96" s="293"/>
      <c r="E96" s="293"/>
      <c r="F96" s="315" t="s">
        <v>3910</v>
      </c>
      <c r="G96" s="314"/>
      <c r="H96" s="293" t="s">
        <v>3947</v>
      </c>
      <c r="I96" s="293" t="s">
        <v>3945</v>
      </c>
      <c r="J96" s="293"/>
      <c r="K96" s="307"/>
    </row>
    <row r="97" spans="2:11" ht="15" customHeight="1">
      <c r="B97" s="316"/>
      <c r="C97" s="293" t="s">
        <v>50</v>
      </c>
      <c r="D97" s="293"/>
      <c r="E97" s="293"/>
      <c r="F97" s="315" t="s">
        <v>3910</v>
      </c>
      <c r="G97" s="314"/>
      <c r="H97" s="293" t="s">
        <v>3948</v>
      </c>
      <c r="I97" s="293" t="s">
        <v>3945</v>
      </c>
      <c r="J97" s="293"/>
      <c r="K97" s="307"/>
    </row>
    <row r="98" spans="2:11" ht="15" customHeight="1">
      <c r="B98" s="319"/>
      <c r="C98" s="320"/>
      <c r="D98" s="320"/>
      <c r="E98" s="320"/>
      <c r="F98" s="320"/>
      <c r="G98" s="320"/>
      <c r="H98" s="320"/>
      <c r="I98" s="320"/>
      <c r="J98" s="320"/>
      <c r="K98" s="321"/>
    </row>
    <row r="99" spans="2:11" ht="18.75" customHeight="1">
      <c r="B99" s="322"/>
      <c r="C99" s="323"/>
      <c r="D99" s="323"/>
      <c r="E99" s="323"/>
      <c r="F99" s="323"/>
      <c r="G99" s="323"/>
      <c r="H99" s="323"/>
      <c r="I99" s="323"/>
      <c r="J99" s="323"/>
      <c r="K99" s="322"/>
    </row>
    <row r="100" spans="2:11" ht="18.75" customHeight="1">
      <c r="B100" s="301"/>
      <c r="C100" s="301"/>
      <c r="D100" s="301"/>
      <c r="E100" s="301"/>
      <c r="F100" s="301"/>
      <c r="G100" s="301"/>
      <c r="H100" s="301"/>
      <c r="I100" s="301"/>
      <c r="J100" s="301"/>
      <c r="K100" s="301"/>
    </row>
    <row r="101" spans="2:11" ht="7.5" customHeight="1">
      <c r="B101" s="302"/>
      <c r="C101" s="303"/>
      <c r="D101" s="303"/>
      <c r="E101" s="303"/>
      <c r="F101" s="303"/>
      <c r="G101" s="303"/>
      <c r="H101" s="303"/>
      <c r="I101" s="303"/>
      <c r="J101" s="303"/>
      <c r="K101" s="304"/>
    </row>
    <row r="102" spans="2:11" ht="45" customHeight="1">
      <c r="B102" s="305"/>
      <c r="C102" s="306" t="s">
        <v>3949</v>
      </c>
      <c r="D102" s="306"/>
      <c r="E102" s="306"/>
      <c r="F102" s="306"/>
      <c r="G102" s="306"/>
      <c r="H102" s="306"/>
      <c r="I102" s="306"/>
      <c r="J102" s="306"/>
      <c r="K102" s="307"/>
    </row>
    <row r="103" spans="2:11" ht="17.25" customHeight="1">
      <c r="B103" s="305"/>
      <c r="C103" s="308" t="s">
        <v>3904</v>
      </c>
      <c r="D103" s="308"/>
      <c r="E103" s="308"/>
      <c r="F103" s="308" t="s">
        <v>3905</v>
      </c>
      <c r="G103" s="309"/>
      <c r="H103" s="308" t="s">
        <v>56</v>
      </c>
      <c r="I103" s="308" t="s">
        <v>59</v>
      </c>
      <c r="J103" s="308" t="s">
        <v>3906</v>
      </c>
      <c r="K103" s="307"/>
    </row>
    <row r="104" spans="2:11" ht="17.25" customHeight="1">
      <c r="B104" s="305"/>
      <c r="C104" s="310" t="s">
        <v>3907</v>
      </c>
      <c r="D104" s="310"/>
      <c r="E104" s="310"/>
      <c r="F104" s="311" t="s">
        <v>3908</v>
      </c>
      <c r="G104" s="312"/>
      <c r="H104" s="310"/>
      <c r="I104" s="310"/>
      <c r="J104" s="310" t="s">
        <v>3909</v>
      </c>
      <c r="K104" s="307"/>
    </row>
    <row r="105" spans="2:11" ht="5.25" customHeight="1">
      <c r="B105" s="305"/>
      <c r="C105" s="308"/>
      <c r="D105" s="308"/>
      <c r="E105" s="308"/>
      <c r="F105" s="308"/>
      <c r="G105" s="324"/>
      <c r="H105" s="308"/>
      <c r="I105" s="308"/>
      <c r="J105" s="308"/>
      <c r="K105" s="307"/>
    </row>
    <row r="106" spans="2:11" ht="15" customHeight="1">
      <c r="B106" s="305"/>
      <c r="C106" s="293" t="s">
        <v>55</v>
      </c>
      <c r="D106" s="313"/>
      <c r="E106" s="313"/>
      <c r="F106" s="315" t="s">
        <v>3910</v>
      </c>
      <c r="G106" s="324"/>
      <c r="H106" s="293" t="s">
        <v>3950</v>
      </c>
      <c r="I106" s="293" t="s">
        <v>3912</v>
      </c>
      <c r="J106" s="293">
        <v>20</v>
      </c>
      <c r="K106" s="307"/>
    </row>
    <row r="107" spans="2:11" ht="15" customHeight="1">
      <c r="B107" s="305"/>
      <c r="C107" s="293" t="s">
        <v>3913</v>
      </c>
      <c r="D107" s="293"/>
      <c r="E107" s="293"/>
      <c r="F107" s="315" t="s">
        <v>3910</v>
      </c>
      <c r="G107" s="293"/>
      <c r="H107" s="293" t="s">
        <v>3950</v>
      </c>
      <c r="I107" s="293" t="s">
        <v>3912</v>
      </c>
      <c r="J107" s="293">
        <v>120</v>
      </c>
      <c r="K107" s="307"/>
    </row>
    <row r="108" spans="2:11" ht="15" customHeight="1">
      <c r="B108" s="316"/>
      <c r="C108" s="293" t="s">
        <v>3915</v>
      </c>
      <c r="D108" s="293"/>
      <c r="E108" s="293"/>
      <c r="F108" s="315" t="s">
        <v>3916</v>
      </c>
      <c r="G108" s="293"/>
      <c r="H108" s="293" t="s">
        <v>3950</v>
      </c>
      <c r="I108" s="293" t="s">
        <v>3912</v>
      </c>
      <c r="J108" s="293">
        <v>50</v>
      </c>
      <c r="K108" s="307"/>
    </row>
    <row r="109" spans="2:11" ht="15" customHeight="1">
      <c r="B109" s="316"/>
      <c r="C109" s="293" t="s">
        <v>3918</v>
      </c>
      <c r="D109" s="293"/>
      <c r="E109" s="293"/>
      <c r="F109" s="315" t="s">
        <v>3910</v>
      </c>
      <c r="G109" s="293"/>
      <c r="H109" s="293" t="s">
        <v>3950</v>
      </c>
      <c r="I109" s="293" t="s">
        <v>3920</v>
      </c>
      <c r="J109" s="293"/>
      <c r="K109" s="307"/>
    </row>
    <row r="110" spans="2:11" ht="15" customHeight="1">
      <c r="B110" s="316"/>
      <c r="C110" s="293" t="s">
        <v>3929</v>
      </c>
      <c r="D110" s="293"/>
      <c r="E110" s="293"/>
      <c r="F110" s="315" t="s">
        <v>3916</v>
      </c>
      <c r="G110" s="293"/>
      <c r="H110" s="293" t="s">
        <v>3950</v>
      </c>
      <c r="I110" s="293" t="s">
        <v>3912</v>
      </c>
      <c r="J110" s="293">
        <v>50</v>
      </c>
      <c r="K110" s="307"/>
    </row>
    <row r="111" spans="2:11" ht="15" customHeight="1">
      <c r="B111" s="316"/>
      <c r="C111" s="293" t="s">
        <v>3937</v>
      </c>
      <c r="D111" s="293"/>
      <c r="E111" s="293"/>
      <c r="F111" s="315" t="s">
        <v>3916</v>
      </c>
      <c r="G111" s="293"/>
      <c r="H111" s="293" t="s">
        <v>3950</v>
      </c>
      <c r="I111" s="293" t="s">
        <v>3912</v>
      </c>
      <c r="J111" s="293">
        <v>50</v>
      </c>
      <c r="K111" s="307"/>
    </row>
    <row r="112" spans="2:11" ht="15" customHeight="1">
      <c r="B112" s="316"/>
      <c r="C112" s="293" t="s">
        <v>3935</v>
      </c>
      <c r="D112" s="293"/>
      <c r="E112" s="293"/>
      <c r="F112" s="315" t="s">
        <v>3916</v>
      </c>
      <c r="G112" s="293"/>
      <c r="H112" s="293" t="s">
        <v>3950</v>
      </c>
      <c r="I112" s="293" t="s">
        <v>3912</v>
      </c>
      <c r="J112" s="293">
        <v>50</v>
      </c>
      <c r="K112" s="307"/>
    </row>
    <row r="113" spans="2:11" ht="15" customHeight="1">
      <c r="B113" s="316"/>
      <c r="C113" s="293" t="s">
        <v>55</v>
      </c>
      <c r="D113" s="293"/>
      <c r="E113" s="293"/>
      <c r="F113" s="315" t="s">
        <v>3910</v>
      </c>
      <c r="G113" s="293"/>
      <c r="H113" s="293" t="s">
        <v>3951</v>
      </c>
      <c r="I113" s="293" t="s">
        <v>3912</v>
      </c>
      <c r="J113" s="293">
        <v>20</v>
      </c>
      <c r="K113" s="307"/>
    </row>
    <row r="114" spans="2:11" ht="15" customHeight="1">
      <c r="B114" s="316"/>
      <c r="C114" s="293" t="s">
        <v>3952</v>
      </c>
      <c r="D114" s="293"/>
      <c r="E114" s="293"/>
      <c r="F114" s="315" t="s">
        <v>3910</v>
      </c>
      <c r="G114" s="293"/>
      <c r="H114" s="293" t="s">
        <v>3953</v>
      </c>
      <c r="I114" s="293" t="s">
        <v>3912</v>
      </c>
      <c r="J114" s="293">
        <v>120</v>
      </c>
      <c r="K114" s="307"/>
    </row>
    <row r="115" spans="2:11" ht="15" customHeight="1">
      <c r="B115" s="316"/>
      <c r="C115" s="293" t="s">
        <v>40</v>
      </c>
      <c r="D115" s="293"/>
      <c r="E115" s="293"/>
      <c r="F115" s="315" t="s">
        <v>3910</v>
      </c>
      <c r="G115" s="293"/>
      <c r="H115" s="293" t="s">
        <v>3954</v>
      </c>
      <c r="I115" s="293" t="s">
        <v>3945</v>
      </c>
      <c r="J115" s="293"/>
      <c r="K115" s="307"/>
    </row>
    <row r="116" spans="2:11" ht="15" customHeight="1">
      <c r="B116" s="316"/>
      <c r="C116" s="293" t="s">
        <v>50</v>
      </c>
      <c r="D116" s="293"/>
      <c r="E116" s="293"/>
      <c r="F116" s="315" t="s">
        <v>3910</v>
      </c>
      <c r="G116" s="293"/>
      <c r="H116" s="293" t="s">
        <v>3955</v>
      </c>
      <c r="I116" s="293" t="s">
        <v>3945</v>
      </c>
      <c r="J116" s="293"/>
      <c r="K116" s="307"/>
    </row>
    <row r="117" spans="2:11" ht="15" customHeight="1">
      <c r="B117" s="316"/>
      <c r="C117" s="293" t="s">
        <v>59</v>
      </c>
      <c r="D117" s="293"/>
      <c r="E117" s="293"/>
      <c r="F117" s="315" t="s">
        <v>3910</v>
      </c>
      <c r="G117" s="293"/>
      <c r="H117" s="293" t="s">
        <v>3956</v>
      </c>
      <c r="I117" s="293" t="s">
        <v>3957</v>
      </c>
      <c r="J117" s="293"/>
      <c r="K117" s="307"/>
    </row>
    <row r="118" spans="2:11" ht="15" customHeight="1">
      <c r="B118" s="319"/>
      <c r="C118" s="325"/>
      <c r="D118" s="325"/>
      <c r="E118" s="325"/>
      <c r="F118" s="325"/>
      <c r="G118" s="325"/>
      <c r="H118" s="325"/>
      <c r="I118" s="325"/>
      <c r="J118" s="325"/>
      <c r="K118" s="321"/>
    </row>
    <row r="119" spans="2:11" ht="18.75" customHeight="1">
      <c r="B119" s="326"/>
      <c r="C119" s="290"/>
      <c r="D119" s="290"/>
      <c r="E119" s="290"/>
      <c r="F119" s="327"/>
      <c r="G119" s="290"/>
      <c r="H119" s="290"/>
      <c r="I119" s="290"/>
      <c r="J119" s="290"/>
      <c r="K119" s="326"/>
    </row>
    <row r="120" spans="2:11" ht="18.75" customHeight="1">
      <c r="B120" s="301"/>
      <c r="C120" s="301"/>
      <c r="D120" s="301"/>
      <c r="E120" s="301"/>
      <c r="F120" s="301"/>
      <c r="G120" s="301"/>
      <c r="H120" s="301"/>
      <c r="I120" s="301"/>
      <c r="J120" s="301"/>
      <c r="K120" s="301"/>
    </row>
    <row r="121" spans="2:11" ht="7.5" customHeight="1">
      <c r="B121" s="328"/>
      <c r="C121" s="329"/>
      <c r="D121" s="329"/>
      <c r="E121" s="329"/>
      <c r="F121" s="329"/>
      <c r="G121" s="329"/>
      <c r="H121" s="329"/>
      <c r="I121" s="329"/>
      <c r="J121" s="329"/>
      <c r="K121" s="330"/>
    </row>
    <row r="122" spans="2:11" ht="45" customHeight="1">
      <c r="B122" s="331"/>
      <c r="C122" s="284" t="s">
        <v>3958</v>
      </c>
      <c r="D122" s="284"/>
      <c r="E122" s="284"/>
      <c r="F122" s="284"/>
      <c r="G122" s="284"/>
      <c r="H122" s="284"/>
      <c r="I122" s="284"/>
      <c r="J122" s="284"/>
      <c r="K122" s="332"/>
    </row>
    <row r="123" spans="2:11" ht="17.25" customHeight="1">
      <c r="B123" s="333"/>
      <c r="C123" s="308" t="s">
        <v>3904</v>
      </c>
      <c r="D123" s="308"/>
      <c r="E123" s="308"/>
      <c r="F123" s="308" t="s">
        <v>3905</v>
      </c>
      <c r="G123" s="309"/>
      <c r="H123" s="308" t="s">
        <v>56</v>
      </c>
      <c r="I123" s="308" t="s">
        <v>59</v>
      </c>
      <c r="J123" s="308" t="s">
        <v>3906</v>
      </c>
      <c r="K123" s="334"/>
    </row>
    <row r="124" spans="2:11" ht="17.25" customHeight="1">
      <c r="B124" s="333"/>
      <c r="C124" s="310" t="s">
        <v>3907</v>
      </c>
      <c r="D124" s="310"/>
      <c r="E124" s="310"/>
      <c r="F124" s="311" t="s">
        <v>3908</v>
      </c>
      <c r="G124" s="312"/>
      <c r="H124" s="310"/>
      <c r="I124" s="310"/>
      <c r="J124" s="310" t="s">
        <v>3909</v>
      </c>
      <c r="K124" s="334"/>
    </row>
    <row r="125" spans="2:11" ht="5.25" customHeight="1">
      <c r="B125" s="335"/>
      <c r="C125" s="313"/>
      <c r="D125" s="313"/>
      <c r="E125" s="313"/>
      <c r="F125" s="313"/>
      <c r="G125" s="293"/>
      <c r="H125" s="313"/>
      <c r="I125" s="313"/>
      <c r="J125" s="313"/>
      <c r="K125" s="336"/>
    </row>
    <row r="126" spans="2:11" ht="15" customHeight="1">
      <c r="B126" s="335"/>
      <c r="C126" s="293" t="s">
        <v>3913</v>
      </c>
      <c r="D126" s="313"/>
      <c r="E126" s="313"/>
      <c r="F126" s="315" t="s">
        <v>3910</v>
      </c>
      <c r="G126" s="293"/>
      <c r="H126" s="293" t="s">
        <v>3950</v>
      </c>
      <c r="I126" s="293" t="s">
        <v>3912</v>
      </c>
      <c r="J126" s="293">
        <v>120</v>
      </c>
      <c r="K126" s="337"/>
    </row>
    <row r="127" spans="2:11" ht="15" customHeight="1">
      <c r="B127" s="335"/>
      <c r="C127" s="293" t="s">
        <v>3959</v>
      </c>
      <c r="D127" s="293"/>
      <c r="E127" s="293"/>
      <c r="F127" s="315" t="s">
        <v>3910</v>
      </c>
      <c r="G127" s="293"/>
      <c r="H127" s="293" t="s">
        <v>3960</v>
      </c>
      <c r="I127" s="293" t="s">
        <v>3912</v>
      </c>
      <c r="J127" s="293" t="s">
        <v>3961</v>
      </c>
      <c r="K127" s="337"/>
    </row>
    <row r="128" spans="2:11" ht="15" customHeight="1">
      <c r="B128" s="335"/>
      <c r="C128" s="293" t="s">
        <v>3858</v>
      </c>
      <c r="D128" s="293"/>
      <c r="E128" s="293"/>
      <c r="F128" s="315" t="s">
        <v>3910</v>
      </c>
      <c r="G128" s="293"/>
      <c r="H128" s="293" t="s">
        <v>3962</v>
      </c>
      <c r="I128" s="293" t="s">
        <v>3912</v>
      </c>
      <c r="J128" s="293" t="s">
        <v>3961</v>
      </c>
      <c r="K128" s="337"/>
    </row>
    <row r="129" spans="2:11" ht="15" customHeight="1">
      <c r="B129" s="335"/>
      <c r="C129" s="293" t="s">
        <v>3921</v>
      </c>
      <c r="D129" s="293"/>
      <c r="E129" s="293"/>
      <c r="F129" s="315" t="s">
        <v>3916</v>
      </c>
      <c r="G129" s="293"/>
      <c r="H129" s="293" t="s">
        <v>3922</v>
      </c>
      <c r="I129" s="293" t="s">
        <v>3912</v>
      </c>
      <c r="J129" s="293">
        <v>15</v>
      </c>
      <c r="K129" s="337"/>
    </row>
    <row r="130" spans="2:11" ht="15" customHeight="1">
      <c r="B130" s="335"/>
      <c r="C130" s="317" t="s">
        <v>3923</v>
      </c>
      <c r="D130" s="317"/>
      <c r="E130" s="317"/>
      <c r="F130" s="318" t="s">
        <v>3916</v>
      </c>
      <c r="G130" s="317"/>
      <c r="H130" s="317" t="s">
        <v>3924</v>
      </c>
      <c r="I130" s="317" t="s">
        <v>3912</v>
      </c>
      <c r="J130" s="317">
        <v>15</v>
      </c>
      <c r="K130" s="337"/>
    </row>
    <row r="131" spans="2:11" ht="15" customHeight="1">
      <c r="B131" s="335"/>
      <c r="C131" s="317" t="s">
        <v>3925</v>
      </c>
      <c r="D131" s="317"/>
      <c r="E131" s="317"/>
      <c r="F131" s="318" t="s">
        <v>3916</v>
      </c>
      <c r="G131" s="317"/>
      <c r="H131" s="317" t="s">
        <v>3926</v>
      </c>
      <c r="I131" s="317" t="s">
        <v>3912</v>
      </c>
      <c r="J131" s="317">
        <v>20</v>
      </c>
      <c r="K131" s="337"/>
    </row>
    <row r="132" spans="2:11" ht="15" customHeight="1">
      <c r="B132" s="335"/>
      <c r="C132" s="317" t="s">
        <v>3927</v>
      </c>
      <c r="D132" s="317"/>
      <c r="E132" s="317"/>
      <c r="F132" s="318" t="s">
        <v>3916</v>
      </c>
      <c r="G132" s="317"/>
      <c r="H132" s="317" t="s">
        <v>3928</v>
      </c>
      <c r="I132" s="317" t="s">
        <v>3912</v>
      </c>
      <c r="J132" s="317">
        <v>20</v>
      </c>
      <c r="K132" s="337"/>
    </row>
    <row r="133" spans="2:11" ht="15" customHeight="1">
      <c r="B133" s="335"/>
      <c r="C133" s="293" t="s">
        <v>3915</v>
      </c>
      <c r="D133" s="293"/>
      <c r="E133" s="293"/>
      <c r="F133" s="315" t="s">
        <v>3916</v>
      </c>
      <c r="G133" s="293"/>
      <c r="H133" s="293" t="s">
        <v>3950</v>
      </c>
      <c r="I133" s="293" t="s">
        <v>3912</v>
      </c>
      <c r="J133" s="293">
        <v>50</v>
      </c>
      <c r="K133" s="337"/>
    </row>
    <row r="134" spans="2:11" ht="15" customHeight="1">
      <c r="B134" s="335"/>
      <c r="C134" s="293" t="s">
        <v>3929</v>
      </c>
      <c r="D134" s="293"/>
      <c r="E134" s="293"/>
      <c r="F134" s="315" t="s">
        <v>3916</v>
      </c>
      <c r="G134" s="293"/>
      <c r="H134" s="293" t="s">
        <v>3950</v>
      </c>
      <c r="I134" s="293" t="s">
        <v>3912</v>
      </c>
      <c r="J134" s="293">
        <v>50</v>
      </c>
      <c r="K134" s="337"/>
    </row>
    <row r="135" spans="2:11" ht="15" customHeight="1">
      <c r="B135" s="335"/>
      <c r="C135" s="293" t="s">
        <v>3935</v>
      </c>
      <c r="D135" s="293"/>
      <c r="E135" s="293"/>
      <c r="F135" s="315" t="s">
        <v>3916</v>
      </c>
      <c r="G135" s="293"/>
      <c r="H135" s="293" t="s">
        <v>3950</v>
      </c>
      <c r="I135" s="293" t="s">
        <v>3912</v>
      </c>
      <c r="J135" s="293">
        <v>50</v>
      </c>
      <c r="K135" s="337"/>
    </row>
    <row r="136" spans="2:11" ht="15" customHeight="1">
      <c r="B136" s="335"/>
      <c r="C136" s="293" t="s">
        <v>3937</v>
      </c>
      <c r="D136" s="293"/>
      <c r="E136" s="293"/>
      <c r="F136" s="315" t="s">
        <v>3916</v>
      </c>
      <c r="G136" s="293"/>
      <c r="H136" s="293" t="s">
        <v>3950</v>
      </c>
      <c r="I136" s="293" t="s">
        <v>3912</v>
      </c>
      <c r="J136" s="293">
        <v>50</v>
      </c>
      <c r="K136" s="337"/>
    </row>
    <row r="137" spans="2:11" ht="15" customHeight="1">
      <c r="B137" s="335"/>
      <c r="C137" s="293" t="s">
        <v>3938</v>
      </c>
      <c r="D137" s="293"/>
      <c r="E137" s="293"/>
      <c r="F137" s="315" t="s">
        <v>3916</v>
      </c>
      <c r="G137" s="293"/>
      <c r="H137" s="293" t="s">
        <v>3963</v>
      </c>
      <c r="I137" s="293" t="s">
        <v>3912</v>
      </c>
      <c r="J137" s="293">
        <v>255</v>
      </c>
      <c r="K137" s="337"/>
    </row>
    <row r="138" spans="2:11" ht="15" customHeight="1">
      <c r="B138" s="335"/>
      <c r="C138" s="293" t="s">
        <v>3940</v>
      </c>
      <c r="D138" s="293"/>
      <c r="E138" s="293"/>
      <c r="F138" s="315" t="s">
        <v>3910</v>
      </c>
      <c r="G138" s="293"/>
      <c r="H138" s="293" t="s">
        <v>3964</v>
      </c>
      <c r="I138" s="293" t="s">
        <v>3942</v>
      </c>
      <c r="J138" s="293"/>
      <c r="K138" s="337"/>
    </row>
    <row r="139" spans="2:11" ht="15" customHeight="1">
      <c r="B139" s="335"/>
      <c r="C139" s="293" t="s">
        <v>3943</v>
      </c>
      <c r="D139" s="293"/>
      <c r="E139" s="293"/>
      <c r="F139" s="315" t="s">
        <v>3910</v>
      </c>
      <c r="G139" s="293"/>
      <c r="H139" s="293" t="s">
        <v>3965</v>
      </c>
      <c r="I139" s="293" t="s">
        <v>3945</v>
      </c>
      <c r="J139" s="293"/>
      <c r="K139" s="337"/>
    </row>
    <row r="140" spans="2:11" ht="15" customHeight="1">
      <c r="B140" s="335"/>
      <c r="C140" s="293" t="s">
        <v>3946</v>
      </c>
      <c r="D140" s="293"/>
      <c r="E140" s="293"/>
      <c r="F140" s="315" t="s">
        <v>3910</v>
      </c>
      <c r="G140" s="293"/>
      <c r="H140" s="293" t="s">
        <v>3946</v>
      </c>
      <c r="I140" s="293" t="s">
        <v>3945</v>
      </c>
      <c r="J140" s="293"/>
      <c r="K140" s="337"/>
    </row>
    <row r="141" spans="2:11" ht="15" customHeight="1">
      <c r="B141" s="335"/>
      <c r="C141" s="293" t="s">
        <v>40</v>
      </c>
      <c r="D141" s="293"/>
      <c r="E141" s="293"/>
      <c r="F141" s="315" t="s">
        <v>3910</v>
      </c>
      <c r="G141" s="293"/>
      <c r="H141" s="293" t="s">
        <v>3966</v>
      </c>
      <c r="I141" s="293" t="s">
        <v>3945</v>
      </c>
      <c r="J141" s="293"/>
      <c r="K141" s="337"/>
    </row>
    <row r="142" spans="2:11" ht="15" customHeight="1">
      <c r="B142" s="335"/>
      <c r="C142" s="293" t="s">
        <v>3967</v>
      </c>
      <c r="D142" s="293"/>
      <c r="E142" s="293"/>
      <c r="F142" s="315" t="s">
        <v>3910</v>
      </c>
      <c r="G142" s="293"/>
      <c r="H142" s="293" t="s">
        <v>3968</v>
      </c>
      <c r="I142" s="293" t="s">
        <v>3945</v>
      </c>
      <c r="J142" s="293"/>
      <c r="K142" s="337"/>
    </row>
    <row r="143" spans="2:11" ht="15" customHeight="1">
      <c r="B143" s="338"/>
      <c r="C143" s="339"/>
      <c r="D143" s="339"/>
      <c r="E143" s="339"/>
      <c r="F143" s="339"/>
      <c r="G143" s="339"/>
      <c r="H143" s="339"/>
      <c r="I143" s="339"/>
      <c r="J143" s="339"/>
      <c r="K143" s="340"/>
    </row>
    <row r="144" spans="2:11" ht="18.75" customHeight="1">
      <c r="B144" s="290"/>
      <c r="C144" s="290"/>
      <c r="D144" s="290"/>
      <c r="E144" s="290"/>
      <c r="F144" s="327"/>
      <c r="G144" s="290"/>
      <c r="H144" s="290"/>
      <c r="I144" s="290"/>
      <c r="J144" s="290"/>
      <c r="K144" s="290"/>
    </row>
    <row r="145" spans="2:11" ht="18.75" customHeight="1">
      <c r="B145" s="301"/>
      <c r="C145" s="301"/>
      <c r="D145" s="301"/>
      <c r="E145" s="301"/>
      <c r="F145" s="301"/>
      <c r="G145" s="301"/>
      <c r="H145" s="301"/>
      <c r="I145" s="301"/>
      <c r="J145" s="301"/>
      <c r="K145" s="301"/>
    </row>
    <row r="146" spans="2:11" ht="7.5" customHeight="1">
      <c r="B146" s="302"/>
      <c r="C146" s="303"/>
      <c r="D146" s="303"/>
      <c r="E146" s="303"/>
      <c r="F146" s="303"/>
      <c r="G146" s="303"/>
      <c r="H146" s="303"/>
      <c r="I146" s="303"/>
      <c r="J146" s="303"/>
      <c r="K146" s="304"/>
    </row>
    <row r="147" spans="2:11" ht="45" customHeight="1">
      <c r="B147" s="305"/>
      <c r="C147" s="306" t="s">
        <v>3969</v>
      </c>
      <c r="D147" s="306"/>
      <c r="E147" s="306"/>
      <c r="F147" s="306"/>
      <c r="G147" s="306"/>
      <c r="H147" s="306"/>
      <c r="I147" s="306"/>
      <c r="J147" s="306"/>
      <c r="K147" s="307"/>
    </row>
    <row r="148" spans="2:11" ht="17.25" customHeight="1">
      <c r="B148" s="305"/>
      <c r="C148" s="308" t="s">
        <v>3904</v>
      </c>
      <c r="D148" s="308"/>
      <c r="E148" s="308"/>
      <c r="F148" s="308" t="s">
        <v>3905</v>
      </c>
      <c r="G148" s="309"/>
      <c r="H148" s="308" t="s">
        <v>56</v>
      </c>
      <c r="I148" s="308" t="s">
        <v>59</v>
      </c>
      <c r="J148" s="308" t="s">
        <v>3906</v>
      </c>
      <c r="K148" s="307"/>
    </row>
    <row r="149" spans="2:11" ht="17.25" customHeight="1">
      <c r="B149" s="305"/>
      <c r="C149" s="310" t="s">
        <v>3907</v>
      </c>
      <c r="D149" s="310"/>
      <c r="E149" s="310"/>
      <c r="F149" s="311" t="s">
        <v>3908</v>
      </c>
      <c r="G149" s="312"/>
      <c r="H149" s="310"/>
      <c r="I149" s="310"/>
      <c r="J149" s="310" t="s">
        <v>3909</v>
      </c>
      <c r="K149" s="307"/>
    </row>
    <row r="150" spans="2:11" ht="5.25" customHeight="1">
      <c r="B150" s="316"/>
      <c r="C150" s="313"/>
      <c r="D150" s="313"/>
      <c r="E150" s="313"/>
      <c r="F150" s="313"/>
      <c r="G150" s="314"/>
      <c r="H150" s="313"/>
      <c r="I150" s="313"/>
      <c r="J150" s="313"/>
      <c r="K150" s="337"/>
    </row>
    <row r="151" spans="2:11" ht="15" customHeight="1">
      <c r="B151" s="316"/>
      <c r="C151" s="341" t="s">
        <v>3913</v>
      </c>
      <c r="D151" s="293"/>
      <c r="E151" s="293"/>
      <c r="F151" s="342" t="s">
        <v>3910</v>
      </c>
      <c r="G151" s="293"/>
      <c r="H151" s="341" t="s">
        <v>3950</v>
      </c>
      <c r="I151" s="341" t="s">
        <v>3912</v>
      </c>
      <c r="J151" s="341">
        <v>120</v>
      </c>
      <c r="K151" s="337"/>
    </row>
    <row r="152" spans="2:11" ht="15" customHeight="1">
      <c r="B152" s="316"/>
      <c r="C152" s="341" t="s">
        <v>3959</v>
      </c>
      <c r="D152" s="293"/>
      <c r="E152" s="293"/>
      <c r="F152" s="342" t="s">
        <v>3910</v>
      </c>
      <c r="G152" s="293"/>
      <c r="H152" s="341" t="s">
        <v>3970</v>
      </c>
      <c r="I152" s="341" t="s">
        <v>3912</v>
      </c>
      <c r="J152" s="341" t="s">
        <v>3961</v>
      </c>
      <c r="K152" s="337"/>
    </row>
    <row r="153" spans="2:11" ht="15" customHeight="1">
      <c r="B153" s="316"/>
      <c r="C153" s="341" t="s">
        <v>3858</v>
      </c>
      <c r="D153" s="293"/>
      <c r="E153" s="293"/>
      <c r="F153" s="342" t="s">
        <v>3910</v>
      </c>
      <c r="G153" s="293"/>
      <c r="H153" s="341" t="s">
        <v>3971</v>
      </c>
      <c r="I153" s="341" t="s">
        <v>3912</v>
      </c>
      <c r="J153" s="341" t="s">
        <v>3961</v>
      </c>
      <c r="K153" s="337"/>
    </row>
    <row r="154" spans="2:11" ht="15" customHeight="1">
      <c r="B154" s="316"/>
      <c r="C154" s="341" t="s">
        <v>3915</v>
      </c>
      <c r="D154" s="293"/>
      <c r="E154" s="293"/>
      <c r="F154" s="342" t="s">
        <v>3916</v>
      </c>
      <c r="G154" s="293"/>
      <c r="H154" s="341" t="s">
        <v>3950</v>
      </c>
      <c r="I154" s="341" t="s">
        <v>3912</v>
      </c>
      <c r="J154" s="341">
        <v>50</v>
      </c>
      <c r="K154" s="337"/>
    </row>
    <row r="155" spans="2:11" ht="15" customHeight="1">
      <c r="B155" s="316"/>
      <c r="C155" s="341" t="s">
        <v>3918</v>
      </c>
      <c r="D155" s="293"/>
      <c r="E155" s="293"/>
      <c r="F155" s="342" t="s">
        <v>3910</v>
      </c>
      <c r="G155" s="293"/>
      <c r="H155" s="341" t="s">
        <v>3950</v>
      </c>
      <c r="I155" s="341" t="s">
        <v>3920</v>
      </c>
      <c r="J155" s="341"/>
      <c r="K155" s="337"/>
    </row>
    <row r="156" spans="2:11" ht="15" customHeight="1">
      <c r="B156" s="316"/>
      <c r="C156" s="341" t="s">
        <v>3929</v>
      </c>
      <c r="D156" s="293"/>
      <c r="E156" s="293"/>
      <c r="F156" s="342" t="s">
        <v>3916</v>
      </c>
      <c r="G156" s="293"/>
      <c r="H156" s="341" t="s">
        <v>3950</v>
      </c>
      <c r="I156" s="341" t="s">
        <v>3912</v>
      </c>
      <c r="J156" s="341">
        <v>50</v>
      </c>
      <c r="K156" s="337"/>
    </row>
    <row r="157" spans="2:11" ht="15" customHeight="1">
      <c r="B157" s="316"/>
      <c r="C157" s="341" t="s">
        <v>3937</v>
      </c>
      <c r="D157" s="293"/>
      <c r="E157" s="293"/>
      <c r="F157" s="342" t="s">
        <v>3916</v>
      </c>
      <c r="G157" s="293"/>
      <c r="H157" s="341" t="s">
        <v>3950</v>
      </c>
      <c r="I157" s="341" t="s">
        <v>3912</v>
      </c>
      <c r="J157" s="341">
        <v>50</v>
      </c>
      <c r="K157" s="337"/>
    </row>
    <row r="158" spans="2:11" ht="15" customHeight="1">
      <c r="B158" s="316"/>
      <c r="C158" s="341" t="s">
        <v>3935</v>
      </c>
      <c r="D158" s="293"/>
      <c r="E158" s="293"/>
      <c r="F158" s="342" t="s">
        <v>3916</v>
      </c>
      <c r="G158" s="293"/>
      <c r="H158" s="341" t="s">
        <v>3950</v>
      </c>
      <c r="I158" s="341" t="s">
        <v>3912</v>
      </c>
      <c r="J158" s="341">
        <v>50</v>
      </c>
      <c r="K158" s="337"/>
    </row>
    <row r="159" spans="2:11" ht="15" customHeight="1">
      <c r="B159" s="316"/>
      <c r="C159" s="341" t="s">
        <v>111</v>
      </c>
      <c r="D159" s="293"/>
      <c r="E159" s="293"/>
      <c r="F159" s="342" t="s">
        <v>3910</v>
      </c>
      <c r="G159" s="293"/>
      <c r="H159" s="341" t="s">
        <v>3972</v>
      </c>
      <c r="I159" s="341" t="s">
        <v>3912</v>
      </c>
      <c r="J159" s="341" t="s">
        <v>3973</v>
      </c>
      <c r="K159" s="337"/>
    </row>
    <row r="160" spans="2:11" ht="15" customHeight="1">
      <c r="B160" s="316"/>
      <c r="C160" s="341" t="s">
        <v>3974</v>
      </c>
      <c r="D160" s="293"/>
      <c r="E160" s="293"/>
      <c r="F160" s="342" t="s">
        <v>3910</v>
      </c>
      <c r="G160" s="293"/>
      <c r="H160" s="341" t="s">
        <v>3975</v>
      </c>
      <c r="I160" s="341" t="s">
        <v>3945</v>
      </c>
      <c r="J160" s="341"/>
      <c r="K160" s="337"/>
    </row>
    <row r="161" spans="2:11" ht="15" customHeight="1">
      <c r="B161" s="343"/>
      <c r="C161" s="325"/>
      <c r="D161" s="325"/>
      <c r="E161" s="325"/>
      <c r="F161" s="325"/>
      <c r="G161" s="325"/>
      <c r="H161" s="325"/>
      <c r="I161" s="325"/>
      <c r="J161" s="325"/>
      <c r="K161" s="344"/>
    </row>
    <row r="162" spans="2:11" ht="18.75" customHeight="1">
      <c r="B162" s="290"/>
      <c r="C162" s="293"/>
      <c r="D162" s="293"/>
      <c r="E162" s="293"/>
      <c r="F162" s="315"/>
      <c r="G162" s="293"/>
      <c r="H162" s="293"/>
      <c r="I162" s="293"/>
      <c r="J162" s="293"/>
      <c r="K162" s="290"/>
    </row>
    <row r="163" spans="2:11" ht="18.75" customHeight="1">
      <c r="B163" s="301"/>
      <c r="C163" s="301"/>
      <c r="D163" s="301"/>
      <c r="E163" s="301"/>
      <c r="F163" s="301"/>
      <c r="G163" s="301"/>
      <c r="H163" s="301"/>
      <c r="I163" s="301"/>
      <c r="J163" s="301"/>
      <c r="K163" s="301"/>
    </row>
    <row r="164" spans="2:11" ht="7.5" customHeight="1">
      <c r="B164" s="280"/>
      <c r="C164" s="281"/>
      <c r="D164" s="281"/>
      <c r="E164" s="281"/>
      <c r="F164" s="281"/>
      <c r="G164" s="281"/>
      <c r="H164" s="281"/>
      <c r="I164" s="281"/>
      <c r="J164" s="281"/>
      <c r="K164" s="282"/>
    </row>
    <row r="165" spans="2:11" ht="45" customHeight="1">
      <c r="B165" s="283"/>
      <c r="C165" s="284" t="s">
        <v>3976</v>
      </c>
      <c r="D165" s="284"/>
      <c r="E165" s="284"/>
      <c r="F165" s="284"/>
      <c r="G165" s="284"/>
      <c r="H165" s="284"/>
      <c r="I165" s="284"/>
      <c r="J165" s="284"/>
      <c r="K165" s="285"/>
    </row>
    <row r="166" spans="2:11" ht="17.25" customHeight="1">
      <c r="B166" s="283"/>
      <c r="C166" s="308" t="s">
        <v>3904</v>
      </c>
      <c r="D166" s="308"/>
      <c r="E166" s="308"/>
      <c r="F166" s="308" t="s">
        <v>3905</v>
      </c>
      <c r="G166" s="345"/>
      <c r="H166" s="346" t="s">
        <v>56</v>
      </c>
      <c r="I166" s="346" t="s">
        <v>59</v>
      </c>
      <c r="J166" s="308" t="s">
        <v>3906</v>
      </c>
      <c r="K166" s="285"/>
    </row>
    <row r="167" spans="2:11" ht="17.25" customHeight="1">
      <c r="B167" s="286"/>
      <c r="C167" s="310" t="s">
        <v>3907</v>
      </c>
      <c r="D167" s="310"/>
      <c r="E167" s="310"/>
      <c r="F167" s="311" t="s">
        <v>3908</v>
      </c>
      <c r="G167" s="347"/>
      <c r="H167" s="348"/>
      <c r="I167" s="348"/>
      <c r="J167" s="310" t="s">
        <v>3909</v>
      </c>
      <c r="K167" s="288"/>
    </row>
    <row r="168" spans="2:11" ht="5.25" customHeight="1">
      <c r="B168" s="316"/>
      <c r="C168" s="313"/>
      <c r="D168" s="313"/>
      <c r="E168" s="313"/>
      <c r="F168" s="313"/>
      <c r="G168" s="314"/>
      <c r="H168" s="313"/>
      <c r="I168" s="313"/>
      <c r="J168" s="313"/>
      <c r="K168" s="337"/>
    </row>
    <row r="169" spans="2:11" ht="15" customHeight="1">
      <c r="B169" s="316"/>
      <c r="C169" s="293" t="s">
        <v>3913</v>
      </c>
      <c r="D169" s="293"/>
      <c r="E169" s="293"/>
      <c r="F169" s="315" t="s">
        <v>3910</v>
      </c>
      <c r="G169" s="293"/>
      <c r="H169" s="293" t="s">
        <v>3950</v>
      </c>
      <c r="I169" s="293" t="s">
        <v>3912</v>
      </c>
      <c r="J169" s="293">
        <v>120</v>
      </c>
      <c r="K169" s="337"/>
    </row>
    <row r="170" spans="2:11" ht="15" customHeight="1">
      <c r="B170" s="316"/>
      <c r="C170" s="293" t="s">
        <v>3959</v>
      </c>
      <c r="D170" s="293"/>
      <c r="E170" s="293"/>
      <c r="F170" s="315" t="s">
        <v>3910</v>
      </c>
      <c r="G170" s="293"/>
      <c r="H170" s="293" t="s">
        <v>3960</v>
      </c>
      <c r="I170" s="293" t="s">
        <v>3912</v>
      </c>
      <c r="J170" s="293" t="s">
        <v>3961</v>
      </c>
      <c r="K170" s="337"/>
    </row>
    <row r="171" spans="2:11" ht="15" customHeight="1">
      <c r="B171" s="316"/>
      <c r="C171" s="293" t="s">
        <v>3858</v>
      </c>
      <c r="D171" s="293"/>
      <c r="E171" s="293"/>
      <c r="F171" s="315" t="s">
        <v>3910</v>
      </c>
      <c r="G171" s="293"/>
      <c r="H171" s="293" t="s">
        <v>3977</v>
      </c>
      <c r="I171" s="293" t="s">
        <v>3912</v>
      </c>
      <c r="J171" s="293" t="s">
        <v>3961</v>
      </c>
      <c r="K171" s="337"/>
    </row>
    <row r="172" spans="2:11" ht="15" customHeight="1">
      <c r="B172" s="316"/>
      <c r="C172" s="293" t="s">
        <v>3915</v>
      </c>
      <c r="D172" s="293"/>
      <c r="E172" s="293"/>
      <c r="F172" s="315" t="s">
        <v>3916</v>
      </c>
      <c r="G172" s="293"/>
      <c r="H172" s="293" t="s">
        <v>3977</v>
      </c>
      <c r="I172" s="293" t="s">
        <v>3912</v>
      </c>
      <c r="J172" s="293">
        <v>50</v>
      </c>
      <c r="K172" s="337"/>
    </row>
    <row r="173" spans="2:11" ht="15" customHeight="1">
      <c r="B173" s="316"/>
      <c r="C173" s="293" t="s">
        <v>3918</v>
      </c>
      <c r="D173" s="293"/>
      <c r="E173" s="293"/>
      <c r="F173" s="315" t="s">
        <v>3910</v>
      </c>
      <c r="G173" s="293"/>
      <c r="H173" s="293" t="s">
        <v>3977</v>
      </c>
      <c r="I173" s="293" t="s">
        <v>3920</v>
      </c>
      <c r="J173" s="293"/>
      <c r="K173" s="337"/>
    </row>
    <row r="174" spans="2:11" ht="15" customHeight="1">
      <c r="B174" s="316"/>
      <c r="C174" s="293" t="s">
        <v>3929</v>
      </c>
      <c r="D174" s="293"/>
      <c r="E174" s="293"/>
      <c r="F174" s="315" t="s">
        <v>3916</v>
      </c>
      <c r="G174" s="293"/>
      <c r="H174" s="293" t="s">
        <v>3977</v>
      </c>
      <c r="I174" s="293" t="s">
        <v>3912</v>
      </c>
      <c r="J174" s="293">
        <v>50</v>
      </c>
      <c r="K174" s="337"/>
    </row>
    <row r="175" spans="2:11" ht="15" customHeight="1">
      <c r="B175" s="316"/>
      <c r="C175" s="293" t="s">
        <v>3937</v>
      </c>
      <c r="D175" s="293"/>
      <c r="E175" s="293"/>
      <c r="F175" s="315" t="s">
        <v>3916</v>
      </c>
      <c r="G175" s="293"/>
      <c r="H175" s="293" t="s">
        <v>3977</v>
      </c>
      <c r="I175" s="293" t="s">
        <v>3912</v>
      </c>
      <c r="J175" s="293">
        <v>50</v>
      </c>
      <c r="K175" s="337"/>
    </row>
    <row r="176" spans="2:11" ht="15" customHeight="1">
      <c r="B176" s="316"/>
      <c r="C176" s="293" t="s">
        <v>3935</v>
      </c>
      <c r="D176" s="293"/>
      <c r="E176" s="293"/>
      <c r="F176" s="315" t="s">
        <v>3916</v>
      </c>
      <c r="G176" s="293"/>
      <c r="H176" s="293" t="s">
        <v>3977</v>
      </c>
      <c r="I176" s="293" t="s">
        <v>3912</v>
      </c>
      <c r="J176" s="293">
        <v>50</v>
      </c>
      <c r="K176" s="337"/>
    </row>
    <row r="177" spans="2:11" ht="15" customHeight="1">
      <c r="B177" s="316"/>
      <c r="C177" s="293" t="s">
        <v>144</v>
      </c>
      <c r="D177" s="293"/>
      <c r="E177" s="293"/>
      <c r="F177" s="315" t="s">
        <v>3910</v>
      </c>
      <c r="G177" s="293"/>
      <c r="H177" s="293" t="s">
        <v>3978</v>
      </c>
      <c r="I177" s="293" t="s">
        <v>3979</v>
      </c>
      <c r="J177" s="293"/>
      <c r="K177" s="337"/>
    </row>
    <row r="178" spans="2:11" ht="15" customHeight="1">
      <c r="B178" s="316"/>
      <c r="C178" s="293" t="s">
        <v>59</v>
      </c>
      <c r="D178" s="293"/>
      <c r="E178" s="293"/>
      <c r="F178" s="315" t="s">
        <v>3910</v>
      </c>
      <c r="G178" s="293"/>
      <c r="H178" s="293" t="s">
        <v>3980</v>
      </c>
      <c r="I178" s="293" t="s">
        <v>3981</v>
      </c>
      <c r="J178" s="293">
        <v>1</v>
      </c>
      <c r="K178" s="337"/>
    </row>
    <row r="179" spans="2:11" ht="15" customHeight="1">
      <c r="B179" s="316"/>
      <c r="C179" s="293" t="s">
        <v>55</v>
      </c>
      <c r="D179" s="293"/>
      <c r="E179" s="293"/>
      <c r="F179" s="315" t="s">
        <v>3910</v>
      </c>
      <c r="G179" s="293"/>
      <c r="H179" s="293" t="s">
        <v>3982</v>
      </c>
      <c r="I179" s="293" t="s">
        <v>3912</v>
      </c>
      <c r="J179" s="293">
        <v>20</v>
      </c>
      <c r="K179" s="337"/>
    </row>
    <row r="180" spans="2:11" ht="15" customHeight="1">
      <c r="B180" s="316"/>
      <c r="C180" s="293" t="s">
        <v>56</v>
      </c>
      <c r="D180" s="293"/>
      <c r="E180" s="293"/>
      <c r="F180" s="315" t="s">
        <v>3910</v>
      </c>
      <c r="G180" s="293"/>
      <c r="H180" s="293" t="s">
        <v>3983</v>
      </c>
      <c r="I180" s="293" t="s">
        <v>3912</v>
      </c>
      <c r="J180" s="293">
        <v>255</v>
      </c>
      <c r="K180" s="337"/>
    </row>
    <row r="181" spans="2:11" ht="15" customHeight="1">
      <c r="B181" s="316"/>
      <c r="C181" s="293" t="s">
        <v>145</v>
      </c>
      <c r="D181" s="293"/>
      <c r="E181" s="293"/>
      <c r="F181" s="315" t="s">
        <v>3910</v>
      </c>
      <c r="G181" s="293"/>
      <c r="H181" s="293" t="s">
        <v>3874</v>
      </c>
      <c r="I181" s="293" t="s">
        <v>3912</v>
      </c>
      <c r="J181" s="293">
        <v>10</v>
      </c>
      <c r="K181" s="337"/>
    </row>
    <row r="182" spans="2:11" ht="15" customHeight="1">
      <c r="B182" s="316"/>
      <c r="C182" s="293" t="s">
        <v>146</v>
      </c>
      <c r="D182" s="293"/>
      <c r="E182" s="293"/>
      <c r="F182" s="315" t="s">
        <v>3910</v>
      </c>
      <c r="G182" s="293"/>
      <c r="H182" s="293" t="s">
        <v>3984</v>
      </c>
      <c r="I182" s="293" t="s">
        <v>3945</v>
      </c>
      <c r="J182" s="293"/>
      <c r="K182" s="337"/>
    </row>
    <row r="183" spans="2:11" ht="15" customHeight="1">
      <c r="B183" s="316"/>
      <c r="C183" s="293" t="s">
        <v>3985</v>
      </c>
      <c r="D183" s="293"/>
      <c r="E183" s="293"/>
      <c r="F183" s="315" t="s">
        <v>3910</v>
      </c>
      <c r="G183" s="293"/>
      <c r="H183" s="293" t="s">
        <v>3986</v>
      </c>
      <c r="I183" s="293" t="s">
        <v>3945</v>
      </c>
      <c r="J183" s="293"/>
      <c r="K183" s="337"/>
    </row>
    <row r="184" spans="2:11" ht="15" customHeight="1">
      <c r="B184" s="316"/>
      <c r="C184" s="293" t="s">
        <v>3974</v>
      </c>
      <c r="D184" s="293"/>
      <c r="E184" s="293"/>
      <c r="F184" s="315" t="s">
        <v>3910</v>
      </c>
      <c r="G184" s="293"/>
      <c r="H184" s="293" t="s">
        <v>3987</v>
      </c>
      <c r="I184" s="293" t="s">
        <v>3945</v>
      </c>
      <c r="J184" s="293"/>
      <c r="K184" s="337"/>
    </row>
    <row r="185" spans="2:11" ht="15" customHeight="1">
      <c r="B185" s="316"/>
      <c r="C185" s="293" t="s">
        <v>148</v>
      </c>
      <c r="D185" s="293"/>
      <c r="E185" s="293"/>
      <c r="F185" s="315" t="s">
        <v>3916</v>
      </c>
      <c r="G185" s="293"/>
      <c r="H185" s="293" t="s">
        <v>3988</v>
      </c>
      <c r="I185" s="293" t="s">
        <v>3912</v>
      </c>
      <c r="J185" s="293">
        <v>50</v>
      </c>
      <c r="K185" s="337"/>
    </row>
    <row r="186" spans="2:11" ht="15" customHeight="1">
      <c r="B186" s="316"/>
      <c r="C186" s="293" t="s">
        <v>3989</v>
      </c>
      <c r="D186" s="293"/>
      <c r="E186" s="293"/>
      <c r="F186" s="315" t="s">
        <v>3916</v>
      </c>
      <c r="G186" s="293"/>
      <c r="H186" s="293" t="s">
        <v>3990</v>
      </c>
      <c r="I186" s="293" t="s">
        <v>3991</v>
      </c>
      <c r="J186" s="293"/>
      <c r="K186" s="337"/>
    </row>
    <row r="187" spans="2:11" ht="15" customHeight="1">
      <c r="B187" s="316"/>
      <c r="C187" s="293" t="s">
        <v>3992</v>
      </c>
      <c r="D187" s="293"/>
      <c r="E187" s="293"/>
      <c r="F187" s="315" t="s">
        <v>3916</v>
      </c>
      <c r="G187" s="293"/>
      <c r="H187" s="293" t="s">
        <v>3993</v>
      </c>
      <c r="I187" s="293" t="s">
        <v>3991</v>
      </c>
      <c r="J187" s="293"/>
      <c r="K187" s="337"/>
    </row>
    <row r="188" spans="2:11" ht="15" customHeight="1">
      <c r="B188" s="316"/>
      <c r="C188" s="293" t="s">
        <v>3994</v>
      </c>
      <c r="D188" s="293"/>
      <c r="E188" s="293"/>
      <c r="F188" s="315" t="s">
        <v>3916</v>
      </c>
      <c r="G188" s="293"/>
      <c r="H188" s="293" t="s">
        <v>3995</v>
      </c>
      <c r="I188" s="293" t="s">
        <v>3991</v>
      </c>
      <c r="J188" s="293"/>
      <c r="K188" s="337"/>
    </row>
    <row r="189" spans="2:11" ht="15" customHeight="1">
      <c r="B189" s="316"/>
      <c r="C189" s="349" t="s">
        <v>3996</v>
      </c>
      <c r="D189" s="293"/>
      <c r="E189" s="293"/>
      <c r="F189" s="315" t="s">
        <v>3916</v>
      </c>
      <c r="G189" s="293"/>
      <c r="H189" s="293" t="s">
        <v>3997</v>
      </c>
      <c r="I189" s="293" t="s">
        <v>3998</v>
      </c>
      <c r="J189" s="350" t="s">
        <v>3999</v>
      </c>
      <c r="K189" s="337"/>
    </row>
    <row r="190" spans="2:11" ht="15" customHeight="1">
      <c r="B190" s="316"/>
      <c r="C190" s="300" t="s">
        <v>44</v>
      </c>
      <c r="D190" s="293"/>
      <c r="E190" s="293"/>
      <c r="F190" s="315" t="s">
        <v>3910</v>
      </c>
      <c r="G190" s="293"/>
      <c r="H190" s="290" t="s">
        <v>4000</v>
      </c>
      <c r="I190" s="293" t="s">
        <v>4001</v>
      </c>
      <c r="J190" s="293"/>
      <c r="K190" s="337"/>
    </row>
    <row r="191" spans="2:11" ht="15" customHeight="1">
      <c r="B191" s="316"/>
      <c r="C191" s="300" t="s">
        <v>4002</v>
      </c>
      <c r="D191" s="293"/>
      <c r="E191" s="293"/>
      <c r="F191" s="315" t="s">
        <v>3910</v>
      </c>
      <c r="G191" s="293"/>
      <c r="H191" s="293" t="s">
        <v>4003</v>
      </c>
      <c r="I191" s="293" t="s">
        <v>3945</v>
      </c>
      <c r="J191" s="293"/>
      <c r="K191" s="337"/>
    </row>
    <row r="192" spans="2:11" ht="15" customHeight="1">
      <c r="B192" s="316"/>
      <c r="C192" s="300" t="s">
        <v>4004</v>
      </c>
      <c r="D192" s="293"/>
      <c r="E192" s="293"/>
      <c r="F192" s="315" t="s">
        <v>3910</v>
      </c>
      <c r="G192" s="293"/>
      <c r="H192" s="293" t="s">
        <v>4005</v>
      </c>
      <c r="I192" s="293" t="s">
        <v>3945</v>
      </c>
      <c r="J192" s="293"/>
      <c r="K192" s="337"/>
    </row>
    <row r="193" spans="2:11" ht="15" customHeight="1">
      <c r="B193" s="316"/>
      <c r="C193" s="300" t="s">
        <v>4006</v>
      </c>
      <c r="D193" s="293"/>
      <c r="E193" s="293"/>
      <c r="F193" s="315" t="s">
        <v>3916</v>
      </c>
      <c r="G193" s="293"/>
      <c r="H193" s="293" t="s">
        <v>4007</v>
      </c>
      <c r="I193" s="293" t="s">
        <v>3945</v>
      </c>
      <c r="J193" s="293"/>
      <c r="K193" s="337"/>
    </row>
    <row r="194" spans="2:11" ht="15" customHeight="1">
      <c r="B194" s="343"/>
      <c r="C194" s="351"/>
      <c r="D194" s="325"/>
      <c r="E194" s="325"/>
      <c r="F194" s="325"/>
      <c r="G194" s="325"/>
      <c r="H194" s="325"/>
      <c r="I194" s="325"/>
      <c r="J194" s="325"/>
      <c r="K194" s="344"/>
    </row>
    <row r="195" spans="2:11" ht="18.75" customHeight="1">
      <c r="B195" s="290"/>
      <c r="C195" s="293"/>
      <c r="D195" s="293"/>
      <c r="E195" s="293"/>
      <c r="F195" s="315"/>
      <c r="G195" s="293"/>
      <c r="H195" s="293"/>
      <c r="I195" s="293"/>
      <c r="J195" s="293"/>
      <c r="K195" s="290"/>
    </row>
    <row r="196" spans="2:11" ht="18.75" customHeight="1">
      <c r="B196" s="290"/>
      <c r="C196" s="293"/>
      <c r="D196" s="293"/>
      <c r="E196" s="293"/>
      <c r="F196" s="315"/>
      <c r="G196" s="293"/>
      <c r="H196" s="293"/>
      <c r="I196" s="293"/>
      <c r="J196" s="293"/>
      <c r="K196" s="290"/>
    </row>
    <row r="197" spans="2:11" ht="18.75" customHeight="1">
      <c r="B197" s="301"/>
      <c r="C197" s="301"/>
      <c r="D197" s="301"/>
      <c r="E197" s="301"/>
      <c r="F197" s="301"/>
      <c r="G197" s="301"/>
      <c r="H197" s="301"/>
      <c r="I197" s="301"/>
      <c r="J197" s="301"/>
      <c r="K197" s="301"/>
    </row>
    <row r="198" spans="2:11" ht="13.5">
      <c r="B198" s="280"/>
      <c r="C198" s="281"/>
      <c r="D198" s="281"/>
      <c r="E198" s="281"/>
      <c r="F198" s="281"/>
      <c r="G198" s="281"/>
      <c r="H198" s="281"/>
      <c r="I198" s="281"/>
      <c r="J198" s="281"/>
      <c r="K198" s="282"/>
    </row>
    <row r="199" spans="2:11" ht="21">
      <c r="B199" s="283"/>
      <c r="C199" s="284" t="s">
        <v>4008</v>
      </c>
      <c r="D199" s="284"/>
      <c r="E199" s="284"/>
      <c r="F199" s="284"/>
      <c r="G199" s="284"/>
      <c r="H199" s="284"/>
      <c r="I199" s="284"/>
      <c r="J199" s="284"/>
      <c r="K199" s="285"/>
    </row>
    <row r="200" spans="2:11" ht="25.5" customHeight="1">
      <c r="B200" s="283"/>
      <c r="C200" s="352" t="s">
        <v>4009</v>
      </c>
      <c r="D200" s="352"/>
      <c r="E200" s="352"/>
      <c r="F200" s="352" t="s">
        <v>4010</v>
      </c>
      <c r="G200" s="353"/>
      <c r="H200" s="352" t="s">
        <v>4011</v>
      </c>
      <c r="I200" s="352"/>
      <c r="J200" s="352"/>
      <c r="K200" s="285"/>
    </row>
    <row r="201" spans="2:11" ht="5.25" customHeight="1">
      <c r="B201" s="316"/>
      <c r="C201" s="313"/>
      <c r="D201" s="313"/>
      <c r="E201" s="313"/>
      <c r="F201" s="313"/>
      <c r="G201" s="293"/>
      <c r="H201" s="313"/>
      <c r="I201" s="313"/>
      <c r="J201" s="313"/>
      <c r="K201" s="337"/>
    </row>
    <row r="202" spans="2:11" ht="15" customHeight="1">
      <c r="B202" s="316"/>
      <c r="C202" s="293" t="s">
        <v>4001</v>
      </c>
      <c r="D202" s="293"/>
      <c r="E202" s="293"/>
      <c r="F202" s="315" t="s">
        <v>45</v>
      </c>
      <c r="G202" s="293"/>
      <c r="H202" s="293" t="s">
        <v>4012</v>
      </c>
      <c r="I202" s="293"/>
      <c r="J202" s="293"/>
      <c r="K202" s="337"/>
    </row>
    <row r="203" spans="2:11" ht="15" customHeight="1">
      <c r="B203" s="316"/>
      <c r="C203" s="322"/>
      <c r="D203" s="293"/>
      <c r="E203" s="293"/>
      <c r="F203" s="315" t="s">
        <v>46</v>
      </c>
      <c r="G203" s="293"/>
      <c r="H203" s="293" t="s">
        <v>4013</v>
      </c>
      <c r="I203" s="293"/>
      <c r="J203" s="293"/>
      <c r="K203" s="337"/>
    </row>
    <row r="204" spans="2:11" ht="15" customHeight="1">
      <c r="B204" s="316"/>
      <c r="C204" s="322"/>
      <c r="D204" s="293"/>
      <c r="E204" s="293"/>
      <c r="F204" s="315" t="s">
        <v>49</v>
      </c>
      <c r="G204" s="293"/>
      <c r="H204" s="293" t="s">
        <v>4014</v>
      </c>
      <c r="I204" s="293"/>
      <c r="J204" s="293"/>
      <c r="K204" s="337"/>
    </row>
    <row r="205" spans="2:11" ht="15" customHeight="1">
      <c r="B205" s="316"/>
      <c r="C205" s="293"/>
      <c r="D205" s="293"/>
      <c r="E205" s="293"/>
      <c r="F205" s="315" t="s">
        <v>47</v>
      </c>
      <c r="G205" s="293"/>
      <c r="H205" s="293" t="s">
        <v>4015</v>
      </c>
      <c r="I205" s="293"/>
      <c r="J205" s="293"/>
      <c r="K205" s="337"/>
    </row>
    <row r="206" spans="2:11" ht="15" customHeight="1">
      <c r="B206" s="316"/>
      <c r="C206" s="293"/>
      <c r="D206" s="293"/>
      <c r="E206" s="293"/>
      <c r="F206" s="315" t="s">
        <v>48</v>
      </c>
      <c r="G206" s="293"/>
      <c r="H206" s="293" t="s">
        <v>4016</v>
      </c>
      <c r="I206" s="293"/>
      <c r="J206" s="293"/>
      <c r="K206" s="337"/>
    </row>
    <row r="207" spans="2:11" ht="15" customHeight="1">
      <c r="B207" s="316"/>
      <c r="C207" s="293"/>
      <c r="D207" s="293"/>
      <c r="E207" s="293"/>
      <c r="F207" s="315"/>
      <c r="G207" s="293"/>
      <c r="H207" s="293"/>
      <c r="I207" s="293"/>
      <c r="J207" s="293"/>
      <c r="K207" s="337"/>
    </row>
    <row r="208" spans="2:11" ht="15" customHeight="1">
      <c r="B208" s="316"/>
      <c r="C208" s="293" t="s">
        <v>3957</v>
      </c>
      <c r="D208" s="293"/>
      <c r="E208" s="293"/>
      <c r="F208" s="315" t="s">
        <v>81</v>
      </c>
      <c r="G208" s="293"/>
      <c r="H208" s="293" t="s">
        <v>4017</v>
      </c>
      <c r="I208" s="293"/>
      <c r="J208" s="293"/>
      <c r="K208" s="337"/>
    </row>
    <row r="209" spans="2:11" ht="15" customHeight="1">
      <c r="B209" s="316"/>
      <c r="C209" s="322"/>
      <c r="D209" s="293"/>
      <c r="E209" s="293"/>
      <c r="F209" s="315" t="s">
        <v>3853</v>
      </c>
      <c r="G209" s="293"/>
      <c r="H209" s="293" t="s">
        <v>3854</v>
      </c>
      <c r="I209" s="293"/>
      <c r="J209" s="293"/>
      <c r="K209" s="337"/>
    </row>
    <row r="210" spans="2:11" ht="15" customHeight="1">
      <c r="B210" s="316"/>
      <c r="C210" s="293"/>
      <c r="D210" s="293"/>
      <c r="E210" s="293"/>
      <c r="F210" s="315" t="s">
        <v>3851</v>
      </c>
      <c r="G210" s="293"/>
      <c r="H210" s="293" t="s">
        <v>4018</v>
      </c>
      <c r="I210" s="293"/>
      <c r="J210" s="293"/>
      <c r="K210" s="337"/>
    </row>
    <row r="211" spans="2:11" ht="15" customHeight="1">
      <c r="B211" s="354"/>
      <c r="C211" s="322"/>
      <c r="D211" s="322"/>
      <c r="E211" s="322"/>
      <c r="F211" s="315" t="s">
        <v>3855</v>
      </c>
      <c r="G211" s="300"/>
      <c r="H211" s="341" t="s">
        <v>3856</v>
      </c>
      <c r="I211" s="341"/>
      <c r="J211" s="341"/>
      <c r="K211" s="355"/>
    </row>
    <row r="212" spans="2:11" ht="15" customHeight="1">
      <c r="B212" s="354"/>
      <c r="C212" s="322"/>
      <c r="D212" s="322"/>
      <c r="E212" s="322"/>
      <c r="F212" s="315" t="s">
        <v>3857</v>
      </c>
      <c r="G212" s="300"/>
      <c r="H212" s="341" t="s">
        <v>4019</v>
      </c>
      <c r="I212" s="341"/>
      <c r="J212" s="341"/>
      <c r="K212" s="355"/>
    </row>
    <row r="213" spans="2:11" ht="15" customHeight="1">
      <c r="B213" s="354"/>
      <c r="C213" s="322"/>
      <c r="D213" s="322"/>
      <c r="E213" s="322"/>
      <c r="F213" s="356"/>
      <c r="G213" s="300"/>
      <c r="H213" s="357"/>
      <c r="I213" s="357"/>
      <c r="J213" s="357"/>
      <c r="K213" s="355"/>
    </row>
    <row r="214" spans="2:11" ht="15" customHeight="1">
      <c r="B214" s="354"/>
      <c r="C214" s="293" t="s">
        <v>3981</v>
      </c>
      <c r="D214" s="322"/>
      <c r="E214" s="322"/>
      <c r="F214" s="315">
        <v>1</v>
      </c>
      <c r="G214" s="300"/>
      <c r="H214" s="341" t="s">
        <v>4020</v>
      </c>
      <c r="I214" s="341"/>
      <c r="J214" s="341"/>
      <c r="K214" s="355"/>
    </row>
    <row r="215" spans="2:11" ht="15" customHeight="1">
      <c r="B215" s="354"/>
      <c r="C215" s="322"/>
      <c r="D215" s="322"/>
      <c r="E215" s="322"/>
      <c r="F215" s="315">
        <v>2</v>
      </c>
      <c r="G215" s="300"/>
      <c r="H215" s="341" t="s">
        <v>4021</v>
      </c>
      <c r="I215" s="341"/>
      <c r="J215" s="341"/>
      <c r="K215" s="355"/>
    </row>
    <row r="216" spans="2:11" ht="15" customHeight="1">
      <c r="B216" s="354"/>
      <c r="C216" s="322"/>
      <c r="D216" s="322"/>
      <c r="E216" s="322"/>
      <c r="F216" s="315">
        <v>3</v>
      </c>
      <c r="G216" s="300"/>
      <c r="H216" s="341" t="s">
        <v>4022</v>
      </c>
      <c r="I216" s="341"/>
      <c r="J216" s="341"/>
      <c r="K216" s="355"/>
    </row>
    <row r="217" spans="2:11" ht="15" customHeight="1">
      <c r="B217" s="354"/>
      <c r="C217" s="322"/>
      <c r="D217" s="322"/>
      <c r="E217" s="322"/>
      <c r="F217" s="315">
        <v>4</v>
      </c>
      <c r="G217" s="300"/>
      <c r="H217" s="341" t="s">
        <v>4023</v>
      </c>
      <c r="I217" s="341"/>
      <c r="J217" s="341"/>
      <c r="K217" s="355"/>
    </row>
    <row r="218" spans="2:11" ht="12.75" customHeight="1">
      <c r="B218" s="358"/>
      <c r="C218" s="359"/>
      <c r="D218" s="359"/>
      <c r="E218" s="359"/>
      <c r="F218" s="359"/>
      <c r="G218" s="359"/>
      <c r="H218" s="359"/>
      <c r="I218" s="359"/>
      <c r="J218" s="359"/>
      <c r="K218" s="360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F20:J20"/>
    <mergeCell ref="F23:J23"/>
    <mergeCell ref="F21:J21"/>
    <mergeCell ref="F22:J22"/>
    <mergeCell ref="F19:J19"/>
    <mergeCell ref="D27:J27"/>
    <mergeCell ref="D28:J28"/>
    <mergeCell ref="D30:J30"/>
    <mergeCell ref="D31:J31"/>
    <mergeCell ref="C26:J26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D35:J35"/>
    <mergeCell ref="G36:J36"/>
    <mergeCell ref="G37:J37"/>
    <mergeCell ref="G38:J38"/>
    <mergeCell ref="G39:J39"/>
    <mergeCell ref="G40:J40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2:J62"/>
    <mergeCell ref="D65:J65"/>
    <mergeCell ref="D66:J66"/>
    <mergeCell ref="D68:J68"/>
    <mergeCell ref="D63:J63"/>
    <mergeCell ref="D67:J67"/>
    <mergeCell ref="D69:J69"/>
    <mergeCell ref="D70:J70"/>
    <mergeCell ref="C75:J75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0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3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82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20"/>
      <c r="AT3" s="17" t="s">
        <v>8</v>
      </c>
    </row>
    <row r="4" spans="2:46" ht="24.95" customHeight="1">
      <c r="B4" s="20"/>
      <c r="D4" s="127" t="s">
        <v>107</v>
      </c>
      <c r="L4" s="20"/>
      <c r="M4" s="24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28" t="s">
        <v>16</v>
      </c>
      <c r="L6" s="20"/>
    </row>
    <row r="7" spans="2:12" ht="16.5" customHeight="1">
      <c r="B7" s="20"/>
      <c r="E7" s="129" t="str">
        <f>'Rekapitulace stavby'!K6</f>
        <v>Klatovy bytový dům č. p. 391 392 393 - stavební úpravy</v>
      </c>
      <c r="F7" s="128"/>
      <c r="G7" s="128"/>
      <c r="H7" s="128"/>
      <c r="L7" s="20"/>
    </row>
    <row r="8" spans="2:12" s="1" customFormat="1" ht="12" customHeight="1">
      <c r="B8" s="43"/>
      <c r="D8" s="128" t="s">
        <v>108</v>
      </c>
      <c r="I8" s="130"/>
      <c r="L8" s="43"/>
    </row>
    <row r="9" spans="2:12" s="1" customFormat="1" ht="36.95" customHeight="1">
      <c r="B9" s="43"/>
      <c r="E9" s="131" t="s">
        <v>109</v>
      </c>
      <c r="F9" s="1"/>
      <c r="G9" s="1"/>
      <c r="H9" s="1"/>
      <c r="I9" s="130"/>
      <c r="L9" s="43"/>
    </row>
    <row r="10" spans="2:12" s="1" customFormat="1" ht="12">
      <c r="B10" s="43"/>
      <c r="I10" s="130"/>
      <c r="L10" s="43"/>
    </row>
    <row r="11" spans="2:12" s="1" customFormat="1" ht="12" customHeight="1">
      <c r="B11" s="43"/>
      <c r="D11" s="128" t="s">
        <v>19</v>
      </c>
      <c r="F11" s="17" t="s">
        <v>20</v>
      </c>
      <c r="I11" s="132" t="s">
        <v>21</v>
      </c>
      <c r="J11" s="17" t="s">
        <v>20</v>
      </c>
      <c r="L11" s="43"/>
    </row>
    <row r="12" spans="2:12" s="1" customFormat="1" ht="12" customHeight="1">
      <c r="B12" s="43"/>
      <c r="D12" s="128" t="s">
        <v>22</v>
      </c>
      <c r="F12" s="17" t="s">
        <v>23</v>
      </c>
      <c r="I12" s="132" t="s">
        <v>24</v>
      </c>
      <c r="J12" s="133" t="str">
        <f>'Rekapitulace stavby'!AN8</f>
        <v>24. 4. 2019</v>
      </c>
      <c r="L12" s="43"/>
    </row>
    <row r="13" spans="2:12" s="1" customFormat="1" ht="10.8" customHeight="1">
      <c r="B13" s="43"/>
      <c r="I13" s="130"/>
      <c r="L13" s="43"/>
    </row>
    <row r="14" spans="2:12" s="1" customFormat="1" ht="12" customHeight="1">
      <c r="B14" s="43"/>
      <c r="D14" s="128" t="s">
        <v>28</v>
      </c>
      <c r="I14" s="132" t="s">
        <v>29</v>
      </c>
      <c r="J14" s="17" t="s">
        <v>20</v>
      </c>
      <c r="L14" s="43"/>
    </row>
    <row r="15" spans="2:12" s="1" customFormat="1" ht="18" customHeight="1">
      <c r="B15" s="43"/>
      <c r="E15" s="17" t="s">
        <v>23</v>
      </c>
      <c r="I15" s="132" t="s">
        <v>31</v>
      </c>
      <c r="J15" s="17" t="s">
        <v>20</v>
      </c>
      <c r="L15" s="43"/>
    </row>
    <row r="16" spans="2:12" s="1" customFormat="1" ht="6.95" customHeight="1">
      <c r="B16" s="43"/>
      <c r="I16" s="130"/>
      <c r="L16" s="43"/>
    </row>
    <row r="17" spans="2:12" s="1" customFormat="1" ht="12" customHeight="1">
      <c r="B17" s="43"/>
      <c r="D17" s="128" t="s">
        <v>32</v>
      </c>
      <c r="I17" s="132" t="s">
        <v>29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7"/>
      <c r="G18" s="17"/>
      <c r="H18" s="17"/>
      <c r="I18" s="132" t="s">
        <v>31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0"/>
      <c r="L19" s="43"/>
    </row>
    <row r="20" spans="2:12" s="1" customFormat="1" ht="12" customHeight="1">
      <c r="B20" s="43"/>
      <c r="D20" s="128" t="s">
        <v>35</v>
      </c>
      <c r="I20" s="132" t="s">
        <v>29</v>
      </c>
      <c r="J20" s="17" t="s">
        <v>20</v>
      </c>
      <c r="L20" s="43"/>
    </row>
    <row r="21" spans="2:12" s="1" customFormat="1" ht="18" customHeight="1">
      <c r="B21" s="43"/>
      <c r="E21" s="17" t="s">
        <v>23</v>
      </c>
      <c r="I21" s="132" t="s">
        <v>31</v>
      </c>
      <c r="J21" s="17" t="s">
        <v>20</v>
      </c>
      <c r="L21" s="43"/>
    </row>
    <row r="22" spans="2:12" s="1" customFormat="1" ht="6.95" customHeight="1">
      <c r="B22" s="43"/>
      <c r="I22" s="130"/>
      <c r="L22" s="43"/>
    </row>
    <row r="23" spans="2:12" s="1" customFormat="1" ht="12" customHeight="1">
      <c r="B23" s="43"/>
      <c r="D23" s="128" t="s">
        <v>37</v>
      </c>
      <c r="I23" s="132" t="s">
        <v>29</v>
      </c>
      <c r="J23" s="17" t="str">
        <f>IF('Rekapitulace stavby'!AN19="","",'Rekapitulace stavby'!AN19)</f>
        <v/>
      </c>
      <c r="L23" s="43"/>
    </row>
    <row r="24" spans="2:12" s="1" customFormat="1" ht="18" customHeight="1">
      <c r="B24" s="43"/>
      <c r="E24" s="17" t="str">
        <f>IF('Rekapitulace stavby'!E20="","",'Rekapitulace stavby'!E20)</f>
        <v xml:space="preserve"> </v>
      </c>
      <c r="I24" s="132" t="s">
        <v>31</v>
      </c>
      <c r="J24" s="17" t="str">
        <f>IF('Rekapitulace stavby'!AN20="","",'Rekapitulace stavby'!AN20)</f>
        <v/>
      </c>
      <c r="L24" s="43"/>
    </row>
    <row r="25" spans="2:12" s="1" customFormat="1" ht="6.95" customHeight="1">
      <c r="B25" s="43"/>
      <c r="I25" s="130"/>
      <c r="L25" s="43"/>
    </row>
    <row r="26" spans="2:12" s="1" customFormat="1" ht="12" customHeight="1">
      <c r="B26" s="43"/>
      <c r="D26" s="128" t="s">
        <v>38</v>
      </c>
      <c r="I26" s="130"/>
      <c r="L26" s="43"/>
    </row>
    <row r="27" spans="2:12" s="6" customFormat="1" ht="16.5" customHeight="1">
      <c r="B27" s="134"/>
      <c r="E27" s="135" t="s">
        <v>20</v>
      </c>
      <c r="F27" s="135"/>
      <c r="G27" s="135"/>
      <c r="H27" s="135"/>
      <c r="I27" s="136"/>
      <c r="L27" s="134"/>
    </row>
    <row r="28" spans="2:12" s="1" customFormat="1" ht="6.95" customHeight="1">
      <c r="B28" s="43"/>
      <c r="I28" s="130"/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37"/>
      <c r="J29" s="71"/>
      <c r="K29" s="71"/>
      <c r="L29" s="43"/>
    </row>
    <row r="30" spans="2:12" s="1" customFormat="1" ht="25.4" customHeight="1">
      <c r="B30" s="43"/>
      <c r="D30" s="138" t="s">
        <v>40</v>
      </c>
      <c r="I30" s="130"/>
      <c r="J30" s="139">
        <f>ROUND(J108,2)</f>
        <v>0</v>
      </c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37"/>
      <c r="J31" s="71"/>
      <c r="K31" s="71"/>
      <c r="L31" s="43"/>
    </row>
    <row r="32" spans="2:12" s="1" customFormat="1" ht="14.4" customHeight="1">
      <c r="B32" s="43"/>
      <c r="F32" s="140" t="s">
        <v>42</v>
      </c>
      <c r="I32" s="141" t="s">
        <v>41</v>
      </c>
      <c r="J32" s="140" t="s">
        <v>43</v>
      </c>
      <c r="L32" s="43"/>
    </row>
    <row r="33" spans="2:12" s="1" customFormat="1" ht="14.4" customHeight="1">
      <c r="B33" s="43"/>
      <c r="D33" s="128" t="s">
        <v>44</v>
      </c>
      <c r="E33" s="128" t="s">
        <v>45</v>
      </c>
      <c r="F33" s="142">
        <f>ROUND((SUM(BE108:BE906)),2)</f>
        <v>0</v>
      </c>
      <c r="I33" s="143">
        <v>0.21</v>
      </c>
      <c r="J33" s="142">
        <f>ROUND(((SUM(BE108:BE906))*I33),2)</f>
        <v>0</v>
      </c>
      <c r="L33" s="43"/>
    </row>
    <row r="34" spans="2:12" s="1" customFormat="1" ht="14.4" customHeight="1">
      <c r="B34" s="43"/>
      <c r="E34" s="128" t="s">
        <v>46</v>
      </c>
      <c r="F34" s="142">
        <f>ROUND((SUM(BF108:BF906)),2)</f>
        <v>0</v>
      </c>
      <c r="I34" s="143">
        <v>0.15</v>
      </c>
      <c r="J34" s="142">
        <f>ROUND(((SUM(BF108:BF906))*I34),2)</f>
        <v>0</v>
      </c>
      <c r="L34" s="43"/>
    </row>
    <row r="35" spans="2:12" s="1" customFormat="1" ht="14.4" customHeight="1" hidden="1">
      <c r="B35" s="43"/>
      <c r="E35" s="128" t="s">
        <v>47</v>
      </c>
      <c r="F35" s="142">
        <f>ROUND((SUM(BG108:BG906)),2)</f>
        <v>0</v>
      </c>
      <c r="I35" s="143">
        <v>0.21</v>
      </c>
      <c r="J35" s="142">
        <f>0</f>
        <v>0</v>
      </c>
      <c r="L35" s="43"/>
    </row>
    <row r="36" spans="2:12" s="1" customFormat="1" ht="14.4" customHeight="1" hidden="1">
      <c r="B36" s="43"/>
      <c r="E36" s="128" t="s">
        <v>48</v>
      </c>
      <c r="F36" s="142">
        <f>ROUND((SUM(BH108:BH906)),2)</f>
        <v>0</v>
      </c>
      <c r="I36" s="143">
        <v>0.15</v>
      </c>
      <c r="J36" s="142">
        <f>0</f>
        <v>0</v>
      </c>
      <c r="L36" s="43"/>
    </row>
    <row r="37" spans="2:12" s="1" customFormat="1" ht="14.4" customHeight="1" hidden="1">
      <c r="B37" s="43"/>
      <c r="E37" s="128" t="s">
        <v>49</v>
      </c>
      <c r="F37" s="142">
        <f>ROUND((SUM(BI108:BI906)),2)</f>
        <v>0</v>
      </c>
      <c r="I37" s="143">
        <v>0</v>
      </c>
      <c r="J37" s="142">
        <f>0</f>
        <v>0</v>
      </c>
      <c r="L37" s="43"/>
    </row>
    <row r="38" spans="2:12" s="1" customFormat="1" ht="6.95" customHeight="1">
      <c r="B38" s="43"/>
      <c r="I38" s="130"/>
      <c r="L38" s="43"/>
    </row>
    <row r="39" spans="2:12" s="1" customFormat="1" ht="25.4" customHeight="1">
      <c r="B39" s="43"/>
      <c r="C39" s="144"/>
      <c r="D39" s="145" t="s">
        <v>50</v>
      </c>
      <c r="E39" s="146"/>
      <c r="F39" s="146"/>
      <c r="G39" s="147" t="s">
        <v>51</v>
      </c>
      <c r="H39" s="148" t="s">
        <v>52</v>
      </c>
      <c r="I39" s="149"/>
      <c r="J39" s="150">
        <f>SUM(J30:J37)</f>
        <v>0</v>
      </c>
      <c r="K39" s="151"/>
      <c r="L39" s="43"/>
    </row>
    <row r="40" spans="2:12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3"/>
    </row>
    <row r="44" spans="2:12" s="1" customFormat="1" ht="6.95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3"/>
    </row>
    <row r="45" spans="2:12" s="1" customFormat="1" ht="24.95" customHeight="1">
      <c r="B45" s="38"/>
      <c r="C45" s="23" t="s">
        <v>110</v>
      </c>
      <c r="D45" s="39"/>
      <c r="E45" s="39"/>
      <c r="F45" s="39"/>
      <c r="G45" s="39"/>
      <c r="H45" s="39"/>
      <c r="I45" s="130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30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0"/>
      <c r="J47" s="39"/>
      <c r="K47" s="39"/>
      <c r="L47" s="43"/>
    </row>
    <row r="48" spans="2:12" s="1" customFormat="1" ht="16.5" customHeight="1">
      <c r="B48" s="38"/>
      <c r="C48" s="39"/>
      <c r="D48" s="39"/>
      <c r="E48" s="158" t="str">
        <f>E7</f>
        <v>Klatovy bytový dům č. p. 391 392 393 - stavební úpravy</v>
      </c>
      <c r="F48" s="32"/>
      <c r="G48" s="32"/>
      <c r="H48" s="32"/>
      <c r="I48" s="130"/>
      <c r="J48" s="39"/>
      <c r="K48" s="39"/>
      <c r="L48" s="43"/>
    </row>
    <row r="49" spans="2:12" s="1" customFormat="1" ht="12" customHeight="1">
      <c r="B49" s="38"/>
      <c r="C49" s="32" t="s">
        <v>108</v>
      </c>
      <c r="D49" s="39"/>
      <c r="E49" s="39"/>
      <c r="F49" s="39"/>
      <c r="G49" s="39"/>
      <c r="H49" s="39"/>
      <c r="I49" s="130"/>
      <c r="J49" s="39"/>
      <c r="K49" s="39"/>
      <c r="L49" s="43"/>
    </row>
    <row r="50" spans="2:12" s="1" customFormat="1" ht="16.5" customHeight="1">
      <c r="B50" s="38"/>
      <c r="C50" s="39"/>
      <c r="D50" s="39"/>
      <c r="E50" s="64" t="str">
        <f>E9</f>
        <v>01-1 - SO 01-1 Bytový dům č. p. 391 - způsobilé náklady</v>
      </c>
      <c r="F50" s="39"/>
      <c r="G50" s="39"/>
      <c r="H50" s="39"/>
      <c r="I50" s="130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30"/>
      <c r="J51" s="39"/>
      <c r="K51" s="39"/>
      <c r="L51" s="43"/>
    </row>
    <row r="52" spans="2:12" s="1" customFormat="1" ht="12" customHeight="1">
      <c r="B52" s="38"/>
      <c r="C52" s="32" t="s">
        <v>22</v>
      </c>
      <c r="D52" s="39"/>
      <c r="E52" s="39"/>
      <c r="F52" s="27" t="str">
        <f>F12</f>
        <v xml:space="preserve"> </v>
      </c>
      <c r="G52" s="39"/>
      <c r="H52" s="39"/>
      <c r="I52" s="132" t="s">
        <v>24</v>
      </c>
      <c r="J52" s="67" t="str">
        <f>IF(J12="","",J12)</f>
        <v>24. 4. 2019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30"/>
      <c r="J53" s="39"/>
      <c r="K53" s="39"/>
      <c r="L53" s="43"/>
    </row>
    <row r="54" spans="2:12" s="1" customFormat="1" ht="13.65" customHeight="1">
      <c r="B54" s="38"/>
      <c r="C54" s="32" t="s">
        <v>28</v>
      </c>
      <c r="D54" s="39"/>
      <c r="E54" s="39"/>
      <c r="F54" s="27" t="str">
        <f>E15</f>
        <v xml:space="preserve"> </v>
      </c>
      <c r="G54" s="39"/>
      <c r="H54" s="39"/>
      <c r="I54" s="132" t="s">
        <v>35</v>
      </c>
      <c r="J54" s="36" t="str">
        <f>E21</f>
        <v xml:space="preserve"> </v>
      </c>
      <c r="K54" s="39"/>
      <c r="L54" s="43"/>
    </row>
    <row r="55" spans="2:12" s="1" customFormat="1" ht="13.65" customHeight="1">
      <c r="B55" s="38"/>
      <c r="C55" s="32" t="s">
        <v>32</v>
      </c>
      <c r="D55" s="39"/>
      <c r="E55" s="39"/>
      <c r="F55" s="27" t="str">
        <f>IF(E18="","",E18)</f>
        <v>Vyplň údaj</v>
      </c>
      <c r="G55" s="39"/>
      <c r="H55" s="39"/>
      <c r="I55" s="132" t="s">
        <v>37</v>
      </c>
      <c r="J55" s="36" t="str">
        <f>E24</f>
        <v xml:space="preserve"> 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30"/>
      <c r="J56" s="39"/>
      <c r="K56" s="39"/>
      <c r="L56" s="43"/>
    </row>
    <row r="57" spans="2:12" s="1" customFormat="1" ht="29.25" customHeight="1">
      <c r="B57" s="38"/>
      <c r="C57" s="159" t="s">
        <v>111</v>
      </c>
      <c r="D57" s="160"/>
      <c r="E57" s="160"/>
      <c r="F57" s="160"/>
      <c r="G57" s="160"/>
      <c r="H57" s="160"/>
      <c r="I57" s="161"/>
      <c r="J57" s="162" t="s">
        <v>112</v>
      </c>
      <c r="K57" s="160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30"/>
      <c r="J58" s="39"/>
      <c r="K58" s="39"/>
      <c r="L58" s="43"/>
    </row>
    <row r="59" spans="2:47" s="1" customFormat="1" ht="22.8" customHeight="1">
      <c r="B59" s="38"/>
      <c r="C59" s="163" t="s">
        <v>72</v>
      </c>
      <c r="D59" s="39"/>
      <c r="E59" s="39"/>
      <c r="F59" s="39"/>
      <c r="G59" s="39"/>
      <c r="H59" s="39"/>
      <c r="I59" s="130"/>
      <c r="J59" s="97">
        <f>J108</f>
        <v>0</v>
      </c>
      <c r="K59" s="39"/>
      <c r="L59" s="43"/>
      <c r="AU59" s="17" t="s">
        <v>113</v>
      </c>
    </row>
    <row r="60" spans="2:12" s="7" customFormat="1" ht="24.95" customHeight="1">
      <c r="B60" s="164"/>
      <c r="C60" s="165"/>
      <c r="D60" s="166" t="s">
        <v>114</v>
      </c>
      <c r="E60" s="167"/>
      <c r="F60" s="167"/>
      <c r="G60" s="167"/>
      <c r="H60" s="167"/>
      <c r="I60" s="168"/>
      <c r="J60" s="169">
        <f>J109</f>
        <v>0</v>
      </c>
      <c r="K60" s="165"/>
      <c r="L60" s="170"/>
    </row>
    <row r="61" spans="2:12" s="8" customFormat="1" ht="19.9" customHeight="1">
      <c r="B61" s="171"/>
      <c r="C61" s="172"/>
      <c r="D61" s="173" t="s">
        <v>115</v>
      </c>
      <c r="E61" s="174"/>
      <c r="F61" s="174"/>
      <c r="G61" s="174"/>
      <c r="H61" s="174"/>
      <c r="I61" s="175"/>
      <c r="J61" s="176">
        <f>J110</f>
        <v>0</v>
      </c>
      <c r="K61" s="172"/>
      <c r="L61" s="177"/>
    </row>
    <row r="62" spans="2:12" s="8" customFormat="1" ht="19.9" customHeight="1">
      <c r="B62" s="171"/>
      <c r="C62" s="172"/>
      <c r="D62" s="173" t="s">
        <v>116</v>
      </c>
      <c r="E62" s="174"/>
      <c r="F62" s="174"/>
      <c r="G62" s="174"/>
      <c r="H62" s="174"/>
      <c r="I62" s="175"/>
      <c r="J62" s="176">
        <f>J135</f>
        <v>0</v>
      </c>
      <c r="K62" s="172"/>
      <c r="L62" s="177"/>
    </row>
    <row r="63" spans="2:12" s="8" customFormat="1" ht="19.9" customHeight="1">
      <c r="B63" s="171"/>
      <c r="C63" s="172"/>
      <c r="D63" s="173" t="s">
        <v>117</v>
      </c>
      <c r="E63" s="174"/>
      <c r="F63" s="174"/>
      <c r="G63" s="174"/>
      <c r="H63" s="174"/>
      <c r="I63" s="175"/>
      <c r="J63" s="176">
        <f>J138</f>
        <v>0</v>
      </c>
      <c r="K63" s="172"/>
      <c r="L63" s="177"/>
    </row>
    <row r="64" spans="2:12" s="8" customFormat="1" ht="19.9" customHeight="1">
      <c r="B64" s="171"/>
      <c r="C64" s="172"/>
      <c r="D64" s="173" t="s">
        <v>118</v>
      </c>
      <c r="E64" s="174"/>
      <c r="F64" s="174"/>
      <c r="G64" s="174"/>
      <c r="H64" s="174"/>
      <c r="I64" s="175"/>
      <c r="J64" s="176">
        <f>J151</f>
        <v>0</v>
      </c>
      <c r="K64" s="172"/>
      <c r="L64" s="177"/>
    </row>
    <row r="65" spans="2:12" s="8" customFormat="1" ht="19.9" customHeight="1">
      <c r="B65" s="171"/>
      <c r="C65" s="172"/>
      <c r="D65" s="173" t="s">
        <v>119</v>
      </c>
      <c r="E65" s="174"/>
      <c r="F65" s="174"/>
      <c r="G65" s="174"/>
      <c r="H65" s="174"/>
      <c r="I65" s="175"/>
      <c r="J65" s="176">
        <f>J161</f>
        <v>0</v>
      </c>
      <c r="K65" s="172"/>
      <c r="L65" s="177"/>
    </row>
    <row r="66" spans="2:12" s="8" customFormat="1" ht="19.9" customHeight="1">
      <c r="B66" s="171"/>
      <c r="C66" s="172"/>
      <c r="D66" s="173" t="s">
        <v>120</v>
      </c>
      <c r="E66" s="174"/>
      <c r="F66" s="174"/>
      <c r="G66" s="174"/>
      <c r="H66" s="174"/>
      <c r="I66" s="175"/>
      <c r="J66" s="176">
        <f>J168</f>
        <v>0</v>
      </c>
      <c r="K66" s="172"/>
      <c r="L66" s="177"/>
    </row>
    <row r="67" spans="2:12" s="8" customFormat="1" ht="19.9" customHeight="1">
      <c r="B67" s="171"/>
      <c r="C67" s="172"/>
      <c r="D67" s="173" t="s">
        <v>121</v>
      </c>
      <c r="E67" s="174"/>
      <c r="F67" s="174"/>
      <c r="G67" s="174"/>
      <c r="H67" s="174"/>
      <c r="I67" s="175"/>
      <c r="J67" s="176">
        <f>J403</f>
        <v>0</v>
      </c>
      <c r="K67" s="172"/>
      <c r="L67" s="177"/>
    </row>
    <row r="68" spans="2:12" s="8" customFormat="1" ht="19.9" customHeight="1">
      <c r="B68" s="171"/>
      <c r="C68" s="172"/>
      <c r="D68" s="173" t="s">
        <v>122</v>
      </c>
      <c r="E68" s="174"/>
      <c r="F68" s="174"/>
      <c r="G68" s="174"/>
      <c r="H68" s="174"/>
      <c r="I68" s="175"/>
      <c r="J68" s="176">
        <f>J471</f>
        <v>0</v>
      </c>
      <c r="K68" s="172"/>
      <c r="L68" s="177"/>
    </row>
    <row r="69" spans="2:12" s="8" customFormat="1" ht="19.9" customHeight="1">
      <c r="B69" s="171"/>
      <c r="C69" s="172"/>
      <c r="D69" s="173" t="s">
        <v>123</v>
      </c>
      <c r="E69" s="174"/>
      <c r="F69" s="174"/>
      <c r="G69" s="174"/>
      <c r="H69" s="174"/>
      <c r="I69" s="175"/>
      <c r="J69" s="176">
        <f>J480</f>
        <v>0</v>
      </c>
      <c r="K69" s="172"/>
      <c r="L69" s="177"/>
    </row>
    <row r="70" spans="2:12" s="8" customFormat="1" ht="19.9" customHeight="1">
      <c r="B70" s="171"/>
      <c r="C70" s="172"/>
      <c r="D70" s="173" t="s">
        <v>124</v>
      </c>
      <c r="E70" s="174"/>
      <c r="F70" s="174"/>
      <c r="G70" s="174"/>
      <c r="H70" s="174"/>
      <c r="I70" s="175"/>
      <c r="J70" s="176">
        <f>J482</f>
        <v>0</v>
      </c>
      <c r="K70" s="172"/>
      <c r="L70" s="177"/>
    </row>
    <row r="71" spans="2:12" s="7" customFormat="1" ht="24.95" customHeight="1">
      <c r="B71" s="164"/>
      <c r="C71" s="165"/>
      <c r="D71" s="166" t="s">
        <v>125</v>
      </c>
      <c r="E71" s="167"/>
      <c r="F71" s="167"/>
      <c r="G71" s="167"/>
      <c r="H71" s="167"/>
      <c r="I71" s="168"/>
      <c r="J71" s="169">
        <f>J489</f>
        <v>0</v>
      </c>
      <c r="K71" s="165"/>
      <c r="L71" s="170"/>
    </row>
    <row r="72" spans="2:12" s="8" customFormat="1" ht="19.9" customHeight="1">
      <c r="B72" s="171"/>
      <c r="C72" s="172"/>
      <c r="D72" s="173" t="s">
        <v>126</v>
      </c>
      <c r="E72" s="174"/>
      <c r="F72" s="174"/>
      <c r="G72" s="174"/>
      <c r="H72" s="174"/>
      <c r="I72" s="175"/>
      <c r="J72" s="176">
        <f>J490</f>
        <v>0</v>
      </c>
      <c r="K72" s="172"/>
      <c r="L72" s="177"/>
    </row>
    <row r="73" spans="2:12" s="8" customFormat="1" ht="19.9" customHeight="1">
      <c r="B73" s="171"/>
      <c r="C73" s="172"/>
      <c r="D73" s="173" t="s">
        <v>127</v>
      </c>
      <c r="E73" s="174"/>
      <c r="F73" s="174"/>
      <c r="G73" s="174"/>
      <c r="H73" s="174"/>
      <c r="I73" s="175"/>
      <c r="J73" s="176">
        <f>J531</f>
        <v>0</v>
      </c>
      <c r="K73" s="172"/>
      <c r="L73" s="177"/>
    </row>
    <row r="74" spans="2:12" s="8" customFormat="1" ht="19.9" customHeight="1">
      <c r="B74" s="171"/>
      <c r="C74" s="172"/>
      <c r="D74" s="173" t="s">
        <v>128</v>
      </c>
      <c r="E74" s="174"/>
      <c r="F74" s="174"/>
      <c r="G74" s="174"/>
      <c r="H74" s="174"/>
      <c r="I74" s="175"/>
      <c r="J74" s="176">
        <f>J539</f>
        <v>0</v>
      </c>
      <c r="K74" s="172"/>
      <c r="L74" s="177"/>
    </row>
    <row r="75" spans="2:12" s="8" customFormat="1" ht="19.9" customHeight="1">
      <c r="B75" s="171"/>
      <c r="C75" s="172"/>
      <c r="D75" s="173" t="s">
        <v>129</v>
      </c>
      <c r="E75" s="174"/>
      <c r="F75" s="174"/>
      <c r="G75" s="174"/>
      <c r="H75" s="174"/>
      <c r="I75" s="175"/>
      <c r="J75" s="176">
        <f>J577</f>
        <v>0</v>
      </c>
      <c r="K75" s="172"/>
      <c r="L75" s="177"/>
    </row>
    <row r="76" spans="2:12" s="8" customFormat="1" ht="19.9" customHeight="1">
      <c r="B76" s="171"/>
      <c r="C76" s="172"/>
      <c r="D76" s="173" t="s">
        <v>130</v>
      </c>
      <c r="E76" s="174"/>
      <c r="F76" s="174"/>
      <c r="G76" s="174"/>
      <c r="H76" s="174"/>
      <c r="I76" s="175"/>
      <c r="J76" s="176">
        <f>J583</f>
        <v>0</v>
      </c>
      <c r="K76" s="172"/>
      <c r="L76" s="177"/>
    </row>
    <row r="77" spans="2:12" s="8" customFormat="1" ht="19.9" customHeight="1">
      <c r="B77" s="171"/>
      <c r="C77" s="172"/>
      <c r="D77" s="173" t="s">
        <v>131</v>
      </c>
      <c r="E77" s="174"/>
      <c r="F77" s="174"/>
      <c r="G77" s="174"/>
      <c r="H77" s="174"/>
      <c r="I77" s="175"/>
      <c r="J77" s="176">
        <f>J622</f>
        <v>0</v>
      </c>
      <c r="K77" s="172"/>
      <c r="L77" s="177"/>
    </row>
    <row r="78" spans="2:12" s="8" customFormat="1" ht="19.9" customHeight="1">
      <c r="B78" s="171"/>
      <c r="C78" s="172"/>
      <c r="D78" s="173" t="s">
        <v>132</v>
      </c>
      <c r="E78" s="174"/>
      <c r="F78" s="174"/>
      <c r="G78" s="174"/>
      <c r="H78" s="174"/>
      <c r="I78" s="175"/>
      <c r="J78" s="176">
        <f>J638</f>
        <v>0</v>
      </c>
      <c r="K78" s="172"/>
      <c r="L78" s="177"/>
    </row>
    <row r="79" spans="2:12" s="8" customFormat="1" ht="19.9" customHeight="1">
      <c r="B79" s="171"/>
      <c r="C79" s="172"/>
      <c r="D79" s="173" t="s">
        <v>133</v>
      </c>
      <c r="E79" s="174"/>
      <c r="F79" s="174"/>
      <c r="G79" s="174"/>
      <c r="H79" s="174"/>
      <c r="I79" s="175"/>
      <c r="J79" s="176">
        <f>J658</f>
        <v>0</v>
      </c>
      <c r="K79" s="172"/>
      <c r="L79" s="177"/>
    </row>
    <row r="80" spans="2:12" s="8" customFormat="1" ht="19.9" customHeight="1">
      <c r="B80" s="171"/>
      <c r="C80" s="172"/>
      <c r="D80" s="173" t="s">
        <v>134</v>
      </c>
      <c r="E80" s="174"/>
      <c r="F80" s="174"/>
      <c r="G80" s="174"/>
      <c r="H80" s="174"/>
      <c r="I80" s="175"/>
      <c r="J80" s="176">
        <f>J672</f>
        <v>0</v>
      </c>
      <c r="K80" s="172"/>
      <c r="L80" s="177"/>
    </row>
    <row r="81" spans="2:12" s="8" customFormat="1" ht="19.9" customHeight="1">
      <c r="B81" s="171"/>
      <c r="C81" s="172"/>
      <c r="D81" s="173" t="s">
        <v>135</v>
      </c>
      <c r="E81" s="174"/>
      <c r="F81" s="174"/>
      <c r="G81" s="174"/>
      <c r="H81" s="174"/>
      <c r="I81" s="175"/>
      <c r="J81" s="176">
        <f>J704</f>
        <v>0</v>
      </c>
      <c r="K81" s="172"/>
      <c r="L81" s="177"/>
    </row>
    <row r="82" spans="2:12" s="8" customFormat="1" ht="19.9" customHeight="1">
      <c r="B82" s="171"/>
      <c r="C82" s="172"/>
      <c r="D82" s="173" t="s">
        <v>136</v>
      </c>
      <c r="E82" s="174"/>
      <c r="F82" s="174"/>
      <c r="G82" s="174"/>
      <c r="H82" s="174"/>
      <c r="I82" s="175"/>
      <c r="J82" s="176">
        <f>J732</f>
        <v>0</v>
      </c>
      <c r="K82" s="172"/>
      <c r="L82" s="177"/>
    </row>
    <row r="83" spans="2:12" s="8" customFormat="1" ht="19.9" customHeight="1">
      <c r="B83" s="171"/>
      <c r="C83" s="172"/>
      <c r="D83" s="173" t="s">
        <v>137</v>
      </c>
      <c r="E83" s="174"/>
      <c r="F83" s="174"/>
      <c r="G83" s="174"/>
      <c r="H83" s="174"/>
      <c r="I83" s="175"/>
      <c r="J83" s="176">
        <f>J745</f>
        <v>0</v>
      </c>
      <c r="K83" s="172"/>
      <c r="L83" s="177"/>
    </row>
    <row r="84" spans="2:12" s="8" customFormat="1" ht="19.9" customHeight="1">
      <c r="B84" s="171"/>
      <c r="C84" s="172"/>
      <c r="D84" s="173" t="s">
        <v>138</v>
      </c>
      <c r="E84" s="174"/>
      <c r="F84" s="174"/>
      <c r="G84" s="174"/>
      <c r="H84" s="174"/>
      <c r="I84" s="175"/>
      <c r="J84" s="176">
        <f>J791</f>
        <v>0</v>
      </c>
      <c r="K84" s="172"/>
      <c r="L84" s="177"/>
    </row>
    <row r="85" spans="2:12" s="8" customFormat="1" ht="19.9" customHeight="1">
      <c r="B85" s="171"/>
      <c r="C85" s="172"/>
      <c r="D85" s="173" t="s">
        <v>139</v>
      </c>
      <c r="E85" s="174"/>
      <c r="F85" s="174"/>
      <c r="G85" s="174"/>
      <c r="H85" s="174"/>
      <c r="I85" s="175"/>
      <c r="J85" s="176">
        <f>J848</f>
        <v>0</v>
      </c>
      <c r="K85" s="172"/>
      <c r="L85" s="177"/>
    </row>
    <row r="86" spans="2:12" s="8" customFormat="1" ht="19.9" customHeight="1">
      <c r="B86" s="171"/>
      <c r="C86" s="172"/>
      <c r="D86" s="173" t="s">
        <v>140</v>
      </c>
      <c r="E86" s="174"/>
      <c r="F86" s="174"/>
      <c r="G86" s="174"/>
      <c r="H86" s="174"/>
      <c r="I86" s="175"/>
      <c r="J86" s="176">
        <f>J860</f>
        <v>0</v>
      </c>
      <c r="K86" s="172"/>
      <c r="L86" s="177"/>
    </row>
    <row r="87" spans="2:12" s="7" customFormat="1" ht="24.95" customHeight="1">
      <c r="B87" s="164"/>
      <c r="C87" s="165"/>
      <c r="D87" s="166" t="s">
        <v>141</v>
      </c>
      <c r="E87" s="167"/>
      <c r="F87" s="167"/>
      <c r="G87" s="167"/>
      <c r="H87" s="167"/>
      <c r="I87" s="168"/>
      <c r="J87" s="169">
        <f>J891</f>
        <v>0</v>
      </c>
      <c r="K87" s="165"/>
      <c r="L87" s="170"/>
    </row>
    <row r="88" spans="2:12" s="8" customFormat="1" ht="19.9" customHeight="1">
      <c r="B88" s="171"/>
      <c r="C88" s="172"/>
      <c r="D88" s="173" t="s">
        <v>142</v>
      </c>
      <c r="E88" s="174"/>
      <c r="F88" s="174"/>
      <c r="G88" s="174"/>
      <c r="H88" s="174"/>
      <c r="I88" s="175"/>
      <c r="J88" s="176">
        <f>J892</f>
        <v>0</v>
      </c>
      <c r="K88" s="172"/>
      <c r="L88" s="177"/>
    </row>
    <row r="89" spans="2:12" s="1" customFormat="1" ht="21.8" customHeight="1">
      <c r="B89" s="38"/>
      <c r="C89" s="39"/>
      <c r="D89" s="39"/>
      <c r="E89" s="39"/>
      <c r="F89" s="39"/>
      <c r="G89" s="39"/>
      <c r="H89" s="39"/>
      <c r="I89" s="130"/>
      <c r="J89" s="39"/>
      <c r="K89" s="39"/>
      <c r="L89" s="43"/>
    </row>
    <row r="90" spans="2:12" s="1" customFormat="1" ht="6.95" customHeight="1">
      <c r="B90" s="57"/>
      <c r="C90" s="58"/>
      <c r="D90" s="58"/>
      <c r="E90" s="58"/>
      <c r="F90" s="58"/>
      <c r="G90" s="58"/>
      <c r="H90" s="58"/>
      <c r="I90" s="154"/>
      <c r="J90" s="58"/>
      <c r="K90" s="58"/>
      <c r="L90" s="43"/>
    </row>
    <row r="94" spans="2:12" s="1" customFormat="1" ht="6.95" customHeight="1">
      <c r="B94" s="59"/>
      <c r="C94" s="60"/>
      <c r="D94" s="60"/>
      <c r="E94" s="60"/>
      <c r="F94" s="60"/>
      <c r="G94" s="60"/>
      <c r="H94" s="60"/>
      <c r="I94" s="157"/>
      <c r="J94" s="60"/>
      <c r="K94" s="60"/>
      <c r="L94" s="43"/>
    </row>
    <row r="95" spans="2:12" s="1" customFormat="1" ht="24.95" customHeight="1">
      <c r="B95" s="38"/>
      <c r="C95" s="23" t="s">
        <v>143</v>
      </c>
      <c r="D95" s="39"/>
      <c r="E95" s="39"/>
      <c r="F95" s="39"/>
      <c r="G95" s="39"/>
      <c r="H95" s="39"/>
      <c r="I95" s="130"/>
      <c r="J95" s="39"/>
      <c r="K95" s="39"/>
      <c r="L95" s="43"/>
    </row>
    <row r="96" spans="2:12" s="1" customFormat="1" ht="6.95" customHeight="1">
      <c r="B96" s="38"/>
      <c r="C96" s="39"/>
      <c r="D96" s="39"/>
      <c r="E96" s="39"/>
      <c r="F96" s="39"/>
      <c r="G96" s="39"/>
      <c r="H96" s="39"/>
      <c r="I96" s="130"/>
      <c r="J96" s="39"/>
      <c r="K96" s="39"/>
      <c r="L96" s="43"/>
    </row>
    <row r="97" spans="2:12" s="1" customFormat="1" ht="12" customHeight="1">
      <c r="B97" s="38"/>
      <c r="C97" s="32" t="s">
        <v>16</v>
      </c>
      <c r="D97" s="39"/>
      <c r="E97" s="39"/>
      <c r="F97" s="39"/>
      <c r="G97" s="39"/>
      <c r="H97" s="39"/>
      <c r="I97" s="130"/>
      <c r="J97" s="39"/>
      <c r="K97" s="39"/>
      <c r="L97" s="43"/>
    </row>
    <row r="98" spans="2:12" s="1" customFormat="1" ht="16.5" customHeight="1">
      <c r="B98" s="38"/>
      <c r="C98" s="39"/>
      <c r="D98" s="39"/>
      <c r="E98" s="158" t="str">
        <f>E7</f>
        <v>Klatovy bytový dům č. p. 391 392 393 - stavební úpravy</v>
      </c>
      <c r="F98" s="32"/>
      <c r="G98" s="32"/>
      <c r="H98" s="32"/>
      <c r="I98" s="130"/>
      <c r="J98" s="39"/>
      <c r="K98" s="39"/>
      <c r="L98" s="43"/>
    </row>
    <row r="99" spans="2:12" s="1" customFormat="1" ht="12" customHeight="1">
      <c r="B99" s="38"/>
      <c r="C99" s="32" t="s">
        <v>108</v>
      </c>
      <c r="D99" s="39"/>
      <c r="E99" s="39"/>
      <c r="F99" s="39"/>
      <c r="G99" s="39"/>
      <c r="H99" s="39"/>
      <c r="I99" s="130"/>
      <c r="J99" s="39"/>
      <c r="K99" s="39"/>
      <c r="L99" s="43"/>
    </row>
    <row r="100" spans="2:12" s="1" customFormat="1" ht="16.5" customHeight="1">
      <c r="B100" s="38"/>
      <c r="C100" s="39"/>
      <c r="D100" s="39"/>
      <c r="E100" s="64" t="str">
        <f>E9</f>
        <v>01-1 - SO 01-1 Bytový dům č. p. 391 - způsobilé náklady</v>
      </c>
      <c r="F100" s="39"/>
      <c r="G100" s="39"/>
      <c r="H100" s="39"/>
      <c r="I100" s="130"/>
      <c r="J100" s="39"/>
      <c r="K100" s="39"/>
      <c r="L100" s="43"/>
    </row>
    <row r="101" spans="2:12" s="1" customFormat="1" ht="6.95" customHeight="1">
      <c r="B101" s="38"/>
      <c r="C101" s="39"/>
      <c r="D101" s="39"/>
      <c r="E101" s="39"/>
      <c r="F101" s="39"/>
      <c r="G101" s="39"/>
      <c r="H101" s="39"/>
      <c r="I101" s="130"/>
      <c r="J101" s="39"/>
      <c r="K101" s="39"/>
      <c r="L101" s="43"/>
    </row>
    <row r="102" spans="2:12" s="1" customFormat="1" ht="12" customHeight="1">
      <c r="B102" s="38"/>
      <c r="C102" s="32" t="s">
        <v>22</v>
      </c>
      <c r="D102" s="39"/>
      <c r="E102" s="39"/>
      <c r="F102" s="27" t="str">
        <f>F12</f>
        <v xml:space="preserve"> </v>
      </c>
      <c r="G102" s="39"/>
      <c r="H102" s="39"/>
      <c r="I102" s="132" t="s">
        <v>24</v>
      </c>
      <c r="J102" s="67" t="str">
        <f>IF(J12="","",J12)</f>
        <v>24. 4. 2019</v>
      </c>
      <c r="K102" s="39"/>
      <c r="L102" s="43"/>
    </row>
    <row r="103" spans="2:12" s="1" customFormat="1" ht="6.95" customHeight="1">
      <c r="B103" s="38"/>
      <c r="C103" s="39"/>
      <c r="D103" s="39"/>
      <c r="E103" s="39"/>
      <c r="F103" s="39"/>
      <c r="G103" s="39"/>
      <c r="H103" s="39"/>
      <c r="I103" s="130"/>
      <c r="J103" s="39"/>
      <c r="K103" s="39"/>
      <c r="L103" s="43"/>
    </row>
    <row r="104" spans="2:12" s="1" customFormat="1" ht="13.65" customHeight="1">
      <c r="B104" s="38"/>
      <c r="C104" s="32" t="s">
        <v>28</v>
      </c>
      <c r="D104" s="39"/>
      <c r="E104" s="39"/>
      <c r="F104" s="27" t="str">
        <f>E15</f>
        <v xml:space="preserve"> </v>
      </c>
      <c r="G104" s="39"/>
      <c r="H104" s="39"/>
      <c r="I104" s="132" t="s">
        <v>35</v>
      </c>
      <c r="J104" s="36" t="str">
        <f>E21</f>
        <v xml:space="preserve"> </v>
      </c>
      <c r="K104" s="39"/>
      <c r="L104" s="43"/>
    </row>
    <row r="105" spans="2:12" s="1" customFormat="1" ht="13.65" customHeight="1">
      <c r="B105" s="38"/>
      <c r="C105" s="32" t="s">
        <v>32</v>
      </c>
      <c r="D105" s="39"/>
      <c r="E105" s="39"/>
      <c r="F105" s="27" t="str">
        <f>IF(E18="","",E18)</f>
        <v>Vyplň údaj</v>
      </c>
      <c r="G105" s="39"/>
      <c r="H105" s="39"/>
      <c r="I105" s="132" t="s">
        <v>37</v>
      </c>
      <c r="J105" s="36" t="str">
        <f>E24</f>
        <v xml:space="preserve"> </v>
      </c>
      <c r="K105" s="39"/>
      <c r="L105" s="43"/>
    </row>
    <row r="106" spans="2:12" s="1" customFormat="1" ht="10.3" customHeight="1">
      <c r="B106" s="38"/>
      <c r="C106" s="39"/>
      <c r="D106" s="39"/>
      <c r="E106" s="39"/>
      <c r="F106" s="39"/>
      <c r="G106" s="39"/>
      <c r="H106" s="39"/>
      <c r="I106" s="130"/>
      <c r="J106" s="39"/>
      <c r="K106" s="39"/>
      <c r="L106" s="43"/>
    </row>
    <row r="107" spans="2:20" s="9" customFormat="1" ht="29.25" customHeight="1">
      <c r="B107" s="178"/>
      <c r="C107" s="179" t="s">
        <v>144</v>
      </c>
      <c r="D107" s="180" t="s">
        <v>59</v>
      </c>
      <c r="E107" s="180" t="s">
        <v>55</v>
      </c>
      <c r="F107" s="180" t="s">
        <v>56</v>
      </c>
      <c r="G107" s="180" t="s">
        <v>145</v>
      </c>
      <c r="H107" s="180" t="s">
        <v>146</v>
      </c>
      <c r="I107" s="181" t="s">
        <v>147</v>
      </c>
      <c r="J107" s="180" t="s">
        <v>112</v>
      </c>
      <c r="K107" s="182" t="s">
        <v>148</v>
      </c>
      <c r="L107" s="183"/>
      <c r="M107" s="87" t="s">
        <v>20</v>
      </c>
      <c r="N107" s="88" t="s">
        <v>44</v>
      </c>
      <c r="O107" s="88" t="s">
        <v>149</v>
      </c>
      <c r="P107" s="88" t="s">
        <v>150</v>
      </c>
      <c r="Q107" s="88" t="s">
        <v>151</v>
      </c>
      <c r="R107" s="88" t="s">
        <v>152</v>
      </c>
      <c r="S107" s="88" t="s">
        <v>153</v>
      </c>
      <c r="T107" s="89" t="s">
        <v>154</v>
      </c>
    </row>
    <row r="108" spans="2:63" s="1" customFormat="1" ht="22.8" customHeight="1">
      <c r="B108" s="38"/>
      <c r="C108" s="94" t="s">
        <v>155</v>
      </c>
      <c r="D108" s="39"/>
      <c r="E108" s="39"/>
      <c r="F108" s="39"/>
      <c r="G108" s="39"/>
      <c r="H108" s="39"/>
      <c r="I108" s="130"/>
      <c r="J108" s="184">
        <f>BK108</f>
        <v>0</v>
      </c>
      <c r="K108" s="39"/>
      <c r="L108" s="43"/>
      <c r="M108" s="90"/>
      <c r="N108" s="91"/>
      <c r="O108" s="91"/>
      <c r="P108" s="185">
        <f>P109+P489+P891</f>
        <v>0</v>
      </c>
      <c r="Q108" s="91"/>
      <c r="R108" s="185">
        <f>R109+R489+R891</f>
        <v>201.38974060000004</v>
      </c>
      <c r="S108" s="91"/>
      <c r="T108" s="186">
        <f>T109+T489+T891</f>
        <v>102.1314359</v>
      </c>
      <c r="AT108" s="17" t="s">
        <v>73</v>
      </c>
      <c r="AU108" s="17" t="s">
        <v>113</v>
      </c>
      <c r="BK108" s="187">
        <f>BK109+BK489+BK891</f>
        <v>0</v>
      </c>
    </row>
    <row r="109" spans="2:63" s="10" customFormat="1" ht="25.9" customHeight="1">
      <c r="B109" s="188"/>
      <c r="C109" s="189"/>
      <c r="D109" s="190" t="s">
        <v>73</v>
      </c>
      <c r="E109" s="191" t="s">
        <v>156</v>
      </c>
      <c r="F109" s="191" t="s">
        <v>156</v>
      </c>
      <c r="G109" s="189"/>
      <c r="H109" s="189"/>
      <c r="I109" s="192"/>
      <c r="J109" s="193">
        <f>BK109</f>
        <v>0</v>
      </c>
      <c r="K109" s="189"/>
      <c r="L109" s="194"/>
      <c r="M109" s="195"/>
      <c r="N109" s="196"/>
      <c r="O109" s="196"/>
      <c r="P109" s="197">
        <f>P110+P135+P138+P151+P161+P168+P403+P471+P480+P482</f>
        <v>0</v>
      </c>
      <c r="Q109" s="196"/>
      <c r="R109" s="197">
        <f>R110+R135+R138+R151+R161+R168+R403+R471+R480+R482</f>
        <v>168.09152950000004</v>
      </c>
      <c r="S109" s="196"/>
      <c r="T109" s="198">
        <f>T110+T135+T138+T151+T161+T168+T403+T471+T480+T482</f>
        <v>87.8959734</v>
      </c>
      <c r="AR109" s="199" t="s">
        <v>8</v>
      </c>
      <c r="AT109" s="200" t="s">
        <v>73</v>
      </c>
      <c r="AU109" s="200" t="s">
        <v>74</v>
      </c>
      <c r="AY109" s="199" t="s">
        <v>157</v>
      </c>
      <c r="BK109" s="201">
        <f>BK110+BK135+BK138+BK151+BK161+BK168+BK403+BK471+BK480+BK482</f>
        <v>0</v>
      </c>
    </row>
    <row r="110" spans="2:63" s="10" customFormat="1" ht="22.8" customHeight="1">
      <c r="B110" s="188"/>
      <c r="C110" s="189"/>
      <c r="D110" s="190" t="s">
        <v>73</v>
      </c>
      <c r="E110" s="202" t="s">
        <v>8</v>
      </c>
      <c r="F110" s="202" t="s">
        <v>158</v>
      </c>
      <c r="G110" s="189"/>
      <c r="H110" s="189"/>
      <c r="I110" s="192"/>
      <c r="J110" s="203">
        <f>BK110</f>
        <v>0</v>
      </c>
      <c r="K110" s="189"/>
      <c r="L110" s="194"/>
      <c r="M110" s="195"/>
      <c r="N110" s="196"/>
      <c r="O110" s="196"/>
      <c r="P110" s="197">
        <f>SUM(P111:P134)</f>
        <v>0</v>
      </c>
      <c r="Q110" s="196"/>
      <c r="R110" s="197">
        <f>SUM(R111:R134)</f>
        <v>0</v>
      </c>
      <c r="S110" s="196"/>
      <c r="T110" s="198">
        <f>SUM(T111:T134)</f>
        <v>14.03265</v>
      </c>
      <c r="AR110" s="199" t="s">
        <v>8</v>
      </c>
      <c r="AT110" s="200" t="s">
        <v>73</v>
      </c>
      <c r="AU110" s="200" t="s">
        <v>8</v>
      </c>
      <c r="AY110" s="199" t="s">
        <v>157</v>
      </c>
      <c r="BK110" s="201">
        <f>SUM(BK111:BK134)</f>
        <v>0</v>
      </c>
    </row>
    <row r="111" spans="2:65" s="1" customFormat="1" ht="33.75" customHeight="1">
      <c r="B111" s="38"/>
      <c r="C111" s="204" t="s">
        <v>8</v>
      </c>
      <c r="D111" s="204" t="s">
        <v>159</v>
      </c>
      <c r="E111" s="205" t="s">
        <v>160</v>
      </c>
      <c r="F111" s="206" t="s">
        <v>161</v>
      </c>
      <c r="G111" s="207" t="s">
        <v>162</v>
      </c>
      <c r="H111" s="208">
        <v>55.03</v>
      </c>
      <c r="I111" s="209"/>
      <c r="J111" s="208">
        <f>ROUND(I111*H111,0)</f>
        <v>0</v>
      </c>
      <c r="K111" s="206" t="s">
        <v>163</v>
      </c>
      <c r="L111" s="43"/>
      <c r="M111" s="210" t="s">
        <v>20</v>
      </c>
      <c r="N111" s="211" t="s">
        <v>46</v>
      </c>
      <c r="O111" s="79"/>
      <c r="P111" s="212">
        <f>O111*H111</f>
        <v>0</v>
      </c>
      <c r="Q111" s="212">
        <v>0</v>
      </c>
      <c r="R111" s="212">
        <f>Q111*H111</f>
        <v>0</v>
      </c>
      <c r="S111" s="212">
        <v>0.255</v>
      </c>
      <c r="T111" s="213">
        <f>S111*H111</f>
        <v>14.03265</v>
      </c>
      <c r="AR111" s="17" t="s">
        <v>164</v>
      </c>
      <c r="AT111" s="17" t="s">
        <v>159</v>
      </c>
      <c r="AU111" s="17" t="s">
        <v>165</v>
      </c>
      <c r="AY111" s="17" t="s">
        <v>157</v>
      </c>
      <c r="BE111" s="214">
        <f>IF(N111="základní",J111,0)</f>
        <v>0</v>
      </c>
      <c r="BF111" s="214">
        <f>IF(N111="snížená",J111,0)</f>
        <v>0</v>
      </c>
      <c r="BG111" s="214">
        <f>IF(N111="zákl. přenesená",J111,0)</f>
        <v>0</v>
      </c>
      <c r="BH111" s="214">
        <f>IF(N111="sníž. přenesená",J111,0)</f>
        <v>0</v>
      </c>
      <c r="BI111" s="214">
        <f>IF(N111="nulová",J111,0)</f>
        <v>0</v>
      </c>
      <c r="BJ111" s="17" t="s">
        <v>165</v>
      </c>
      <c r="BK111" s="214">
        <f>ROUND(I111*H111,0)</f>
        <v>0</v>
      </c>
      <c r="BL111" s="17" t="s">
        <v>164</v>
      </c>
      <c r="BM111" s="17" t="s">
        <v>166</v>
      </c>
    </row>
    <row r="112" spans="2:51" s="11" customFormat="1" ht="12">
      <c r="B112" s="215"/>
      <c r="C112" s="216"/>
      <c r="D112" s="217" t="s">
        <v>167</v>
      </c>
      <c r="E112" s="218" t="s">
        <v>20</v>
      </c>
      <c r="F112" s="219" t="s">
        <v>168</v>
      </c>
      <c r="G112" s="216"/>
      <c r="H112" s="220">
        <v>55.03</v>
      </c>
      <c r="I112" s="221"/>
      <c r="J112" s="216"/>
      <c r="K112" s="216"/>
      <c r="L112" s="222"/>
      <c r="M112" s="223"/>
      <c r="N112" s="224"/>
      <c r="O112" s="224"/>
      <c r="P112" s="224"/>
      <c r="Q112" s="224"/>
      <c r="R112" s="224"/>
      <c r="S112" s="224"/>
      <c r="T112" s="225"/>
      <c r="AT112" s="226" t="s">
        <v>167</v>
      </c>
      <c r="AU112" s="226" t="s">
        <v>165</v>
      </c>
      <c r="AV112" s="11" t="s">
        <v>165</v>
      </c>
      <c r="AW112" s="11" t="s">
        <v>34</v>
      </c>
      <c r="AX112" s="11" t="s">
        <v>74</v>
      </c>
      <c r="AY112" s="226" t="s">
        <v>157</v>
      </c>
    </row>
    <row r="113" spans="2:51" s="12" customFormat="1" ht="12">
      <c r="B113" s="227"/>
      <c r="C113" s="228"/>
      <c r="D113" s="217" t="s">
        <v>167</v>
      </c>
      <c r="E113" s="229" t="s">
        <v>20</v>
      </c>
      <c r="F113" s="230" t="s">
        <v>169</v>
      </c>
      <c r="G113" s="228"/>
      <c r="H113" s="231">
        <v>55.03</v>
      </c>
      <c r="I113" s="232"/>
      <c r="J113" s="228"/>
      <c r="K113" s="228"/>
      <c r="L113" s="233"/>
      <c r="M113" s="234"/>
      <c r="N113" s="235"/>
      <c r="O113" s="235"/>
      <c r="P113" s="235"/>
      <c r="Q113" s="235"/>
      <c r="R113" s="235"/>
      <c r="S113" s="235"/>
      <c r="T113" s="236"/>
      <c r="AT113" s="237" t="s">
        <v>167</v>
      </c>
      <c r="AU113" s="237" t="s">
        <v>165</v>
      </c>
      <c r="AV113" s="12" t="s">
        <v>164</v>
      </c>
      <c r="AW113" s="12" t="s">
        <v>34</v>
      </c>
      <c r="AX113" s="12" t="s">
        <v>8</v>
      </c>
      <c r="AY113" s="237" t="s">
        <v>157</v>
      </c>
    </row>
    <row r="114" spans="2:65" s="1" customFormat="1" ht="22.5" customHeight="1">
      <c r="B114" s="38"/>
      <c r="C114" s="204" t="s">
        <v>165</v>
      </c>
      <c r="D114" s="204" t="s">
        <v>159</v>
      </c>
      <c r="E114" s="205" t="s">
        <v>170</v>
      </c>
      <c r="F114" s="206" t="s">
        <v>171</v>
      </c>
      <c r="G114" s="207" t="s">
        <v>172</v>
      </c>
      <c r="H114" s="208">
        <v>240.07</v>
      </c>
      <c r="I114" s="209"/>
      <c r="J114" s="208">
        <f>ROUND(I114*H114,0)</f>
        <v>0</v>
      </c>
      <c r="K114" s="206" t="s">
        <v>163</v>
      </c>
      <c r="L114" s="43"/>
      <c r="M114" s="210" t="s">
        <v>20</v>
      </c>
      <c r="N114" s="211" t="s">
        <v>46</v>
      </c>
      <c r="O114" s="79"/>
      <c r="P114" s="212">
        <f>O114*H114</f>
        <v>0</v>
      </c>
      <c r="Q114" s="212">
        <v>0</v>
      </c>
      <c r="R114" s="212">
        <f>Q114*H114</f>
        <v>0</v>
      </c>
      <c r="S114" s="212">
        <v>0</v>
      </c>
      <c r="T114" s="213">
        <f>S114*H114</f>
        <v>0</v>
      </c>
      <c r="AR114" s="17" t="s">
        <v>164</v>
      </c>
      <c r="AT114" s="17" t="s">
        <v>159</v>
      </c>
      <c r="AU114" s="17" t="s">
        <v>165</v>
      </c>
      <c r="AY114" s="17" t="s">
        <v>157</v>
      </c>
      <c r="BE114" s="214">
        <f>IF(N114="základní",J114,0)</f>
        <v>0</v>
      </c>
      <c r="BF114" s="214">
        <f>IF(N114="snížená",J114,0)</f>
        <v>0</v>
      </c>
      <c r="BG114" s="214">
        <f>IF(N114="zákl. přenesená",J114,0)</f>
        <v>0</v>
      </c>
      <c r="BH114" s="214">
        <f>IF(N114="sníž. přenesená",J114,0)</f>
        <v>0</v>
      </c>
      <c r="BI114" s="214">
        <f>IF(N114="nulová",J114,0)</f>
        <v>0</v>
      </c>
      <c r="BJ114" s="17" t="s">
        <v>165</v>
      </c>
      <c r="BK114" s="214">
        <f>ROUND(I114*H114,0)</f>
        <v>0</v>
      </c>
      <c r="BL114" s="17" t="s">
        <v>164</v>
      </c>
      <c r="BM114" s="17" t="s">
        <v>173</v>
      </c>
    </row>
    <row r="115" spans="2:51" s="11" customFormat="1" ht="12">
      <c r="B115" s="215"/>
      <c r="C115" s="216"/>
      <c r="D115" s="217" t="s">
        <v>167</v>
      </c>
      <c r="E115" s="218" t="s">
        <v>20</v>
      </c>
      <c r="F115" s="219" t="s">
        <v>174</v>
      </c>
      <c r="G115" s="216"/>
      <c r="H115" s="220">
        <v>240.07</v>
      </c>
      <c r="I115" s="221"/>
      <c r="J115" s="216"/>
      <c r="K115" s="216"/>
      <c r="L115" s="222"/>
      <c r="M115" s="223"/>
      <c r="N115" s="224"/>
      <c r="O115" s="224"/>
      <c r="P115" s="224"/>
      <c r="Q115" s="224"/>
      <c r="R115" s="224"/>
      <c r="S115" s="224"/>
      <c r="T115" s="225"/>
      <c r="AT115" s="226" t="s">
        <v>167</v>
      </c>
      <c r="AU115" s="226" t="s">
        <v>165</v>
      </c>
      <c r="AV115" s="11" t="s">
        <v>165</v>
      </c>
      <c r="AW115" s="11" t="s">
        <v>34</v>
      </c>
      <c r="AX115" s="11" t="s">
        <v>8</v>
      </c>
      <c r="AY115" s="226" t="s">
        <v>157</v>
      </c>
    </row>
    <row r="116" spans="2:65" s="1" customFormat="1" ht="22.5" customHeight="1">
      <c r="B116" s="38"/>
      <c r="C116" s="204" t="s">
        <v>175</v>
      </c>
      <c r="D116" s="204" t="s">
        <v>159</v>
      </c>
      <c r="E116" s="205" t="s">
        <v>176</v>
      </c>
      <c r="F116" s="206" t="s">
        <v>177</v>
      </c>
      <c r="G116" s="207" t="s">
        <v>172</v>
      </c>
      <c r="H116" s="208">
        <v>240.07</v>
      </c>
      <c r="I116" s="209"/>
      <c r="J116" s="208">
        <f>ROUND(I116*H116,0)</f>
        <v>0</v>
      </c>
      <c r="K116" s="206" t="s">
        <v>163</v>
      </c>
      <c r="L116" s="43"/>
      <c r="M116" s="210" t="s">
        <v>20</v>
      </c>
      <c r="N116" s="211" t="s">
        <v>46</v>
      </c>
      <c r="O116" s="79"/>
      <c r="P116" s="212">
        <f>O116*H116</f>
        <v>0</v>
      </c>
      <c r="Q116" s="212">
        <v>0</v>
      </c>
      <c r="R116" s="212">
        <f>Q116*H116</f>
        <v>0</v>
      </c>
      <c r="S116" s="212">
        <v>0</v>
      </c>
      <c r="T116" s="213">
        <f>S116*H116</f>
        <v>0</v>
      </c>
      <c r="AR116" s="17" t="s">
        <v>164</v>
      </c>
      <c r="AT116" s="17" t="s">
        <v>159</v>
      </c>
      <c r="AU116" s="17" t="s">
        <v>165</v>
      </c>
      <c r="AY116" s="17" t="s">
        <v>157</v>
      </c>
      <c r="BE116" s="214">
        <f>IF(N116="základní",J116,0)</f>
        <v>0</v>
      </c>
      <c r="BF116" s="214">
        <f>IF(N116="snížená",J116,0)</f>
        <v>0</v>
      </c>
      <c r="BG116" s="214">
        <f>IF(N116="zákl. přenesená",J116,0)</f>
        <v>0</v>
      </c>
      <c r="BH116" s="214">
        <f>IF(N116="sníž. přenesená",J116,0)</f>
        <v>0</v>
      </c>
      <c r="BI116" s="214">
        <f>IF(N116="nulová",J116,0)</f>
        <v>0</v>
      </c>
      <c r="BJ116" s="17" t="s">
        <v>165</v>
      </c>
      <c r="BK116" s="214">
        <f>ROUND(I116*H116,0)</f>
        <v>0</v>
      </c>
      <c r="BL116" s="17" t="s">
        <v>164</v>
      </c>
      <c r="BM116" s="17" t="s">
        <v>178</v>
      </c>
    </row>
    <row r="117" spans="2:51" s="11" customFormat="1" ht="12">
      <c r="B117" s="215"/>
      <c r="C117" s="216"/>
      <c r="D117" s="217" t="s">
        <v>167</v>
      </c>
      <c r="E117" s="218" t="s">
        <v>20</v>
      </c>
      <c r="F117" s="219" t="s">
        <v>174</v>
      </c>
      <c r="G117" s="216"/>
      <c r="H117" s="220">
        <v>240.07</v>
      </c>
      <c r="I117" s="221"/>
      <c r="J117" s="216"/>
      <c r="K117" s="216"/>
      <c r="L117" s="222"/>
      <c r="M117" s="223"/>
      <c r="N117" s="224"/>
      <c r="O117" s="224"/>
      <c r="P117" s="224"/>
      <c r="Q117" s="224"/>
      <c r="R117" s="224"/>
      <c r="S117" s="224"/>
      <c r="T117" s="225"/>
      <c r="AT117" s="226" t="s">
        <v>167</v>
      </c>
      <c r="AU117" s="226" t="s">
        <v>165</v>
      </c>
      <c r="AV117" s="11" t="s">
        <v>165</v>
      </c>
      <c r="AW117" s="11" t="s">
        <v>34</v>
      </c>
      <c r="AX117" s="11" t="s">
        <v>8</v>
      </c>
      <c r="AY117" s="226" t="s">
        <v>157</v>
      </c>
    </row>
    <row r="118" spans="2:65" s="1" customFormat="1" ht="22.5" customHeight="1">
      <c r="B118" s="38"/>
      <c r="C118" s="204" t="s">
        <v>164</v>
      </c>
      <c r="D118" s="204" t="s">
        <v>159</v>
      </c>
      <c r="E118" s="205" t="s">
        <v>179</v>
      </c>
      <c r="F118" s="206" t="s">
        <v>180</v>
      </c>
      <c r="G118" s="207" t="s">
        <v>172</v>
      </c>
      <c r="H118" s="208">
        <v>433.16</v>
      </c>
      <c r="I118" s="209"/>
      <c r="J118" s="208">
        <f>ROUND(I118*H118,0)</f>
        <v>0</v>
      </c>
      <c r="K118" s="206" t="s">
        <v>163</v>
      </c>
      <c r="L118" s="43"/>
      <c r="M118" s="210" t="s">
        <v>20</v>
      </c>
      <c r="N118" s="211" t="s">
        <v>46</v>
      </c>
      <c r="O118" s="79"/>
      <c r="P118" s="212">
        <f>O118*H118</f>
        <v>0</v>
      </c>
      <c r="Q118" s="212">
        <v>0</v>
      </c>
      <c r="R118" s="212">
        <f>Q118*H118</f>
        <v>0</v>
      </c>
      <c r="S118" s="212">
        <v>0</v>
      </c>
      <c r="T118" s="213">
        <f>S118*H118</f>
        <v>0</v>
      </c>
      <c r="AR118" s="17" t="s">
        <v>164</v>
      </c>
      <c r="AT118" s="17" t="s">
        <v>159</v>
      </c>
      <c r="AU118" s="17" t="s">
        <v>165</v>
      </c>
      <c r="AY118" s="17" t="s">
        <v>157</v>
      </c>
      <c r="BE118" s="214">
        <f>IF(N118="základní",J118,0)</f>
        <v>0</v>
      </c>
      <c r="BF118" s="214">
        <f>IF(N118="snížená",J118,0)</f>
        <v>0</v>
      </c>
      <c r="BG118" s="214">
        <f>IF(N118="zákl. přenesená",J118,0)</f>
        <v>0</v>
      </c>
      <c r="BH118" s="214">
        <f>IF(N118="sníž. přenesená",J118,0)</f>
        <v>0</v>
      </c>
      <c r="BI118" s="214">
        <f>IF(N118="nulová",J118,0)</f>
        <v>0</v>
      </c>
      <c r="BJ118" s="17" t="s">
        <v>165</v>
      </c>
      <c r="BK118" s="214">
        <f>ROUND(I118*H118,0)</f>
        <v>0</v>
      </c>
      <c r="BL118" s="17" t="s">
        <v>164</v>
      </c>
      <c r="BM118" s="17" t="s">
        <v>181</v>
      </c>
    </row>
    <row r="119" spans="2:51" s="13" customFormat="1" ht="12">
      <c r="B119" s="238"/>
      <c r="C119" s="239"/>
      <c r="D119" s="217" t="s">
        <v>167</v>
      </c>
      <c r="E119" s="240" t="s">
        <v>20</v>
      </c>
      <c r="F119" s="241" t="s">
        <v>182</v>
      </c>
      <c r="G119" s="239"/>
      <c r="H119" s="240" t="s">
        <v>20</v>
      </c>
      <c r="I119" s="242"/>
      <c r="J119" s="239"/>
      <c r="K119" s="239"/>
      <c r="L119" s="243"/>
      <c r="M119" s="244"/>
      <c r="N119" s="245"/>
      <c r="O119" s="245"/>
      <c r="P119" s="245"/>
      <c r="Q119" s="245"/>
      <c r="R119" s="245"/>
      <c r="S119" s="245"/>
      <c r="T119" s="246"/>
      <c r="AT119" s="247" t="s">
        <v>167</v>
      </c>
      <c r="AU119" s="247" t="s">
        <v>165</v>
      </c>
      <c r="AV119" s="13" t="s">
        <v>8</v>
      </c>
      <c r="AW119" s="13" t="s">
        <v>34</v>
      </c>
      <c r="AX119" s="13" t="s">
        <v>74</v>
      </c>
      <c r="AY119" s="247" t="s">
        <v>157</v>
      </c>
    </row>
    <row r="120" spans="2:51" s="11" customFormat="1" ht="12">
      <c r="B120" s="215"/>
      <c r="C120" s="216"/>
      <c r="D120" s="217" t="s">
        <v>167</v>
      </c>
      <c r="E120" s="218" t="s">
        <v>20</v>
      </c>
      <c r="F120" s="219" t="s">
        <v>183</v>
      </c>
      <c r="G120" s="216"/>
      <c r="H120" s="220">
        <v>216.58</v>
      </c>
      <c r="I120" s="221"/>
      <c r="J120" s="216"/>
      <c r="K120" s="216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167</v>
      </c>
      <c r="AU120" s="226" t="s">
        <v>165</v>
      </c>
      <c r="AV120" s="11" t="s">
        <v>165</v>
      </c>
      <c r="AW120" s="11" t="s">
        <v>34</v>
      </c>
      <c r="AX120" s="11" t="s">
        <v>74</v>
      </c>
      <c r="AY120" s="226" t="s">
        <v>157</v>
      </c>
    </row>
    <row r="121" spans="2:51" s="13" customFormat="1" ht="12">
      <c r="B121" s="238"/>
      <c r="C121" s="239"/>
      <c r="D121" s="217" t="s">
        <v>167</v>
      </c>
      <c r="E121" s="240" t="s">
        <v>20</v>
      </c>
      <c r="F121" s="241" t="s">
        <v>184</v>
      </c>
      <c r="G121" s="239"/>
      <c r="H121" s="240" t="s">
        <v>20</v>
      </c>
      <c r="I121" s="242"/>
      <c r="J121" s="239"/>
      <c r="K121" s="239"/>
      <c r="L121" s="243"/>
      <c r="M121" s="244"/>
      <c r="N121" s="245"/>
      <c r="O121" s="245"/>
      <c r="P121" s="245"/>
      <c r="Q121" s="245"/>
      <c r="R121" s="245"/>
      <c r="S121" s="245"/>
      <c r="T121" s="246"/>
      <c r="AT121" s="247" t="s">
        <v>167</v>
      </c>
      <c r="AU121" s="247" t="s">
        <v>165</v>
      </c>
      <c r="AV121" s="13" t="s">
        <v>8</v>
      </c>
      <c r="AW121" s="13" t="s">
        <v>34</v>
      </c>
      <c r="AX121" s="13" t="s">
        <v>74</v>
      </c>
      <c r="AY121" s="247" t="s">
        <v>157</v>
      </c>
    </row>
    <row r="122" spans="2:51" s="11" customFormat="1" ht="12">
      <c r="B122" s="215"/>
      <c r="C122" s="216"/>
      <c r="D122" s="217" t="s">
        <v>167</v>
      </c>
      <c r="E122" s="218" t="s">
        <v>20</v>
      </c>
      <c r="F122" s="219" t="s">
        <v>183</v>
      </c>
      <c r="G122" s="216"/>
      <c r="H122" s="220">
        <v>216.58</v>
      </c>
      <c r="I122" s="221"/>
      <c r="J122" s="216"/>
      <c r="K122" s="216"/>
      <c r="L122" s="222"/>
      <c r="M122" s="223"/>
      <c r="N122" s="224"/>
      <c r="O122" s="224"/>
      <c r="P122" s="224"/>
      <c r="Q122" s="224"/>
      <c r="R122" s="224"/>
      <c r="S122" s="224"/>
      <c r="T122" s="225"/>
      <c r="AT122" s="226" t="s">
        <v>167</v>
      </c>
      <c r="AU122" s="226" t="s">
        <v>165</v>
      </c>
      <c r="AV122" s="11" t="s">
        <v>165</v>
      </c>
      <c r="AW122" s="11" t="s">
        <v>34</v>
      </c>
      <c r="AX122" s="11" t="s">
        <v>74</v>
      </c>
      <c r="AY122" s="226" t="s">
        <v>157</v>
      </c>
    </row>
    <row r="123" spans="2:51" s="12" customFormat="1" ht="12">
      <c r="B123" s="227"/>
      <c r="C123" s="228"/>
      <c r="D123" s="217" t="s">
        <v>167</v>
      </c>
      <c r="E123" s="229" t="s">
        <v>20</v>
      </c>
      <c r="F123" s="230" t="s">
        <v>169</v>
      </c>
      <c r="G123" s="228"/>
      <c r="H123" s="231">
        <v>433.16</v>
      </c>
      <c r="I123" s="232"/>
      <c r="J123" s="228"/>
      <c r="K123" s="228"/>
      <c r="L123" s="233"/>
      <c r="M123" s="234"/>
      <c r="N123" s="235"/>
      <c r="O123" s="235"/>
      <c r="P123" s="235"/>
      <c r="Q123" s="235"/>
      <c r="R123" s="235"/>
      <c r="S123" s="235"/>
      <c r="T123" s="236"/>
      <c r="AT123" s="237" t="s">
        <v>167</v>
      </c>
      <c r="AU123" s="237" t="s">
        <v>165</v>
      </c>
      <c r="AV123" s="12" t="s">
        <v>164</v>
      </c>
      <c r="AW123" s="12" t="s">
        <v>34</v>
      </c>
      <c r="AX123" s="12" t="s">
        <v>8</v>
      </c>
      <c r="AY123" s="237" t="s">
        <v>157</v>
      </c>
    </row>
    <row r="124" spans="2:65" s="1" customFormat="1" ht="22.5" customHeight="1">
      <c r="B124" s="38"/>
      <c r="C124" s="204" t="s">
        <v>185</v>
      </c>
      <c r="D124" s="204" t="s">
        <v>159</v>
      </c>
      <c r="E124" s="205" t="s">
        <v>186</v>
      </c>
      <c r="F124" s="206" t="s">
        <v>187</v>
      </c>
      <c r="G124" s="207" t="s">
        <v>172</v>
      </c>
      <c r="H124" s="208">
        <v>26.94</v>
      </c>
      <c r="I124" s="209"/>
      <c r="J124" s="208">
        <f>ROUND(I124*H124,0)</f>
        <v>0</v>
      </c>
      <c r="K124" s="206" t="s">
        <v>163</v>
      </c>
      <c r="L124" s="43"/>
      <c r="M124" s="210" t="s">
        <v>20</v>
      </c>
      <c r="N124" s="211" t="s">
        <v>46</v>
      </c>
      <c r="O124" s="79"/>
      <c r="P124" s="212">
        <f>O124*H124</f>
        <v>0</v>
      </c>
      <c r="Q124" s="212">
        <v>0</v>
      </c>
      <c r="R124" s="212">
        <f>Q124*H124</f>
        <v>0</v>
      </c>
      <c r="S124" s="212">
        <v>0</v>
      </c>
      <c r="T124" s="213">
        <f>S124*H124</f>
        <v>0</v>
      </c>
      <c r="AR124" s="17" t="s">
        <v>164</v>
      </c>
      <c r="AT124" s="17" t="s">
        <v>159</v>
      </c>
      <c r="AU124" s="17" t="s">
        <v>165</v>
      </c>
      <c r="AY124" s="17" t="s">
        <v>157</v>
      </c>
      <c r="BE124" s="214">
        <f>IF(N124="základní",J124,0)</f>
        <v>0</v>
      </c>
      <c r="BF124" s="214">
        <f>IF(N124="snížená",J124,0)</f>
        <v>0</v>
      </c>
      <c r="BG124" s="214">
        <f>IF(N124="zákl. přenesená",J124,0)</f>
        <v>0</v>
      </c>
      <c r="BH124" s="214">
        <f>IF(N124="sníž. přenesená",J124,0)</f>
        <v>0</v>
      </c>
      <c r="BI124" s="214">
        <f>IF(N124="nulová",J124,0)</f>
        <v>0</v>
      </c>
      <c r="BJ124" s="17" t="s">
        <v>165</v>
      </c>
      <c r="BK124" s="214">
        <f>ROUND(I124*H124,0)</f>
        <v>0</v>
      </c>
      <c r="BL124" s="17" t="s">
        <v>164</v>
      </c>
      <c r="BM124" s="17" t="s">
        <v>188</v>
      </c>
    </row>
    <row r="125" spans="2:51" s="13" customFormat="1" ht="12">
      <c r="B125" s="238"/>
      <c r="C125" s="239"/>
      <c r="D125" s="217" t="s">
        <v>167</v>
      </c>
      <c r="E125" s="240" t="s">
        <v>20</v>
      </c>
      <c r="F125" s="241" t="s">
        <v>189</v>
      </c>
      <c r="G125" s="239"/>
      <c r="H125" s="240" t="s">
        <v>20</v>
      </c>
      <c r="I125" s="242"/>
      <c r="J125" s="239"/>
      <c r="K125" s="239"/>
      <c r="L125" s="243"/>
      <c r="M125" s="244"/>
      <c r="N125" s="245"/>
      <c r="O125" s="245"/>
      <c r="P125" s="245"/>
      <c r="Q125" s="245"/>
      <c r="R125" s="245"/>
      <c r="S125" s="245"/>
      <c r="T125" s="246"/>
      <c r="AT125" s="247" t="s">
        <v>167</v>
      </c>
      <c r="AU125" s="247" t="s">
        <v>165</v>
      </c>
      <c r="AV125" s="13" t="s">
        <v>8</v>
      </c>
      <c r="AW125" s="13" t="s">
        <v>34</v>
      </c>
      <c r="AX125" s="13" t="s">
        <v>74</v>
      </c>
      <c r="AY125" s="247" t="s">
        <v>157</v>
      </c>
    </row>
    <row r="126" spans="2:51" s="11" customFormat="1" ht="12">
      <c r="B126" s="215"/>
      <c r="C126" s="216"/>
      <c r="D126" s="217" t="s">
        <v>167</v>
      </c>
      <c r="E126" s="218" t="s">
        <v>20</v>
      </c>
      <c r="F126" s="219" t="s">
        <v>190</v>
      </c>
      <c r="G126" s="216"/>
      <c r="H126" s="220">
        <v>26.94</v>
      </c>
      <c r="I126" s="221"/>
      <c r="J126" s="216"/>
      <c r="K126" s="216"/>
      <c r="L126" s="222"/>
      <c r="M126" s="223"/>
      <c r="N126" s="224"/>
      <c r="O126" s="224"/>
      <c r="P126" s="224"/>
      <c r="Q126" s="224"/>
      <c r="R126" s="224"/>
      <c r="S126" s="224"/>
      <c r="T126" s="225"/>
      <c r="AT126" s="226" t="s">
        <v>167</v>
      </c>
      <c r="AU126" s="226" t="s">
        <v>165</v>
      </c>
      <c r="AV126" s="11" t="s">
        <v>165</v>
      </c>
      <c r="AW126" s="11" t="s">
        <v>34</v>
      </c>
      <c r="AX126" s="11" t="s">
        <v>8</v>
      </c>
      <c r="AY126" s="226" t="s">
        <v>157</v>
      </c>
    </row>
    <row r="127" spans="2:65" s="1" customFormat="1" ht="16.5" customHeight="1">
      <c r="B127" s="38"/>
      <c r="C127" s="204" t="s">
        <v>191</v>
      </c>
      <c r="D127" s="204" t="s">
        <v>159</v>
      </c>
      <c r="E127" s="205" t="s">
        <v>192</v>
      </c>
      <c r="F127" s="206" t="s">
        <v>193</v>
      </c>
      <c r="G127" s="207" t="s">
        <v>172</v>
      </c>
      <c r="H127" s="208">
        <v>216.58</v>
      </c>
      <c r="I127" s="209"/>
      <c r="J127" s="208">
        <f>ROUND(I127*H127,0)</f>
        <v>0</v>
      </c>
      <c r="K127" s="206" t="s">
        <v>163</v>
      </c>
      <c r="L127" s="43"/>
      <c r="M127" s="210" t="s">
        <v>20</v>
      </c>
      <c r="N127" s="211" t="s">
        <v>46</v>
      </c>
      <c r="O127" s="79"/>
      <c r="P127" s="212">
        <f>O127*H127</f>
        <v>0</v>
      </c>
      <c r="Q127" s="212">
        <v>0</v>
      </c>
      <c r="R127" s="212">
        <f>Q127*H127</f>
        <v>0</v>
      </c>
      <c r="S127" s="212">
        <v>0</v>
      </c>
      <c r="T127" s="213">
        <f>S127*H127</f>
        <v>0</v>
      </c>
      <c r="AR127" s="17" t="s">
        <v>164</v>
      </c>
      <c r="AT127" s="17" t="s">
        <v>159</v>
      </c>
      <c r="AU127" s="17" t="s">
        <v>165</v>
      </c>
      <c r="AY127" s="17" t="s">
        <v>157</v>
      </c>
      <c r="BE127" s="214">
        <f>IF(N127="základní",J127,0)</f>
        <v>0</v>
      </c>
      <c r="BF127" s="214">
        <f>IF(N127="snížená",J127,0)</f>
        <v>0</v>
      </c>
      <c r="BG127" s="214">
        <f>IF(N127="zákl. přenesená",J127,0)</f>
        <v>0</v>
      </c>
      <c r="BH127" s="214">
        <f>IF(N127="sníž. přenesená",J127,0)</f>
        <v>0</v>
      </c>
      <c r="BI127" s="214">
        <f>IF(N127="nulová",J127,0)</f>
        <v>0</v>
      </c>
      <c r="BJ127" s="17" t="s">
        <v>165</v>
      </c>
      <c r="BK127" s="214">
        <f>ROUND(I127*H127,0)</f>
        <v>0</v>
      </c>
      <c r="BL127" s="17" t="s">
        <v>164</v>
      </c>
      <c r="BM127" s="17" t="s">
        <v>194</v>
      </c>
    </row>
    <row r="128" spans="2:51" s="13" customFormat="1" ht="12">
      <c r="B128" s="238"/>
      <c r="C128" s="239"/>
      <c r="D128" s="217" t="s">
        <v>167</v>
      </c>
      <c r="E128" s="240" t="s">
        <v>20</v>
      </c>
      <c r="F128" s="241" t="s">
        <v>195</v>
      </c>
      <c r="G128" s="239"/>
      <c r="H128" s="240" t="s">
        <v>20</v>
      </c>
      <c r="I128" s="242"/>
      <c r="J128" s="239"/>
      <c r="K128" s="239"/>
      <c r="L128" s="243"/>
      <c r="M128" s="244"/>
      <c r="N128" s="245"/>
      <c r="O128" s="245"/>
      <c r="P128" s="245"/>
      <c r="Q128" s="245"/>
      <c r="R128" s="245"/>
      <c r="S128" s="245"/>
      <c r="T128" s="246"/>
      <c r="AT128" s="247" t="s">
        <v>167</v>
      </c>
      <c r="AU128" s="247" t="s">
        <v>165</v>
      </c>
      <c r="AV128" s="13" t="s">
        <v>8</v>
      </c>
      <c r="AW128" s="13" t="s">
        <v>34</v>
      </c>
      <c r="AX128" s="13" t="s">
        <v>74</v>
      </c>
      <c r="AY128" s="247" t="s">
        <v>157</v>
      </c>
    </row>
    <row r="129" spans="2:51" s="11" customFormat="1" ht="12">
      <c r="B129" s="215"/>
      <c r="C129" s="216"/>
      <c r="D129" s="217" t="s">
        <v>167</v>
      </c>
      <c r="E129" s="218" t="s">
        <v>20</v>
      </c>
      <c r="F129" s="219" t="s">
        <v>183</v>
      </c>
      <c r="G129" s="216"/>
      <c r="H129" s="220">
        <v>216.58</v>
      </c>
      <c r="I129" s="221"/>
      <c r="J129" s="216"/>
      <c r="K129" s="216"/>
      <c r="L129" s="222"/>
      <c r="M129" s="223"/>
      <c r="N129" s="224"/>
      <c r="O129" s="224"/>
      <c r="P129" s="224"/>
      <c r="Q129" s="224"/>
      <c r="R129" s="224"/>
      <c r="S129" s="224"/>
      <c r="T129" s="225"/>
      <c r="AT129" s="226" t="s">
        <v>167</v>
      </c>
      <c r="AU129" s="226" t="s">
        <v>165</v>
      </c>
      <c r="AV129" s="11" t="s">
        <v>165</v>
      </c>
      <c r="AW129" s="11" t="s">
        <v>34</v>
      </c>
      <c r="AX129" s="11" t="s">
        <v>8</v>
      </c>
      <c r="AY129" s="226" t="s">
        <v>157</v>
      </c>
    </row>
    <row r="130" spans="2:65" s="1" customFormat="1" ht="16.5" customHeight="1">
      <c r="B130" s="38"/>
      <c r="C130" s="204" t="s">
        <v>196</v>
      </c>
      <c r="D130" s="204" t="s">
        <v>159</v>
      </c>
      <c r="E130" s="205" t="s">
        <v>197</v>
      </c>
      <c r="F130" s="206" t="s">
        <v>198</v>
      </c>
      <c r="G130" s="207" t="s">
        <v>172</v>
      </c>
      <c r="H130" s="208">
        <v>26.94</v>
      </c>
      <c r="I130" s="209"/>
      <c r="J130" s="208">
        <f>ROUND(I130*H130,0)</f>
        <v>0</v>
      </c>
      <c r="K130" s="206" t="s">
        <v>163</v>
      </c>
      <c r="L130" s="43"/>
      <c r="M130" s="210" t="s">
        <v>20</v>
      </c>
      <c r="N130" s="211" t="s">
        <v>46</v>
      </c>
      <c r="O130" s="79"/>
      <c r="P130" s="212">
        <f>O130*H130</f>
        <v>0</v>
      </c>
      <c r="Q130" s="212">
        <v>0</v>
      </c>
      <c r="R130" s="212">
        <f>Q130*H130</f>
        <v>0</v>
      </c>
      <c r="S130" s="212">
        <v>0</v>
      </c>
      <c r="T130" s="213">
        <f>S130*H130</f>
        <v>0</v>
      </c>
      <c r="AR130" s="17" t="s">
        <v>164</v>
      </c>
      <c r="AT130" s="17" t="s">
        <v>159</v>
      </c>
      <c r="AU130" s="17" t="s">
        <v>165</v>
      </c>
      <c r="AY130" s="17" t="s">
        <v>157</v>
      </c>
      <c r="BE130" s="214">
        <f>IF(N130="základní",J130,0)</f>
        <v>0</v>
      </c>
      <c r="BF130" s="214">
        <f>IF(N130="snížená",J130,0)</f>
        <v>0</v>
      </c>
      <c r="BG130" s="214">
        <f>IF(N130="zákl. přenesená",J130,0)</f>
        <v>0</v>
      </c>
      <c r="BH130" s="214">
        <f>IF(N130="sníž. přenesená",J130,0)</f>
        <v>0</v>
      </c>
      <c r="BI130" s="214">
        <f>IF(N130="nulová",J130,0)</f>
        <v>0</v>
      </c>
      <c r="BJ130" s="17" t="s">
        <v>165</v>
      </c>
      <c r="BK130" s="214">
        <f>ROUND(I130*H130,0)</f>
        <v>0</v>
      </c>
      <c r="BL130" s="17" t="s">
        <v>164</v>
      </c>
      <c r="BM130" s="17" t="s">
        <v>199</v>
      </c>
    </row>
    <row r="131" spans="2:51" s="13" customFormat="1" ht="12">
      <c r="B131" s="238"/>
      <c r="C131" s="239"/>
      <c r="D131" s="217" t="s">
        <v>167</v>
      </c>
      <c r="E131" s="240" t="s">
        <v>20</v>
      </c>
      <c r="F131" s="241" t="s">
        <v>189</v>
      </c>
      <c r="G131" s="239"/>
      <c r="H131" s="240" t="s">
        <v>20</v>
      </c>
      <c r="I131" s="242"/>
      <c r="J131" s="239"/>
      <c r="K131" s="239"/>
      <c r="L131" s="243"/>
      <c r="M131" s="244"/>
      <c r="N131" s="245"/>
      <c r="O131" s="245"/>
      <c r="P131" s="245"/>
      <c r="Q131" s="245"/>
      <c r="R131" s="245"/>
      <c r="S131" s="245"/>
      <c r="T131" s="246"/>
      <c r="AT131" s="247" t="s">
        <v>167</v>
      </c>
      <c r="AU131" s="247" t="s">
        <v>165</v>
      </c>
      <c r="AV131" s="13" t="s">
        <v>8</v>
      </c>
      <c r="AW131" s="13" t="s">
        <v>34</v>
      </c>
      <c r="AX131" s="13" t="s">
        <v>74</v>
      </c>
      <c r="AY131" s="247" t="s">
        <v>157</v>
      </c>
    </row>
    <row r="132" spans="2:51" s="11" customFormat="1" ht="12">
      <c r="B132" s="215"/>
      <c r="C132" s="216"/>
      <c r="D132" s="217" t="s">
        <v>167</v>
      </c>
      <c r="E132" s="218" t="s">
        <v>20</v>
      </c>
      <c r="F132" s="219" t="s">
        <v>190</v>
      </c>
      <c r="G132" s="216"/>
      <c r="H132" s="220">
        <v>26.94</v>
      </c>
      <c r="I132" s="221"/>
      <c r="J132" s="216"/>
      <c r="K132" s="216"/>
      <c r="L132" s="222"/>
      <c r="M132" s="223"/>
      <c r="N132" s="224"/>
      <c r="O132" s="224"/>
      <c r="P132" s="224"/>
      <c r="Q132" s="224"/>
      <c r="R132" s="224"/>
      <c r="S132" s="224"/>
      <c r="T132" s="225"/>
      <c r="AT132" s="226" t="s">
        <v>167</v>
      </c>
      <c r="AU132" s="226" t="s">
        <v>165</v>
      </c>
      <c r="AV132" s="11" t="s">
        <v>165</v>
      </c>
      <c r="AW132" s="11" t="s">
        <v>34</v>
      </c>
      <c r="AX132" s="11" t="s">
        <v>8</v>
      </c>
      <c r="AY132" s="226" t="s">
        <v>157</v>
      </c>
    </row>
    <row r="133" spans="2:65" s="1" customFormat="1" ht="22.5" customHeight="1">
      <c r="B133" s="38"/>
      <c r="C133" s="204" t="s">
        <v>200</v>
      </c>
      <c r="D133" s="204" t="s">
        <v>159</v>
      </c>
      <c r="E133" s="205" t="s">
        <v>201</v>
      </c>
      <c r="F133" s="206" t="s">
        <v>202</v>
      </c>
      <c r="G133" s="207" t="s">
        <v>172</v>
      </c>
      <c r="H133" s="208">
        <v>216.58</v>
      </c>
      <c r="I133" s="209"/>
      <c r="J133" s="208">
        <f>ROUND(I133*H133,0)</f>
        <v>0</v>
      </c>
      <c r="K133" s="206" t="s">
        <v>163</v>
      </c>
      <c r="L133" s="43"/>
      <c r="M133" s="210" t="s">
        <v>20</v>
      </c>
      <c r="N133" s="211" t="s">
        <v>46</v>
      </c>
      <c r="O133" s="79"/>
      <c r="P133" s="212">
        <f>O133*H133</f>
        <v>0</v>
      </c>
      <c r="Q133" s="212">
        <v>0</v>
      </c>
      <c r="R133" s="212">
        <f>Q133*H133</f>
        <v>0</v>
      </c>
      <c r="S133" s="212">
        <v>0</v>
      </c>
      <c r="T133" s="213">
        <f>S133*H133</f>
        <v>0</v>
      </c>
      <c r="AR133" s="17" t="s">
        <v>164</v>
      </c>
      <c r="AT133" s="17" t="s">
        <v>159</v>
      </c>
      <c r="AU133" s="17" t="s">
        <v>165</v>
      </c>
      <c r="AY133" s="17" t="s">
        <v>157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17" t="s">
        <v>165</v>
      </c>
      <c r="BK133" s="214">
        <f>ROUND(I133*H133,0)</f>
        <v>0</v>
      </c>
      <c r="BL133" s="17" t="s">
        <v>164</v>
      </c>
      <c r="BM133" s="17" t="s">
        <v>203</v>
      </c>
    </row>
    <row r="134" spans="2:51" s="11" customFormat="1" ht="12">
      <c r="B134" s="215"/>
      <c r="C134" s="216"/>
      <c r="D134" s="217" t="s">
        <v>167</v>
      </c>
      <c r="E134" s="218" t="s">
        <v>20</v>
      </c>
      <c r="F134" s="219" t="s">
        <v>183</v>
      </c>
      <c r="G134" s="216"/>
      <c r="H134" s="220">
        <v>216.58</v>
      </c>
      <c r="I134" s="221"/>
      <c r="J134" s="216"/>
      <c r="K134" s="216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167</v>
      </c>
      <c r="AU134" s="226" t="s">
        <v>165</v>
      </c>
      <c r="AV134" s="11" t="s">
        <v>165</v>
      </c>
      <c r="AW134" s="11" t="s">
        <v>34</v>
      </c>
      <c r="AX134" s="11" t="s">
        <v>8</v>
      </c>
      <c r="AY134" s="226" t="s">
        <v>157</v>
      </c>
    </row>
    <row r="135" spans="2:63" s="10" customFormat="1" ht="22.8" customHeight="1">
      <c r="B135" s="188"/>
      <c r="C135" s="189"/>
      <c r="D135" s="190" t="s">
        <v>73</v>
      </c>
      <c r="E135" s="202" t="s">
        <v>27</v>
      </c>
      <c r="F135" s="202" t="s">
        <v>204</v>
      </c>
      <c r="G135" s="189"/>
      <c r="H135" s="189"/>
      <c r="I135" s="192"/>
      <c r="J135" s="203">
        <f>BK135</f>
        <v>0</v>
      </c>
      <c r="K135" s="189"/>
      <c r="L135" s="194"/>
      <c r="M135" s="195"/>
      <c r="N135" s="196"/>
      <c r="O135" s="196"/>
      <c r="P135" s="197">
        <f>SUM(P136:P137)</f>
        <v>0</v>
      </c>
      <c r="Q135" s="196"/>
      <c r="R135" s="197">
        <f>SUM(R136:R137)</f>
        <v>0</v>
      </c>
      <c r="S135" s="196"/>
      <c r="T135" s="198">
        <f>SUM(T136:T137)</f>
        <v>0</v>
      </c>
      <c r="AR135" s="199" t="s">
        <v>8</v>
      </c>
      <c r="AT135" s="200" t="s">
        <v>73</v>
      </c>
      <c r="AU135" s="200" t="s">
        <v>8</v>
      </c>
      <c r="AY135" s="199" t="s">
        <v>157</v>
      </c>
      <c r="BK135" s="201">
        <f>SUM(BK136:BK137)</f>
        <v>0</v>
      </c>
    </row>
    <row r="136" spans="2:65" s="1" customFormat="1" ht="16.5" customHeight="1">
      <c r="B136" s="38"/>
      <c r="C136" s="204" t="s">
        <v>205</v>
      </c>
      <c r="D136" s="204" t="s">
        <v>159</v>
      </c>
      <c r="E136" s="205" t="s">
        <v>206</v>
      </c>
      <c r="F136" s="206" t="s">
        <v>207</v>
      </c>
      <c r="G136" s="207" t="s">
        <v>208</v>
      </c>
      <c r="H136" s="208">
        <v>107</v>
      </c>
      <c r="I136" s="209"/>
      <c r="J136" s="208">
        <f>ROUND(I136*H136,0)</f>
        <v>0</v>
      </c>
      <c r="K136" s="206" t="s">
        <v>209</v>
      </c>
      <c r="L136" s="43"/>
      <c r="M136" s="210" t="s">
        <v>20</v>
      </c>
      <c r="N136" s="211" t="s">
        <v>46</v>
      </c>
      <c r="O136" s="79"/>
      <c r="P136" s="212">
        <f>O136*H136</f>
        <v>0</v>
      </c>
      <c r="Q136" s="212">
        <v>0</v>
      </c>
      <c r="R136" s="212">
        <f>Q136*H136</f>
        <v>0</v>
      </c>
      <c r="S136" s="212">
        <v>0</v>
      </c>
      <c r="T136" s="213">
        <f>S136*H136</f>
        <v>0</v>
      </c>
      <c r="AR136" s="17" t="s">
        <v>164</v>
      </c>
      <c r="AT136" s="17" t="s">
        <v>159</v>
      </c>
      <c r="AU136" s="17" t="s">
        <v>165</v>
      </c>
      <c r="AY136" s="17" t="s">
        <v>157</v>
      </c>
      <c r="BE136" s="214">
        <f>IF(N136="základní",J136,0)</f>
        <v>0</v>
      </c>
      <c r="BF136" s="214">
        <f>IF(N136="snížená",J136,0)</f>
        <v>0</v>
      </c>
      <c r="BG136" s="214">
        <f>IF(N136="zákl. přenesená",J136,0)</f>
        <v>0</v>
      </c>
      <c r="BH136" s="214">
        <f>IF(N136="sníž. přenesená",J136,0)</f>
        <v>0</v>
      </c>
      <c r="BI136" s="214">
        <f>IF(N136="nulová",J136,0)</f>
        <v>0</v>
      </c>
      <c r="BJ136" s="17" t="s">
        <v>165</v>
      </c>
      <c r="BK136" s="214">
        <f>ROUND(I136*H136,0)</f>
        <v>0</v>
      </c>
      <c r="BL136" s="17" t="s">
        <v>164</v>
      </c>
      <c r="BM136" s="17" t="s">
        <v>210</v>
      </c>
    </row>
    <row r="137" spans="2:51" s="11" customFormat="1" ht="12">
      <c r="B137" s="215"/>
      <c r="C137" s="216"/>
      <c r="D137" s="217" t="s">
        <v>167</v>
      </c>
      <c r="E137" s="218" t="s">
        <v>20</v>
      </c>
      <c r="F137" s="219" t="s">
        <v>211</v>
      </c>
      <c r="G137" s="216"/>
      <c r="H137" s="220">
        <v>107</v>
      </c>
      <c r="I137" s="221"/>
      <c r="J137" s="216"/>
      <c r="K137" s="216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167</v>
      </c>
      <c r="AU137" s="226" t="s">
        <v>165</v>
      </c>
      <c r="AV137" s="11" t="s">
        <v>165</v>
      </c>
      <c r="AW137" s="11" t="s">
        <v>34</v>
      </c>
      <c r="AX137" s="11" t="s">
        <v>8</v>
      </c>
      <c r="AY137" s="226" t="s">
        <v>157</v>
      </c>
    </row>
    <row r="138" spans="2:63" s="10" customFormat="1" ht="22.8" customHeight="1">
      <c r="B138" s="188"/>
      <c r="C138" s="189"/>
      <c r="D138" s="190" t="s">
        <v>73</v>
      </c>
      <c r="E138" s="202" t="s">
        <v>165</v>
      </c>
      <c r="F138" s="202" t="s">
        <v>212</v>
      </c>
      <c r="G138" s="189"/>
      <c r="H138" s="189"/>
      <c r="I138" s="192"/>
      <c r="J138" s="203">
        <f>BK138</f>
        <v>0</v>
      </c>
      <c r="K138" s="189"/>
      <c r="L138" s="194"/>
      <c r="M138" s="195"/>
      <c r="N138" s="196"/>
      <c r="O138" s="196"/>
      <c r="P138" s="197">
        <f>SUM(P139:P150)</f>
        <v>0</v>
      </c>
      <c r="Q138" s="196"/>
      <c r="R138" s="197">
        <f>SUM(R139:R150)</f>
        <v>45.0469896</v>
      </c>
      <c r="S138" s="196"/>
      <c r="T138" s="198">
        <f>SUM(T139:T150)</f>
        <v>0</v>
      </c>
      <c r="AR138" s="199" t="s">
        <v>8</v>
      </c>
      <c r="AT138" s="200" t="s">
        <v>73</v>
      </c>
      <c r="AU138" s="200" t="s">
        <v>8</v>
      </c>
      <c r="AY138" s="199" t="s">
        <v>157</v>
      </c>
      <c r="BK138" s="201">
        <f>SUM(BK139:BK150)</f>
        <v>0</v>
      </c>
    </row>
    <row r="139" spans="2:65" s="1" customFormat="1" ht="22.5" customHeight="1">
      <c r="B139" s="38"/>
      <c r="C139" s="204" t="s">
        <v>26</v>
      </c>
      <c r="D139" s="204" t="s">
        <v>159</v>
      </c>
      <c r="E139" s="205" t="s">
        <v>213</v>
      </c>
      <c r="F139" s="206" t="s">
        <v>214</v>
      </c>
      <c r="G139" s="207" t="s">
        <v>172</v>
      </c>
      <c r="H139" s="208">
        <v>26.94</v>
      </c>
      <c r="I139" s="209"/>
      <c r="J139" s="208">
        <f>ROUND(I139*H139,0)</f>
        <v>0</v>
      </c>
      <c r="K139" s="206" t="s">
        <v>163</v>
      </c>
      <c r="L139" s="43"/>
      <c r="M139" s="210" t="s">
        <v>20</v>
      </c>
      <c r="N139" s="211" t="s">
        <v>46</v>
      </c>
      <c r="O139" s="79"/>
      <c r="P139" s="212">
        <f>O139*H139</f>
        <v>0</v>
      </c>
      <c r="Q139" s="212">
        <v>1.665</v>
      </c>
      <c r="R139" s="212">
        <f>Q139*H139</f>
        <v>44.8551</v>
      </c>
      <c r="S139" s="212">
        <v>0</v>
      </c>
      <c r="T139" s="213">
        <f>S139*H139</f>
        <v>0</v>
      </c>
      <c r="AR139" s="17" t="s">
        <v>164</v>
      </c>
      <c r="AT139" s="17" t="s">
        <v>159</v>
      </c>
      <c r="AU139" s="17" t="s">
        <v>165</v>
      </c>
      <c r="AY139" s="17" t="s">
        <v>157</v>
      </c>
      <c r="BE139" s="214">
        <f>IF(N139="základní",J139,0)</f>
        <v>0</v>
      </c>
      <c r="BF139" s="214">
        <f>IF(N139="snížená",J139,0)</f>
        <v>0</v>
      </c>
      <c r="BG139" s="214">
        <f>IF(N139="zákl. přenesená",J139,0)</f>
        <v>0</v>
      </c>
      <c r="BH139" s="214">
        <f>IF(N139="sníž. přenesená",J139,0)</f>
        <v>0</v>
      </c>
      <c r="BI139" s="214">
        <f>IF(N139="nulová",J139,0)</f>
        <v>0</v>
      </c>
      <c r="BJ139" s="17" t="s">
        <v>165</v>
      </c>
      <c r="BK139" s="214">
        <f>ROUND(I139*H139,0)</f>
        <v>0</v>
      </c>
      <c r="BL139" s="17" t="s">
        <v>164</v>
      </c>
      <c r="BM139" s="17" t="s">
        <v>215</v>
      </c>
    </row>
    <row r="140" spans="2:51" s="13" customFormat="1" ht="12">
      <c r="B140" s="238"/>
      <c r="C140" s="239"/>
      <c r="D140" s="217" t="s">
        <v>167</v>
      </c>
      <c r="E140" s="240" t="s">
        <v>20</v>
      </c>
      <c r="F140" s="241" t="s">
        <v>189</v>
      </c>
      <c r="G140" s="239"/>
      <c r="H140" s="240" t="s">
        <v>20</v>
      </c>
      <c r="I140" s="242"/>
      <c r="J140" s="239"/>
      <c r="K140" s="239"/>
      <c r="L140" s="243"/>
      <c r="M140" s="244"/>
      <c r="N140" s="245"/>
      <c r="O140" s="245"/>
      <c r="P140" s="245"/>
      <c r="Q140" s="245"/>
      <c r="R140" s="245"/>
      <c r="S140" s="245"/>
      <c r="T140" s="246"/>
      <c r="AT140" s="247" t="s">
        <v>167</v>
      </c>
      <c r="AU140" s="247" t="s">
        <v>165</v>
      </c>
      <c r="AV140" s="13" t="s">
        <v>8</v>
      </c>
      <c r="AW140" s="13" t="s">
        <v>34</v>
      </c>
      <c r="AX140" s="13" t="s">
        <v>74</v>
      </c>
      <c r="AY140" s="247" t="s">
        <v>157</v>
      </c>
    </row>
    <row r="141" spans="2:51" s="11" customFormat="1" ht="12">
      <c r="B141" s="215"/>
      <c r="C141" s="216"/>
      <c r="D141" s="217" t="s">
        <v>167</v>
      </c>
      <c r="E141" s="218" t="s">
        <v>20</v>
      </c>
      <c r="F141" s="219" t="s">
        <v>190</v>
      </c>
      <c r="G141" s="216"/>
      <c r="H141" s="220">
        <v>26.94</v>
      </c>
      <c r="I141" s="221"/>
      <c r="J141" s="216"/>
      <c r="K141" s="216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167</v>
      </c>
      <c r="AU141" s="226" t="s">
        <v>165</v>
      </c>
      <c r="AV141" s="11" t="s">
        <v>165</v>
      </c>
      <c r="AW141" s="11" t="s">
        <v>34</v>
      </c>
      <c r="AX141" s="11" t="s">
        <v>74</v>
      </c>
      <c r="AY141" s="226" t="s">
        <v>157</v>
      </c>
    </row>
    <row r="142" spans="2:51" s="12" customFormat="1" ht="12">
      <c r="B142" s="227"/>
      <c r="C142" s="228"/>
      <c r="D142" s="217" t="s">
        <v>167</v>
      </c>
      <c r="E142" s="229" t="s">
        <v>20</v>
      </c>
      <c r="F142" s="230" t="s">
        <v>169</v>
      </c>
      <c r="G142" s="228"/>
      <c r="H142" s="231">
        <v>26.94</v>
      </c>
      <c r="I142" s="232"/>
      <c r="J142" s="228"/>
      <c r="K142" s="228"/>
      <c r="L142" s="233"/>
      <c r="M142" s="234"/>
      <c r="N142" s="235"/>
      <c r="O142" s="235"/>
      <c r="P142" s="235"/>
      <c r="Q142" s="235"/>
      <c r="R142" s="235"/>
      <c r="S142" s="235"/>
      <c r="T142" s="236"/>
      <c r="AT142" s="237" t="s">
        <v>167</v>
      </c>
      <c r="AU142" s="237" t="s">
        <v>165</v>
      </c>
      <c r="AV142" s="12" t="s">
        <v>164</v>
      </c>
      <c r="AW142" s="12" t="s">
        <v>34</v>
      </c>
      <c r="AX142" s="12" t="s">
        <v>8</v>
      </c>
      <c r="AY142" s="237" t="s">
        <v>157</v>
      </c>
    </row>
    <row r="143" spans="2:65" s="1" customFormat="1" ht="22.5" customHeight="1">
      <c r="B143" s="38"/>
      <c r="C143" s="204" t="s">
        <v>216</v>
      </c>
      <c r="D143" s="204" t="s">
        <v>159</v>
      </c>
      <c r="E143" s="205" t="s">
        <v>217</v>
      </c>
      <c r="F143" s="206" t="s">
        <v>218</v>
      </c>
      <c r="G143" s="207" t="s">
        <v>162</v>
      </c>
      <c r="H143" s="208">
        <v>269.95</v>
      </c>
      <c r="I143" s="209"/>
      <c r="J143" s="208">
        <f>ROUND(I143*H143,0)</f>
        <v>0</v>
      </c>
      <c r="K143" s="206" t="s">
        <v>163</v>
      </c>
      <c r="L143" s="43"/>
      <c r="M143" s="210" t="s">
        <v>20</v>
      </c>
      <c r="N143" s="211" t="s">
        <v>46</v>
      </c>
      <c r="O143" s="79"/>
      <c r="P143" s="212">
        <f>O143*H143</f>
        <v>0</v>
      </c>
      <c r="Q143" s="212">
        <v>0.00017</v>
      </c>
      <c r="R143" s="212">
        <f>Q143*H143</f>
        <v>0.0458915</v>
      </c>
      <c r="S143" s="212">
        <v>0</v>
      </c>
      <c r="T143" s="213">
        <f>S143*H143</f>
        <v>0</v>
      </c>
      <c r="AR143" s="17" t="s">
        <v>164</v>
      </c>
      <c r="AT143" s="17" t="s">
        <v>159</v>
      </c>
      <c r="AU143" s="17" t="s">
        <v>165</v>
      </c>
      <c r="AY143" s="17" t="s">
        <v>157</v>
      </c>
      <c r="BE143" s="214">
        <f>IF(N143="základní",J143,0)</f>
        <v>0</v>
      </c>
      <c r="BF143" s="214">
        <f>IF(N143="snížená",J143,0)</f>
        <v>0</v>
      </c>
      <c r="BG143" s="214">
        <f>IF(N143="zákl. přenesená",J143,0)</f>
        <v>0</v>
      </c>
      <c r="BH143" s="214">
        <f>IF(N143="sníž. přenesená",J143,0)</f>
        <v>0</v>
      </c>
      <c r="BI143" s="214">
        <f>IF(N143="nulová",J143,0)</f>
        <v>0</v>
      </c>
      <c r="BJ143" s="17" t="s">
        <v>165</v>
      </c>
      <c r="BK143" s="214">
        <f>ROUND(I143*H143,0)</f>
        <v>0</v>
      </c>
      <c r="BL143" s="17" t="s">
        <v>164</v>
      </c>
      <c r="BM143" s="17" t="s">
        <v>219</v>
      </c>
    </row>
    <row r="144" spans="2:51" s="13" customFormat="1" ht="12">
      <c r="B144" s="238"/>
      <c r="C144" s="239"/>
      <c r="D144" s="217" t="s">
        <v>167</v>
      </c>
      <c r="E144" s="240" t="s">
        <v>20</v>
      </c>
      <c r="F144" s="241" t="s">
        <v>220</v>
      </c>
      <c r="G144" s="239"/>
      <c r="H144" s="240" t="s">
        <v>20</v>
      </c>
      <c r="I144" s="242"/>
      <c r="J144" s="239"/>
      <c r="K144" s="239"/>
      <c r="L144" s="243"/>
      <c r="M144" s="244"/>
      <c r="N144" s="245"/>
      <c r="O144" s="245"/>
      <c r="P144" s="245"/>
      <c r="Q144" s="245"/>
      <c r="R144" s="245"/>
      <c r="S144" s="245"/>
      <c r="T144" s="246"/>
      <c r="AT144" s="247" t="s">
        <v>167</v>
      </c>
      <c r="AU144" s="247" t="s">
        <v>165</v>
      </c>
      <c r="AV144" s="13" t="s">
        <v>8</v>
      </c>
      <c r="AW144" s="13" t="s">
        <v>34</v>
      </c>
      <c r="AX144" s="13" t="s">
        <v>74</v>
      </c>
      <c r="AY144" s="247" t="s">
        <v>157</v>
      </c>
    </row>
    <row r="145" spans="2:51" s="11" customFormat="1" ht="12">
      <c r="B145" s="215"/>
      <c r="C145" s="216"/>
      <c r="D145" s="217" t="s">
        <v>167</v>
      </c>
      <c r="E145" s="218" t="s">
        <v>20</v>
      </c>
      <c r="F145" s="219" t="s">
        <v>221</v>
      </c>
      <c r="G145" s="216"/>
      <c r="H145" s="220">
        <v>269.95</v>
      </c>
      <c r="I145" s="221"/>
      <c r="J145" s="216"/>
      <c r="K145" s="216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167</v>
      </c>
      <c r="AU145" s="226" t="s">
        <v>165</v>
      </c>
      <c r="AV145" s="11" t="s">
        <v>165</v>
      </c>
      <c r="AW145" s="11" t="s">
        <v>34</v>
      </c>
      <c r="AX145" s="11" t="s">
        <v>8</v>
      </c>
      <c r="AY145" s="226" t="s">
        <v>157</v>
      </c>
    </row>
    <row r="146" spans="2:65" s="1" customFormat="1" ht="16.5" customHeight="1">
      <c r="B146" s="38"/>
      <c r="C146" s="248" t="s">
        <v>222</v>
      </c>
      <c r="D146" s="248" t="s">
        <v>223</v>
      </c>
      <c r="E146" s="249" t="s">
        <v>224</v>
      </c>
      <c r="F146" s="250" t="s">
        <v>225</v>
      </c>
      <c r="G146" s="251" t="s">
        <v>162</v>
      </c>
      <c r="H146" s="252">
        <v>310.44</v>
      </c>
      <c r="I146" s="253"/>
      <c r="J146" s="252">
        <f>ROUND(I146*H146,0)</f>
        <v>0</v>
      </c>
      <c r="K146" s="250" t="s">
        <v>163</v>
      </c>
      <c r="L146" s="254"/>
      <c r="M146" s="255" t="s">
        <v>20</v>
      </c>
      <c r="N146" s="256" t="s">
        <v>46</v>
      </c>
      <c r="O146" s="79"/>
      <c r="P146" s="212">
        <f>O146*H146</f>
        <v>0</v>
      </c>
      <c r="Q146" s="212">
        <v>0.0003</v>
      </c>
      <c r="R146" s="212">
        <f>Q146*H146</f>
        <v>0.09313199999999999</v>
      </c>
      <c r="S146" s="212">
        <v>0</v>
      </c>
      <c r="T146" s="213">
        <f>S146*H146</f>
        <v>0</v>
      </c>
      <c r="AR146" s="17" t="s">
        <v>200</v>
      </c>
      <c r="AT146" s="17" t="s">
        <v>223</v>
      </c>
      <c r="AU146" s="17" t="s">
        <v>165</v>
      </c>
      <c r="AY146" s="17" t="s">
        <v>157</v>
      </c>
      <c r="BE146" s="214">
        <f>IF(N146="základní",J146,0)</f>
        <v>0</v>
      </c>
      <c r="BF146" s="214">
        <f>IF(N146="snížená",J146,0)</f>
        <v>0</v>
      </c>
      <c r="BG146" s="214">
        <f>IF(N146="zákl. přenesená",J146,0)</f>
        <v>0</v>
      </c>
      <c r="BH146" s="214">
        <f>IF(N146="sníž. přenesená",J146,0)</f>
        <v>0</v>
      </c>
      <c r="BI146" s="214">
        <f>IF(N146="nulová",J146,0)</f>
        <v>0</v>
      </c>
      <c r="BJ146" s="17" t="s">
        <v>165</v>
      </c>
      <c r="BK146" s="214">
        <f>ROUND(I146*H146,0)</f>
        <v>0</v>
      </c>
      <c r="BL146" s="17" t="s">
        <v>164</v>
      </c>
      <c r="BM146" s="17" t="s">
        <v>226</v>
      </c>
    </row>
    <row r="147" spans="2:51" s="11" customFormat="1" ht="12">
      <c r="B147" s="215"/>
      <c r="C147" s="216"/>
      <c r="D147" s="217" t="s">
        <v>167</v>
      </c>
      <c r="E147" s="218" t="s">
        <v>20</v>
      </c>
      <c r="F147" s="219" t="s">
        <v>227</v>
      </c>
      <c r="G147" s="216"/>
      <c r="H147" s="220">
        <v>310.44</v>
      </c>
      <c r="I147" s="221"/>
      <c r="J147" s="216"/>
      <c r="K147" s="216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167</v>
      </c>
      <c r="AU147" s="226" t="s">
        <v>165</v>
      </c>
      <c r="AV147" s="11" t="s">
        <v>165</v>
      </c>
      <c r="AW147" s="11" t="s">
        <v>34</v>
      </c>
      <c r="AX147" s="11" t="s">
        <v>74</v>
      </c>
      <c r="AY147" s="226" t="s">
        <v>157</v>
      </c>
    </row>
    <row r="148" spans="2:51" s="12" customFormat="1" ht="12">
      <c r="B148" s="227"/>
      <c r="C148" s="228"/>
      <c r="D148" s="217" t="s">
        <v>167</v>
      </c>
      <c r="E148" s="229" t="s">
        <v>20</v>
      </c>
      <c r="F148" s="230" t="s">
        <v>169</v>
      </c>
      <c r="G148" s="228"/>
      <c r="H148" s="231">
        <v>310.44</v>
      </c>
      <c r="I148" s="232"/>
      <c r="J148" s="228"/>
      <c r="K148" s="228"/>
      <c r="L148" s="233"/>
      <c r="M148" s="234"/>
      <c r="N148" s="235"/>
      <c r="O148" s="235"/>
      <c r="P148" s="235"/>
      <c r="Q148" s="235"/>
      <c r="R148" s="235"/>
      <c r="S148" s="235"/>
      <c r="T148" s="236"/>
      <c r="AT148" s="237" t="s">
        <v>167</v>
      </c>
      <c r="AU148" s="237" t="s">
        <v>165</v>
      </c>
      <c r="AV148" s="12" t="s">
        <v>164</v>
      </c>
      <c r="AW148" s="12" t="s">
        <v>34</v>
      </c>
      <c r="AX148" s="12" t="s">
        <v>8</v>
      </c>
      <c r="AY148" s="237" t="s">
        <v>157</v>
      </c>
    </row>
    <row r="149" spans="2:65" s="1" customFormat="1" ht="16.5" customHeight="1">
      <c r="B149" s="38"/>
      <c r="C149" s="204" t="s">
        <v>228</v>
      </c>
      <c r="D149" s="204" t="s">
        <v>159</v>
      </c>
      <c r="E149" s="205" t="s">
        <v>229</v>
      </c>
      <c r="F149" s="206" t="s">
        <v>230</v>
      </c>
      <c r="G149" s="207" t="s">
        <v>231</v>
      </c>
      <c r="H149" s="208">
        <v>107.89</v>
      </c>
      <c r="I149" s="209"/>
      <c r="J149" s="208">
        <f>ROUND(I149*H149,0)</f>
        <v>0</v>
      </c>
      <c r="K149" s="206" t="s">
        <v>163</v>
      </c>
      <c r="L149" s="43"/>
      <c r="M149" s="210" t="s">
        <v>20</v>
      </c>
      <c r="N149" s="211" t="s">
        <v>46</v>
      </c>
      <c r="O149" s="79"/>
      <c r="P149" s="212">
        <f>O149*H149</f>
        <v>0</v>
      </c>
      <c r="Q149" s="212">
        <v>0.00049</v>
      </c>
      <c r="R149" s="212">
        <f>Q149*H149</f>
        <v>0.0528661</v>
      </c>
      <c r="S149" s="212">
        <v>0</v>
      </c>
      <c r="T149" s="213">
        <f>S149*H149</f>
        <v>0</v>
      </c>
      <c r="AR149" s="17" t="s">
        <v>164</v>
      </c>
      <c r="AT149" s="17" t="s">
        <v>159</v>
      </c>
      <c r="AU149" s="17" t="s">
        <v>165</v>
      </c>
      <c r="AY149" s="17" t="s">
        <v>157</v>
      </c>
      <c r="BE149" s="214">
        <f>IF(N149="základní",J149,0)</f>
        <v>0</v>
      </c>
      <c r="BF149" s="214">
        <f>IF(N149="snížená",J149,0)</f>
        <v>0</v>
      </c>
      <c r="BG149" s="214">
        <f>IF(N149="zákl. přenesená",J149,0)</f>
        <v>0</v>
      </c>
      <c r="BH149" s="214">
        <f>IF(N149="sníž. přenesená",J149,0)</f>
        <v>0</v>
      </c>
      <c r="BI149" s="214">
        <f>IF(N149="nulová",J149,0)</f>
        <v>0</v>
      </c>
      <c r="BJ149" s="17" t="s">
        <v>165</v>
      </c>
      <c r="BK149" s="214">
        <f>ROUND(I149*H149,0)</f>
        <v>0</v>
      </c>
      <c r="BL149" s="17" t="s">
        <v>164</v>
      </c>
      <c r="BM149" s="17" t="s">
        <v>232</v>
      </c>
    </row>
    <row r="150" spans="2:51" s="11" customFormat="1" ht="12">
      <c r="B150" s="215"/>
      <c r="C150" s="216"/>
      <c r="D150" s="217" t="s">
        <v>167</v>
      </c>
      <c r="E150" s="218" t="s">
        <v>20</v>
      </c>
      <c r="F150" s="219" t="s">
        <v>233</v>
      </c>
      <c r="G150" s="216"/>
      <c r="H150" s="220">
        <v>107.89</v>
      </c>
      <c r="I150" s="221"/>
      <c r="J150" s="216"/>
      <c r="K150" s="216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167</v>
      </c>
      <c r="AU150" s="226" t="s">
        <v>165</v>
      </c>
      <c r="AV150" s="11" t="s">
        <v>165</v>
      </c>
      <c r="AW150" s="11" t="s">
        <v>34</v>
      </c>
      <c r="AX150" s="11" t="s">
        <v>8</v>
      </c>
      <c r="AY150" s="226" t="s">
        <v>157</v>
      </c>
    </row>
    <row r="151" spans="2:63" s="10" customFormat="1" ht="22.8" customHeight="1">
      <c r="B151" s="188"/>
      <c r="C151" s="189"/>
      <c r="D151" s="190" t="s">
        <v>73</v>
      </c>
      <c r="E151" s="202" t="s">
        <v>175</v>
      </c>
      <c r="F151" s="202" t="s">
        <v>234</v>
      </c>
      <c r="G151" s="189"/>
      <c r="H151" s="189"/>
      <c r="I151" s="192"/>
      <c r="J151" s="203">
        <f>BK151</f>
        <v>0</v>
      </c>
      <c r="K151" s="189"/>
      <c r="L151" s="194"/>
      <c r="M151" s="195"/>
      <c r="N151" s="196"/>
      <c r="O151" s="196"/>
      <c r="P151" s="197">
        <f>SUM(P152:P160)</f>
        <v>0</v>
      </c>
      <c r="Q151" s="196"/>
      <c r="R151" s="197">
        <f>SUM(R152:R160)</f>
        <v>0.126223</v>
      </c>
      <c r="S151" s="196"/>
      <c r="T151" s="198">
        <f>SUM(T152:T160)</f>
        <v>0.0020334000000000003</v>
      </c>
      <c r="AR151" s="199" t="s">
        <v>8</v>
      </c>
      <c r="AT151" s="200" t="s">
        <v>73</v>
      </c>
      <c r="AU151" s="200" t="s">
        <v>8</v>
      </c>
      <c r="AY151" s="199" t="s">
        <v>157</v>
      </c>
      <c r="BK151" s="201">
        <f>SUM(BK152:BK160)</f>
        <v>0</v>
      </c>
    </row>
    <row r="152" spans="2:65" s="1" customFormat="1" ht="16.5" customHeight="1">
      <c r="B152" s="38"/>
      <c r="C152" s="204" t="s">
        <v>235</v>
      </c>
      <c r="D152" s="204" t="s">
        <v>159</v>
      </c>
      <c r="E152" s="205" t="s">
        <v>236</v>
      </c>
      <c r="F152" s="206" t="s">
        <v>237</v>
      </c>
      <c r="G152" s="207" t="s">
        <v>231</v>
      </c>
      <c r="H152" s="208">
        <v>88.9</v>
      </c>
      <c r="I152" s="209"/>
      <c r="J152" s="208">
        <f>ROUND(I152*H152,0)</f>
        <v>0</v>
      </c>
      <c r="K152" s="206" t="s">
        <v>163</v>
      </c>
      <c r="L152" s="43"/>
      <c r="M152" s="210" t="s">
        <v>20</v>
      </c>
      <c r="N152" s="211" t="s">
        <v>46</v>
      </c>
      <c r="O152" s="79"/>
      <c r="P152" s="212">
        <f>O152*H152</f>
        <v>0</v>
      </c>
      <c r="Q152" s="212">
        <v>0.00039</v>
      </c>
      <c r="R152" s="212">
        <f>Q152*H152</f>
        <v>0.034671</v>
      </c>
      <c r="S152" s="212">
        <v>1E-05</v>
      </c>
      <c r="T152" s="213">
        <f>S152*H152</f>
        <v>0.0008890000000000001</v>
      </c>
      <c r="AR152" s="17" t="s">
        <v>164</v>
      </c>
      <c r="AT152" s="17" t="s">
        <v>159</v>
      </c>
      <c r="AU152" s="17" t="s">
        <v>165</v>
      </c>
      <c r="AY152" s="17" t="s">
        <v>157</v>
      </c>
      <c r="BE152" s="214">
        <f>IF(N152="základní",J152,0)</f>
        <v>0</v>
      </c>
      <c r="BF152" s="214">
        <f>IF(N152="snížená",J152,0)</f>
        <v>0</v>
      </c>
      <c r="BG152" s="214">
        <f>IF(N152="zákl. přenesená",J152,0)</f>
        <v>0</v>
      </c>
      <c r="BH152" s="214">
        <f>IF(N152="sníž. přenesená",J152,0)</f>
        <v>0</v>
      </c>
      <c r="BI152" s="214">
        <f>IF(N152="nulová",J152,0)</f>
        <v>0</v>
      </c>
      <c r="BJ152" s="17" t="s">
        <v>165</v>
      </c>
      <c r="BK152" s="214">
        <f>ROUND(I152*H152,0)</f>
        <v>0</v>
      </c>
      <c r="BL152" s="17" t="s">
        <v>164</v>
      </c>
      <c r="BM152" s="17" t="s">
        <v>238</v>
      </c>
    </row>
    <row r="153" spans="2:51" s="13" customFormat="1" ht="12">
      <c r="B153" s="238"/>
      <c r="C153" s="239"/>
      <c r="D153" s="217" t="s">
        <v>167</v>
      </c>
      <c r="E153" s="240" t="s">
        <v>20</v>
      </c>
      <c r="F153" s="241" t="s">
        <v>239</v>
      </c>
      <c r="G153" s="239"/>
      <c r="H153" s="240" t="s">
        <v>20</v>
      </c>
      <c r="I153" s="242"/>
      <c r="J153" s="239"/>
      <c r="K153" s="239"/>
      <c r="L153" s="243"/>
      <c r="M153" s="244"/>
      <c r="N153" s="245"/>
      <c r="O153" s="245"/>
      <c r="P153" s="245"/>
      <c r="Q153" s="245"/>
      <c r="R153" s="245"/>
      <c r="S153" s="245"/>
      <c r="T153" s="246"/>
      <c r="AT153" s="247" t="s">
        <v>167</v>
      </c>
      <c r="AU153" s="247" t="s">
        <v>165</v>
      </c>
      <c r="AV153" s="13" t="s">
        <v>8</v>
      </c>
      <c r="AW153" s="13" t="s">
        <v>34</v>
      </c>
      <c r="AX153" s="13" t="s">
        <v>74</v>
      </c>
      <c r="AY153" s="247" t="s">
        <v>157</v>
      </c>
    </row>
    <row r="154" spans="2:51" s="11" customFormat="1" ht="12">
      <c r="B154" s="215"/>
      <c r="C154" s="216"/>
      <c r="D154" s="217" t="s">
        <v>167</v>
      </c>
      <c r="E154" s="218" t="s">
        <v>20</v>
      </c>
      <c r="F154" s="219" t="s">
        <v>240</v>
      </c>
      <c r="G154" s="216"/>
      <c r="H154" s="220">
        <v>72.6</v>
      </c>
      <c r="I154" s="221"/>
      <c r="J154" s="216"/>
      <c r="K154" s="216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167</v>
      </c>
      <c r="AU154" s="226" t="s">
        <v>165</v>
      </c>
      <c r="AV154" s="11" t="s">
        <v>165</v>
      </c>
      <c r="AW154" s="11" t="s">
        <v>34</v>
      </c>
      <c r="AX154" s="11" t="s">
        <v>74</v>
      </c>
      <c r="AY154" s="226" t="s">
        <v>157</v>
      </c>
    </row>
    <row r="155" spans="2:51" s="11" customFormat="1" ht="12">
      <c r="B155" s="215"/>
      <c r="C155" s="216"/>
      <c r="D155" s="217" t="s">
        <v>167</v>
      </c>
      <c r="E155" s="218" t="s">
        <v>20</v>
      </c>
      <c r="F155" s="219" t="s">
        <v>241</v>
      </c>
      <c r="G155" s="216"/>
      <c r="H155" s="220">
        <v>16.3</v>
      </c>
      <c r="I155" s="221"/>
      <c r="J155" s="216"/>
      <c r="K155" s="216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167</v>
      </c>
      <c r="AU155" s="226" t="s">
        <v>165</v>
      </c>
      <c r="AV155" s="11" t="s">
        <v>165</v>
      </c>
      <c r="AW155" s="11" t="s">
        <v>34</v>
      </c>
      <c r="AX155" s="11" t="s">
        <v>74</v>
      </c>
      <c r="AY155" s="226" t="s">
        <v>157</v>
      </c>
    </row>
    <row r="156" spans="2:51" s="12" customFormat="1" ht="12">
      <c r="B156" s="227"/>
      <c r="C156" s="228"/>
      <c r="D156" s="217" t="s">
        <v>167</v>
      </c>
      <c r="E156" s="229" t="s">
        <v>20</v>
      </c>
      <c r="F156" s="230" t="s">
        <v>169</v>
      </c>
      <c r="G156" s="228"/>
      <c r="H156" s="231">
        <v>88.89999999999999</v>
      </c>
      <c r="I156" s="232"/>
      <c r="J156" s="228"/>
      <c r="K156" s="228"/>
      <c r="L156" s="233"/>
      <c r="M156" s="234"/>
      <c r="N156" s="235"/>
      <c r="O156" s="235"/>
      <c r="P156" s="235"/>
      <c r="Q156" s="235"/>
      <c r="R156" s="235"/>
      <c r="S156" s="235"/>
      <c r="T156" s="236"/>
      <c r="AT156" s="237" t="s">
        <v>167</v>
      </c>
      <c r="AU156" s="237" t="s">
        <v>165</v>
      </c>
      <c r="AV156" s="12" t="s">
        <v>164</v>
      </c>
      <c r="AW156" s="12" t="s">
        <v>34</v>
      </c>
      <c r="AX156" s="12" t="s">
        <v>8</v>
      </c>
      <c r="AY156" s="237" t="s">
        <v>157</v>
      </c>
    </row>
    <row r="157" spans="2:65" s="1" customFormat="1" ht="16.5" customHeight="1">
      <c r="B157" s="38"/>
      <c r="C157" s="204" t="s">
        <v>9</v>
      </c>
      <c r="D157" s="204" t="s">
        <v>159</v>
      </c>
      <c r="E157" s="205" t="s">
        <v>242</v>
      </c>
      <c r="F157" s="206" t="s">
        <v>243</v>
      </c>
      <c r="G157" s="207" t="s">
        <v>231</v>
      </c>
      <c r="H157" s="208">
        <v>114.44</v>
      </c>
      <c r="I157" s="209"/>
      <c r="J157" s="208">
        <f>ROUND(I157*H157,0)</f>
        <v>0</v>
      </c>
      <c r="K157" s="206" t="s">
        <v>163</v>
      </c>
      <c r="L157" s="43"/>
      <c r="M157" s="210" t="s">
        <v>20</v>
      </c>
      <c r="N157" s="211" t="s">
        <v>46</v>
      </c>
      <c r="O157" s="79"/>
      <c r="P157" s="212">
        <f>O157*H157</f>
        <v>0</v>
      </c>
      <c r="Q157" s="212">
        <v>0.0008</v>
      </c>
      <c r="R157" s="212">
        <f>Q157*H157</f>
        <v>0.09155200000000001</v>
      </c>
      <c r="S157" s="212">
        <v>1E-05</v>
      </c>
      <c r="T157" s="213">
        <f>S157*H157</f>
        <v>0.0011444</v>
      </c>
      <c r="AR157" s="17" t="s">
        <v>164</v>
      </c>
      <c r="AT157" s="17" t="s">
        <v>159</v>
      </c>
      <c r="AU157" s="17" t="s">
        <v>165</v>
      </c>
      <c r="AY157" s="17" t="s">
        <v>157</v>
      </c>
      <c r="BE157" s="214">
        <f>IF(N157="základní",J157,0)</f>
        <v>0</v>
      </c>
      <c r="BF157" s="214">
        <f>IF(N157="snížená",J157,0)</f>
        <v>0</v>
      </c>
      <c r="BG157" s="214">
        <f>IF(N157="zákl. přenesená",J157,0)</f>
        <v>0</v>
      </c>
      <c r="BH157" s="214">
        <f>IF(N157="sníž. přenesená",J157,0)</f>
        <v>0</v>
      </c>
      <c r="BI157" s="214">
        <f>IF(N157="nulová",J157,0)</f>
        <v>0</v>
      </c>
      <c r="BJ157" s="17" t="s">
        <v>165</v>
      </c>
      <c r="BK157" s="214">
        <f>ROUND(I157*H157,0)</f>
        <v>0</v>
      </c>
      <c r="BL157" s="17" t="s">
        <v>164</v>
      </c>
      <c r="BM157" s="17" t="s">
        <v>244</v>
      </c>
    </row>
    <row r="158" spans="2:51" s="13" customFormat="1" ht="12">
      <c r="B158" s="238"/>
      <c r="C158" s="239"/>
      <c r="D158" s="217" t="s">
        <v>167</v>
      </c>
      <c r="E158" s="240" t="s">
        <v>20</v>
      </c>
      <c r="F158" s="241" t="s">
        <v>239</v>
      </c>
      <c r="G158" s="239"/>
      <c r="H158" s="240" t="s">
        <v>20</v>
      </c>
      <c r="I158" s="242"/>
      <c r="J158" s="239"/>
      <c r="K158" s="239"/>
      <c r="L158" s="243"/>
      <c r="M158" s="244"/>
      <c r="N158" s="245"/>
      <c r="O158" s="245"/>
      <c r="P158" s="245"/>
      <c r="Q158" s="245"/>
      <c r="R158" s="245"/>
      <c r="S158" s="245"/>
      <c r="T158" s="246"/>
      <c r="AT158" s="247" t="s">
        <v>167</v>
      </c>
      <c r="AU158" s="247" t="s">
        <v>165</v>
      </c>
      <c r="AV158" s="13" t="s">
        <v>8</v>
      </c>
      <c r="AW158" s="13" t="s">
        <v>34</v>
      </c>
      <c r="AX158" s="13" t="s">
        <v>74</v>
      </c>
      <c r="AY158" s="247" t="s">
        <v>157</v>
      </c>
    </row>
    <row r="159" spans="2:51" s="11" customFormat="1" ht="12">
      <c r="B159" s="215"/>
      <c r="C159" s="216"/>
      <c r="D159" s="217" t="s">
        <v>167</v>
      </c>
      <c r="E159" s="218" t="s">
        <v>20</v>
      </c>
      <c r="F159" s="219" t="s">
        <v>245</v>
      </c>
      <c r="G159" s="216"/>
      <c r="H159" s="220">
        <v>114.44</v>
      </c>
      <c r="I159" s="221"/>
      <c r="J159" s="216"/>
      <c r="K159" s="216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167</v>
      </c>
      <c r="AU159" s="226" t="s">
        <v>165</v>
      </c>
      <c r="AV159" s="11" t="s">
        <v>165</v>
      </c>
      <c r="AW159" s="11" t="s">
        <v>34</v>
      </c>
      <c r="AX159" s="11" t="s">
        <v>74</v>
      </c>
      <c r="AY159" s="226" t="s">
        <v>157</v>
      </c>
    </row>
    <row r="160" spans="2:51" s="12" customFormat="1" ht="12">
      <c r="B160" s="227"/>
      <c r="C160" s="228"/>
      <c r="D160" s="217" t="s">
        <v>167</v>
      </c>
      <c r="E160" s="229" t="s">
        <v>20</v>
      </c>
      <c r="F160" s="230" t="s">
        <v>169</v>
      </c>
      <c r="G160" s="228"/>
      <c r="H160" s="231">
        <v>114.44</v>
      </c>
      <c r="I160" s="232"/>
      <c r="J160" s="228"/>
      <c r="K160" s="228"/>
      <c r="L160" s="233"/>
      <c r="M160" s="234"/>
      <c r="N160" s="235"/>
      <c r="O160" s="235"/>
      <c r="P160" s="235"/>
      <c r="Q160" s="235"/>
      <c r="R160" s="235"/>
      <c r="S160" s="235"/>
      <c r="T160" s="236"/>
      <c r="AT160" s="237" t="s">
        <v>167</v>
      </c>
      <c r="AU160" s="237" t="s">
        <v>165</v>
      </c>
      <c r="AV160" s="12" t="s">
        <v>164</v>
      </c>
      <c r="AW160" s="12" t="s">
        <v>34</v>
      </c>
      <c r="AX160" s="12" t="s">
        <v>8</v>
      </c>
      <c r="AY160" s="237" t="s">
        <v>157</v>
      </c>
    </row>
    <row r="161" spans="2:63" s="10" customFormat="1" ht="22.8" customHeight="1">
      <c r="B161" s="188"/>
      <c r="C161" s="189"/>
      <c r="D161" s="190" t="s">
        <v>73</v>
      </c>
      <c r="E161" s="202" t="s">
        <v>164</v>
      </c>
      <c r="F161" s="202" t="s">
        <v>246</v>
      </c>
      <c r="G161" s="189"/>
      <c r="H161" s="189"/>
      <c r="I161" s="192"/>
      <c r="J161" s="203">
        <f>BK161</f>
        <v>0</v>
      </c>
      <c r="K161" s="189"/>
      <c r="L161" s="194"/>
      <c r="M161" s="195"/>
      <c r="N161" s="196"/>
      <c r="O161" s="196"/>
      <c r="P161" s="197">
        <f>SUM(P162:P167)</f>
        <v>0</v>
      </c>
      <c r="Q161" s="196"/>
      <c r="R161" s="197">
        <f>SUM(R162:R167)</f>
        <v>1.42667</v>
      </c>
      <c r="S161" s="196"/>
      <c r="T161" s="198">
        <f>SUM(T162:T167)</f>
        <v>0</v>
      </c>
      <c r="AR161" s="199" t="s">
        <v>8</v>
      </c>
      <c r="AT161" s="200" t="s">
        <v>73</v>
      </c>
      <c r="AU161" s="200" t="s">
        <v>8</v>
      </c>
      <c r="AY161" s="199" t="s">
        <v>157</v>
      </c>
      <c r="BK161" s="201">
        <f>SUM(BK162:BK167)</f>
        <v>0</v>
      </c>
    </row>
    <row r="162" spans="2:65" s="1" customFormat="1" ht="22.5" customHeight="1">
      <c r="B162" s="38"/>
      <c r="C162" s="204" t="s">
        <v>247</v>
      </c>
      <c r="D162" s="204" t="s">
        <v>159</v>
      </c>
      <c r="E162" s="205" t="s">
        <v>248</v>
      </c>
      <c r="F162" s="206" t="s">
        <v>249</v>
      </c>
      <c r="G162" s="207" t="s">
        <v>162</v>
      </c>
      <c r="H162" s="208">
        <v>532.34</v>
      </c>
      <c r="I162" s="209"/>
      <c r="J162" s="208">
        <f>ROUND(I162*H162,0)</f>
        <v>0</v>
      </c>
      <c r="K162" s="206" t="s">
        <v>163</v>
      </c>
      <c r="L162" s="43"/>
      <c r="M162" s="210" t="s">
        <v>20</v>
      </c>
      <c r="N162" s="211" t="s">
        <v>46</v>
      </c>
      <c r="O162" s="79"/>
      <c r="P162" s="212">
        <f>O162*H162</f>
        <v>0</v>
      </c>
      <c r="Q162" s="212">
        <v>0.00235</v>
      </c>
      <c r="R162" s="212">
        <f>Q162*H162</f>
        <v>1.2509990000000002</v>
      </c>
      <c r="S162" s="212">
        <v>0</v>
      </c>
      <c r="T162" s="213">
        <f>S162*H162</f>
        <v>0</v>
      </c>
      <c r="AR162" s="17" t="s">
        <v>164</v>
      </c>
      <c r="AT162" s="17" t="s">
        <v>159</v>
      </c>
      <c r="AU162" s="17" t="s">
        <v>165</v>
      </c>
      <c r="AY162" s="17" t="s">
        <v>157</v>
      </c>
      <c r="BE162" s="214">
        <f>IF(N162="základní",J162,0)</f>
        <v>0</v>
      </c>
      <c r="BF162" s="214">
        <f>IF(N162="snížená",J162,0)</f>
        <v>0</v>
      </c>
      <c r="BG162" s="214">
        <f>IF(N162="zákl. přenesená",J162,0)</f>
        <v>0</v>
      </c>
      <c r="BH162" s="214">
        <f>IF(N162="sníž. přenesená",J162,0)</f>
        <v>0</v>
      </c>
      <c r="BI162" s="214">
        <f>IF(N162="nulová",J162,0)</f>
        <v>0</v>
      </c>
      <c r="BJ162" s="17" t="s">
        <v>165</v>
      </c>
      <c r="BK162" s="214">
        <f>ROUND(I162*H162,0)</f>
        <v>0</v>
      </c>
      <c r="BL162" s="17" t="s">
        <v>164</v>
      </c>
      <c r="BM162" s="17" t="s">
        <v>250</v>
      </c>
    </row>
    <row r="163" spans="2:51" s="13" customFormat="1" ht="12">
      <c r="B163" s="238"/>
      <c r="C163" s="239"/>
      <c r="D163" s="217" t="s">
        <v>167</v>
      </c>
      <c r="E163" s="240" t="s">
        <v>20</v>
      </c>
      <c r="F163" s="241" t="s">
        <v>251</v>
      </c>
      <c r="G163" s="239"/>
      <c r="H163" s="240" t="s">
        <v>20</v>
      </c>
      <c r="I163" s="242"/>
      <c r="J163" s="239"/>
      <c r="K163" s="239"/>
      <c r="L163" s="243"/>
      <c r="M163" s="244"/>
      <c r="N163" s="245"/>
      <c r="O163" s="245"/>
      <c r="P163" s="245"/>
      <c r="Q163" s="245"/>
      <c r="R163" s="245"/>
      <c r="S163" s="245"/>
      <c r="T163" s="246"/>
      <c r="AT163" s="247" t="s">
        <v>167</v>
      </c>
      <c r="AU163" s="247" t="s">
        <v>165</v>
      </c>
      <c r="AV163" s="13" t="s">
        <v>8</v>
      </c>
      <c r="AW163" s="13" t="s">
        <v>34</v>
      </c>
      <c r="AX163" s="13" t="s">
        <v>74</v>
      </c>
      <c r="AY163" s="247" t="s">
        <v>157</v>
      </c>
    </row>
    <row r="164" spans="2:51" s="11" customFormat="1" ht="12">
      <c r="B164" s="215"/>
      <c r="C164" s="216"/>
      <c r="D164" s="217" t="s">
        <v>167</v>
      </c>
      <c r="E164" s="218" t="s">
        <v>20</v>
      </c>
      <c r="F164" s="219" t="s">
        <v>252</v>
      </c>
      <c r="G164" s="216"/>
      <c r="H164" s="220">
        <v>532.34</v>
      </c>
      <c r="I164" s="221"/>
      <c r="J164" s="216"/>
      <c r="K164" s="216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167</v>
      </c>
      <c r="AU164" s="226" t="s">
        <v>165</v>
      </c>
      <c r="AV164" s="11" t="s">
        <v>165</v>
      </c>
      <c r="AW164" s="11" t="s">
        <v>34</v>
      </c>
      <c r="AX164" s="11" t="s">
        <v>8</v>
      </c>
      <c r="AY164" s="226" t="s">
        <v>157</v>
      </c>
    </row>
    <row r="165" spans="2:65" s="1" customFormat="1" ht="16.5" customHeight="1">
      <c r="B165" s="38"/>
      <c r="C165" s="248" t="s">
        <v>253</v>
      </c>
      <c r="D165" s="248" t="s">
        <v>223</v>
      </c>
      <c r="E165" s="249" t="s">
        <v>224</v>
      </c>
      <c r="F165" s="250" t="s">
        <v>225</v>
      </c>
      <c r="G165" s="251" t="s">
        <v>162</v>
      </c>
      <c r="H165" s="252">
        <v>585.57</v>
      </c>
      <c r="I165" s="253"/>
      <c r="J165" s="252">
        <f>ROUND(I165*H165,0)</f>
        <v>0</v>
      </c>
      <c r="K165" s="250" t="s">
        <v>163</v>
      </c>
      <c r="L165" s="254"/>
      <c r="M165" s="255" t="s">
        <v>20</v>
      </c>
      <c r="N165" s="256" t="s">
        <v>46</v>
      </c>
      <c r="O165" s="79"/>
      <c r="P165" s="212">
        <f>O165*H165</f>
        <v>0</v>
      </c>
      <c r="Q165" s="212">
        <v>0.0003</v>
      </c>
      <c r="R165" s="212">
        <f>Q165*H165</f>
        <v>0.175671</v>
      </c>
      <c r="S165" s="212">
        <v>0</v>
      </c>
      <c r="T165" s="213">
        <f>S165*H165</f>
        <v>0</v>
      </c>
      <c r="AR165" s="17" t="s">
        <v>200</v>
      </c>
      <c r="AT165" s="17" t="s">
        <v>223</v>
      </c>
      <c r="AU165" s="17" t="s">
        <v>165</v>
      </c>
      <c r="AY165" s="17" t="s">
        <v>157</v>
      </c>
      <c r="BE165" s="214">
        <f>IF(N165="základní",J165,0)</f>
        <v>0</v>
      </c>
      <c r="BF165" s="214">
        <f>IF(N165="snížená",J165,0)</f>
        <v>0</v>
      </c>
      <c r="BG165" s="214">
        <f>IF(N165="zákl. přenesená",J165,0)</f>
        <v>0</v>
      </c>
      <c r="BH165" s="214">
        <f>IF(N165="sníž. přenesená",J165,0)</f>
        <v>0</v>
      </c>
      <c r="BI165" s="214">
        <f>IF(N165="nulová",J165,0)</f>
        <v>0</v>
      </c>
      <c r="BJ165" s="17" t="s">
        <v>165</v>
      </c>
      <c r="BK165" s="214">
        <f>ROUND(I165*H165,0)</f>
        <v>0</v>
      </c>
      <c r="BL165" s="17" t="s">
        <v>164</v>
      </c>
      <c r="BM165" s="17" t="s">
        <v>254</v>
      </c>
    </row>
    <row r="166" spans="2:51" s="11" customFormat="1" ht="12">
      <c r="B166" s="215"/>
      <c r="C166" s="216"/>
      <c r="D166" s="217" t="s">
        <v>167</v>
      </c>
      <c r="E166" s="218" t="s">
        <v>20</v>
      </c>
      <c r="F166" s="219" t="s">
        <v>255</v>
      </c>
      <c r="G166" s="216"/>
      <c r="H166" s="220">
        <v>585.57</v>
      </c>
      <c r="I166" s="221"/>
      <c r="J166" s="216"/>
      <c r="K166" s="216"/>
      <c r="L166" s="222"/>
      <c r="M166" s="223"/>
      <c r="N166" s="224"/>
      <c r="O166" s="224"/>
      <c r="P166" s="224"/>
      <c r="Q166" s="224"/>
      <c r="R166" s="224"/>
      <c r="S166" s="224"/>
      <c r="T166" s="225"/>
      <c r="AT166" s="226" t="s">
        <v>167</v>
      </c>
      <c r="AU166" s="226" t="s">
        <v>165</v>
      </c>
      <c r="AV166" s="11" t="s">
        <v>165</v>
      </c>
      <c r="AW166" s="11" t="s">
        <v>34</v>
      </c>
      <c r="AX166" s="11" t="s">
        <v>74</v>
      </c>
      <c r="AY166" s="226" t="s">
        <v>157</v>
      </c>
    </row>
    <row r="167" spans="2:51" s="12" customFormat="1" ht="12">
      <c r="B167" s="227"/>
      <c r="C167" s="228"/>
      <c r="D167" s="217" t="s">
        <v>167</v>
      </c>
      <c r="E167" s="229" t="s">
        <v>20</v>
      </c>
      <c r="F167" s="230" t="s">
        <v>169</v>
      </c>
      <c r="G167" s="228"/>
      <c r="H167" s="231">
        <v>585.57</v>
      </c>
      <c r="I167" s="232"/>
      <c r="J167" s="228"/>
      <c r="K167" s="228"/>
      <c r="L167" s="233"/>
      <c r="M167" s="234"/>
      <c r="N167" s="235"/>
      <c r="O167" s="235"/>
      <c r="P167" s="235"/>
      <c r="Q167" s="235"/>
      <c r="R167" s="235"/>
      <c r="S167" s="235"/>
      <c r="T167" s="236"/>
      <c r="AT167" s="237" t="s">
        <v>167</v>
      </c>
      <c r="AU167" s="237" t="s">
        <v>165</v>
      </c>
      <c r="AV167" s="12" t="s">
        <v>164</v>
      </c>
      <c r="AW167" s="12" t="s">
        <v>34</v>
      </c>
      <c r="AX167" s="12" t="s">
        <v>8</v>
      </c>
      <c r="AY167" s="237" t="s">
        <v>157</v>
      </c>
    </row>
    <row r="168" spans="2:63" s="10" customFormat="1" ht="22.8" customHeight="1">
      <c r="B168" s="188"/>
      <c r="C168" s="189"/>
      <c r="D168" s="190" t="s">
        <v>73</v>
      </c>
      <c r="E168" s="202" t="s">
        <v>191</v>
      </c>
      <c r="F168" s="202" t="s">
        <v>256</v>
      </c>
      <c r="G168" s="189"/>
      <c r="H168" s="189"/>
      <c r="I168" s="192"/>
      <c r="J168" s="203">
        <f>BK168</f>
        <v>0</v>
      </c>
      <c r="K168" s="189"/>
      <c r="L168" s="194"/>
      <c r="M168" s="195"/>
      <c r="N168" s="196"/>
      <c r="O168" s="196"/>
      <c r="P168" s="197">
        <f>SUM(P169:P402)</f>
        <v>0</v>
      </c>
      <c r="Q168" s="196"/>
      <c r="R168" s="197">
        <f>SUM(R169:R402)</f>
        <v>121.44353650000001</v>
      </c>
      <c r="S168" s="196"/>
      <c r="T168" s="198">
        <f>SUM(T169:T402)</f>
        <v>0</v>
      </c>
      <c r="AR168" s="199" t="s">
        <v>8</v>
      </c>
      <c r="AT168" s="200" t="s">
        <v>73</v>
      </c>
      <c r="AU168" s="200" t="s">
        <v>8</v>
      </c>
      <c r="AY168" s="199" t="s">
        <v>157</v>
      </c>
      <c r="BK168" s="201">
        <f>SUM(BK169:BK402)</f>
        <v>0</v>
      </c>
    </row>
    <row r="169" spans="2:65" s="1" customFormat="1" ht="16.5" customHeight="1">
      <c r="B169" s="38"/>
      <c r="C169" s="204" t="s">
        <v>257</v>
      </c>
      <c r="D169" s="204" t="s">
        <v>159</v>
      </c>
      <c r="E169" s="205" t="s">
        <v>258</v>
      </c>
      <c r="F169" s="206" t="s">
        <v>259</v>
      </c>
      <c r="G169" s="207" t="s">
        <v>162</v>
      </c>
      <c r="H169" s="208">
        <v>335.35</v>
      </c>
      <c r="I169" s="209"/>
      <c r="J169" s="208">
        <f>ROUND(I169*H169,0)</f>
        <v>0</v>
      </c>
      <c r="K169" s="206" t="s">
        <v>163</v>
      </c>
      <c r="L169" s="43"/>
      <c r="M169" s="210" t="s">
        <v>20</v>
      </c>
      <c r="N169" s="211" t="s">
        <v>46</v>
      </c>
      <c r="O169" s="79"/>
      <c r="P169" s="212">
        <f>O169*H169</f>
        <v>0</v>
      </c>
      <c r="Q169" s="212">
        <v>0.03358</v>
      </c>
      <c r="R169" s="212">
        <f>Q169*H169</f>
        <v>11.261053</v>
      </c>
      <c r="S169" s="212">
        <v>0</v>
      </c>
      <c r="T169" s="213">
        <f>S169*H169</f>
        <v>0</v>
      </c>
      <c r="AR169" s="17" t="s">
        <v>164</v>
      </c>
      <c r="AT169" s="17" t="s">
        <v>159</v>
      </c>
      <c r="AU169" s="17" t="s">
        <v>165</v>
      </c>
      <c r="AY169" s="17" t="s">
        <v>157</v>
      </c>
      <c r="BE169" s="214">
        <f>IF(N169="základní",J169,0)</f>
        <v>0</v>
      </c>
      <c r="BF169" s="214">
        <f>IF(N169="snížená",J169,0)</f>
        <v>0</v>
      </c>
      <c r="BG169" s="214">
        <f>IF(N169="zákl. přenesená",J169,0)</f>
        <v>0</v>
      </c>
      <c r="BH169" s="214">
        <f>IF(N169="sníž. přenesená",J169,0)</f>
        <v>0</v>
      </c>
      <c r="BI169" s="214">
        <f>IF(N169="nulová",J169,0)</f>
        <v>0</v>
      </c>
      <c r="BJ169" s="17" t="s">
        <v>165</v>
      </c>
      <c r="BK169" s="214">
        <f>ROUND(I169*H169,0)</f>
        <v>0</v>
      </c>
      <c r="BL169" s="17" t="s">
        <v>164</v>
      </c>
      <c r="BM169" s="17" t="s">
        <v>260</v>
      </c>
    </row>
    <row r="170" spans="2:51" s="13" customFormat="1" ht="12">
      <c r="B170" s="238"/>
      <c r="C170" s="239"/>
      <c r="D170" s="217" t="s">
        <v>167</v>
      </c>
      <c r="E170" s="240" t="s">
        <v>20</v>
      </c>
      <c r="F170" s="241" t="s">
        <v>261</v>
      </c>
      <c r="G170" s="239"/>
      <c r="H170" s="240" t="s">
        <v>20</v>
      </c>
      <c r="I170" s="242"/>
      <c r="J170" s="239"/>
      <c r="K170" s="239"/>
      <c r="L170" s="243"/>
      <c r="M170" s="244"/>
      <c r="N170" s="245"/>
      <c r="O170" s="245"/>
      <c r="P170" s="245"/>
      <c r="Q170" s="245"/>
      <c r="R170" s="245"/>
      <c r="S170" s="245"/>
      <c r="T170" s="246"/>
      <c r="AT170" s="247" t="s">
        <v>167</v>
      </c>
      <c r="AU170" s="247" t="s">
        <v>165</v>
      </c>
      <c r="AV170" s="13" t="s">
        <v>8</v>
      </c>
      <c r="AW170" s="13" t="s">
        <v>34</v>
      </c>
      <c r="AX170" s="13" t="s">
        <v>74</v>
      </c>
      <c r="AY170" s="247" t="s">
        <v>157</v>
      </c>
    </row>
    <row r="171" spans="2:51" s="11" customFormat="1" ht="12">
      <c r="B171" s="215"/>
      <c r="C171" s="216"/>
      <c r="D171" s="217" t="s">
        <v>167</v>
      </c>
      <c r="E171" s="218" t="s">
        <v>20</v>
      </c>
      <c r="F171" s="219" t="s">
        <v>262</v>
      </c>
      <c r="G171" s="216"/>
      <c r="H171" s="220">
        <v>283.63</v>
      </c>
      <c r="I171" s="221"/>
      <c r="J171" s="216"/>
      <c r="K171" s="216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167</v>
      </c>
      <c r="AU171" s="226" t="s">
        <v>165</v>
      </c>
      <c r="AV171" s="11" t="s">
        <v>165</v>
      </c>
      <c r="AW171" s="11" t="s">
        <v>34</v>
      </c>
      <c r="AX171" s="11" t="s">
        <v>74</v>
      </c>
      <c r="AY171" s="226" t="s">
        <v>157</v>
      </c>
    </row>
    <row r="172" spans="2:51" s="11" customFormat="1" ht="12">
      <c r="B172" s="215"/>
      <c r="C172" s="216"/>
      <c r="D172" s="217" t="s">
        <v>167</v>
      </c>
      <c r="E172" s="218" t="s">
        <v>20</v>
      </c>
      <c r="F172" s="219" t="s">
        <v>263</v>
      </c>
      <c r="G172" s="216"/>
      <c r="H172" s="220">
        <v>51.72</v>
      </c>
      <c r="I172" s="221"/>
      <c r="J172" s="216"/>
      <c r="K172" s="216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167</v>
      </c>
      <c r="AU172" s="226" t="s">
        <v>165</v>
      </c>
      <c r="AV172" s="11" t="s">
        <v>165</v>
      </c>
      <c r="AW172" s="11" t="s">
        <v>34</v>
      </c>
      <c r="AX172" s="11" t="s">
        <v>74</v>
      </c>
      <c r="AY172" s="226" t="s">
        <v>157</v>
      </c>
    </row>
    <row r="173" spans="2:51" s="12" customFormat="1" ht="12">
      <c r="B173" s="227"/>
      <c r="C173" s="228"/>
      <c r="D173" s="217" t="s">
        <v>167</v>
      </c>
      <c r="E173" s="229" t="s">
        <v>20</v>
      </c>
      <c r="F173" s="230" t="s">
        <v>169</v>
      </c>
      <c r="G173" s="228"/>
      <c r="H173" s="231">
        <v>335.35</v>
      </c>
      <c r="I173" s="232"/>
      <c r="J173" s="228"/>
      <c r="K173" s="228"/>
      <c r="L173" s="233"/>
      <c r="M173" s="234"/>
      <c r="N173" s="235"/>
      <c r="O173" s="235"/>
      <c r="P173" s="235"/>
      <c r="Q173" s="235"/>
      <c r="R173" s="235"/>
      <c r="S173" s="235"/>
      <c r="T173" s="236"/>
      <c r="AT173" s="237" t="s">
        <v>167</v>
      </c>
      <c r="AU173" s="237" t="s">
        <v>165</v>
      </c>
      <c r="AV173" s="12" t="s">
        <v>164</v>
      </c>
      <c r="AW173" s="12" t="s">
        <v>34</v>
      </c>
      <c r="AX173" s="12" t="s">
        <v>8</v>
      </c>
      <c r="AY173" s="237" t="s">
        <v>157</v>
      </c>
    </row>
    <row r="174" spans="2:65" s="1" customFormat="1" ht="22.5" customHeight="1">
      <c r="B174" s="38"/>
      <c r="C174" s="204" t="s">
        <v>264</v>
      </c>
      <c r="D174" s="204" t="s">
        <v>159</v>
      </c>
      <c r="E174" s="205" t="s">
        <v>265</v>
      </c>
      <c r="F174" s="206" t="s">
        <v>266</v>
      </c>
      <c r="G174" s="207" t="s">
        <v>162</v>
      </c>
      <c r="H174" s="208">
        <v>913.57</v>
      </c>
      <c r="I174" s="209"/>
      <c r="J174" s="208">
        <f>ROUND(I174*H174,0)</f>
        <v>0</v>
      </c>
      <c r="K174" s="206" t="s">
        <v>163</v>
      </c>
      <c r="L174" s="43"/>
      <c r="M174" s="210" t="s">
        <v>20</v>
      </c>
      <c r="N174" s="211" t="s">
        <v>46</v>
      </c>
      <c r="O174" s="79"/>
      <c r="P174" s="212">
        <f>O174*H174</f>
        <v>0</v>
      </c>
      <c r="Q174" s="212">
        <v>0.0345</v>
      </c>
      <c r="R174" s="212">
        <f>Q174*H174</f>
        <v>31.518165000000003</v>
      </c>
      <c r="S174" s="212">
        <v>0</v>
      </c>
      <c r="T174" s="213">
        <f>S174*H174</f>
        <v>0</v>
      </c>
      <c r="AR174" s="17" t="s">
        <v>164</v>
      </c>
      <c r="AT174" s="17" t="s">
        <v>159</v>
      </c>
      <c r="AU174" s="17" t="s">
        <v>165</v>
      </c>
      <c r="AY174" s="17" t="s">
        <v>157</v>
      </c>
      <c r="BE174" s="214">
        <f>IF(N174="základní",J174,0)</f>
        <v>0</v>
      </c>
      <c r="BF174" s="214">
        <f>IF(N174="snížená",J174,0)</f>
        <v>0</v>
      </c>
      <c r="BG174" s="214">
        <f>IF(N174="zákl. přenesená",J174,0)</f>
        <v>0</v>
      </c>
      <c r="BH174" s="214">
        <f>IF(N174="sníž. přenesená",J174,0)</f>
        <v>0</v>
      </c>
      <c r="BI174" s="214">
        <f>IF(N174="nulová",J174,0)</f>
        <v>0</v>
      </c>
      <c r="BJ174" s="17" t="s">
        <v>165</v>
      </c>
      <c r="BK174" s="214">
        <f>ROUND(I174*H174,0)</f>
        <v>0</v>
      </c>
      <c r="BL174" s="17" t="s">
        <v>164</v>
      </c>
      <c r="BM174" s="17" t="s">
        <v>267</v>
      </c>
    </row>
    <row r="175" spans="2:51" s="13" customFormat="1" ht="12">
      <c r="B175" s="238"/>
      <c r="C175" s="239"/>
      <c r="D175" s="217" t="s">
        <v>167</v>
      </c>
      <c r="E175" s="240" t="s">
        <v>20</v>
      </c>
      <c r="F175" s="241" t="s">
        <v>239</v>
      </c>
      <c r="G175" s="239"/>
      <c r="H175" s="240" t="s">
        <v>20</v>
      </c>
      <c r="I175" s="242"/>
      <c r="J175" s="239"/>
      <c r="K175" s="239"/>
      <c r="L175" s="243"/>
      <c r="M175" s="244"/>
      <c r="N175" s="245"/>
      <c r="O175" s="245"/>
      <c r="P175" s="245"/>
      <c r="Q175" s="245"/>
      <c r="R175" s="245"/>
      <c r="S175" s="245"/>
      <c r="T175" s="246"/>
      <c r="AT175" s="247" t="s">
        <v>167</v>
      </c>
      <c r="AU175" s="247" t="s">
        <v>165</v>
      </c>
      <c r="AV175" s="13" t="s">
        <v>8</v>
      </c>
      <c r="AW175" s="13" t="s">
        <v>34</v>
      </c>
      <c r="AX175" s="13" t="s">
        <v>74</v>
      </c>
      <c r="AY175" s="247" t="s">
        <v>157</v>
      </c>
    </row>
    <row r="176" spans="2:51" s="11" customFormat="1" ht="12">
      <c r="B176" s="215"/>
      <c r="C176" s="216"/>
      <c r="D176" s="217" t="s">
        <v>167</v>
      </c>
      <c r="E176" s="218" t="s">
        <v>20</v>
      </c>
      <c r="F176" s="219" t="s">
        <v>268</v>
      </c>
      <c r="G176" s="216"/>
      <c r="H176" s="220">
        <v>83.26</v>
      </c>
      <c r="I176" s="221"/>
      <c r="J176" s="216"/>
      <c r="K176" s="216"/>
      <c r="L176" s="222"/>
      <c r="M176" s="223"/>
      <c r="N176" s="224"/>
      <c r="O176" s="224"/>
      <c r="P176" s="224"/>
      <c r="Q176" s="224"/>
      <c r="R176" s="224"/>
      <c r="S176" s="224"/>
      <c r="T176" s="225"/>
      <c r="AT176" s="226" t="s">
        <v>167</v>
      </c>
      <c r="AU176" s="226" t="s">
        <v>165</v>
      </c>
      <c r="AV176" s="11" t="s">
        <v>165</v>
      </c>
      <c r="AW176" s="11" t="s">
        <v>34</v>
      </c>
      <c r="AX176" s="11" t="s">
        <v>74</v>
      </c>
      <c r="AY176" s="226" t="s">
        <v>157</v>
      </c>
    </row>
    <row r="177" spans="2:51" s="11" customFormat="1" ht="12">
      <c r="B177" s="215"/>
      <c r="C177" s="216"/>
      <c r="D177" s="217" t="s">
        <v>167</v>
      </c>
      <c r="E177" s="218" t="s">
        <v>20</v>
      </c>
      <c r="F177" s="219" t="s">
        <v>269</v>
      </c>
      <c r="G177" s="216"/>
      <c r="H177" s="220">
        <v>169.81</v>
      </c>
      <c r="I177" s="221"/>
      <c r="J177" s="216"/>
      <c r="K177" s="216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167</v>
      </c>
      <c r="AU177" s="226" t="s">
        <v>165</v>
      </c>
      <c r="AV177" s="11" t="s">
        <v>165</v>
      </c>
      <c r="AW177" s="11" t="s">
        <v>34</v>
      </c>
      <c r="AX177" s="11" t="s">
        <v>74</v>
      </c>
      <c r="AY177" s="226" t="s">
        <v>157</v>
      </c>
    </row>
    <row r="178" spans="2:51" s="11" customFormat="1" ht="12">
      <c r="B178" s="215"/>
      <c r="C178" s="216"/>
      <c r="D178" s="217" t="s">
        <v>167</v>
      </c>
      <c r="E178" s="218" t="s">
        <v>20</v>
      </c>
      <c r="F178" s="219" t="s">
        <v>270</v>
      </c>
      <c r="G178" s="216"/>
      <c r="H178" s="220">
        <v>173.43</v>
      </c>
      <c r="I178" s="221"/>
      <c r="J178" s="216"/>
      <c r="K178" s="216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167</v>
      </c>
      <c r="AU178" s="226" t="s">
        <v>165</v>
      </c>
      <c r="AV178" s="11" t="s">
        <v>165</v>
      </c>
      <c r="AW178" s="11" t="s">
        <v>34</v>
      </c>
      <c r="AX178" s="11" t="s">
        <v>74</v>
      </c>
      <c r="AY178" s="226" t="s">
        <v>157</v>
      </c>
    </row>
    <row r="179" spans="2:51" s="11" customFormat="1" ht="12">
      <c r="B179" s="215"/>
      <c r="C179" s="216"/>
      <c r="D179" s="217" t="s">
        <v>167</v>
      </c>
      <c r="E179" s="218" t="s">
        <v>20</v>
      </c>
      <c r="F179" s="219" t="s">
        <v>271</v>
      </c>
      <c r="G179" s="216"/>
      <c r="H179" s="220">
        <v>22.34</v>
      </c>
      <c r="I179" s="221"/>
      <c r="J179" s="216"/>
      <c r="K179" s="216"/>
      <c r="L179" s="222"/>
      <c r="M179" s="223"/>
      <c r="N179" s="224"/>
      <c r="O179" s="224"/>
      <c r="P179" s="224"/>
      <c r="Q179" s="224"/>
      <c r="R179" s="224"/>
      <c r="S179" s="224"/>
      <c r="T179" s="225"/>
      <c r="AT179" s="226" t="s">
        <v>167</v>
      </c>
      <c r="AU179" s="226" t="s">
        <v>165</v>
      </c>
      <c r="AV179" s="11" t="s">
        <v>165</v>
      </c>
      <c r="AW179" s="11" t="s">
        <v>34</v>
      </c>
      <c r="AX179" s="11" t="s">
        <v>74</v>
      </c>
      <c r="AY179" s="226" t="s">
        <v>157</v>
      </c>
    </row>
    <row r="180" spans="2:51" s="11" customFormat="1" ht="12">
      <c r="B180" s="215"/>
      <c r="C180" s="216"/>
      <c r="D180" s="217" t="s">
        <v>167</v>
      </c>
      <c r="E180" s="218" t="s">
        <v>20</v>
      </c>
      <c r="F180" s="219" t="s">
        <v>272</v>
      </c>
      <c r="G180" s="216"/>
      <c r="H180" s="220">
        <v>50.54</v>
      </c>
      <c r="I180" s="221"/>
      <c r="J180" s="216"/>
      <c r="K180" s="216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167</v>
      </c>
      <c r="AU180" s="226" t="s">
        <v>165</v>
      </c>
      <c r="AV180" s="11" t="s">
        <v>165</v>
      </c>
      <c r="AW180" s="11" t="s">
        <v>34</v>
      </c>
      <c r="AX180" s="11" t="s">
        <v>74</v>
      </c>
      <c r="AY180" s="226" t="s">
        <v>157</v>
      </c>
    </row>
    <row r="181" spans="2:51" s="11" customFormat="1" ht="12">
      <c r="B181" s="215"/>
      <c r="C181" s="216"/>
      <c r="D181" s="217" t="s">
        <v>167</v>
      </c>
      <c r="E181" s="218" t="s">
        <v>20</v>
      </c>
      <c r="F181" s="219" t="s">
        <v>273</v>
      </c>
      <c r="G181" s="216"/>
      <c r="H181" s="220">
        <v>67.03</v>
      </c>
      <c r="I181" s="221"/>
      <c r="J181" s="216"/>
      <c r="K181" s="216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167</v>
      </c>
      <c r="AU181" s="226" t="s">
        <v>165</v>
      </c>
      <c r="AV181" s="11" t="s">
        <v>165</v>
      </c>
      <c r="AW181" s="11" t="s">
        <v>34</v>
      </c>
      <c r="AX181" s="11" t="s">
        <v>74</v>
      </c>
      <c r="AY181" s="226" t="s">
        <v>157</v>
      </c>
    </row>
    <row r="182" spans="2:51" s="11" customFormat="1" ht="12">
      <c r="B182" s="215"/>
      <c r="C182" s="216"/>
      <c r="D182" s="217" t="s">
        <v>167</v>
      </c>
      <c r="E182" s="218" t="s">
        <v>20</v>
      </c>
      <c r="F182" s="219" t="s">
        <v>274</v>
      </c>
      <c r="G182" s="216"/>
      <c r="H182" s="220">
        <v>240.4</v>
      </c>
      <c r="I182" s="221"/>
      <c r="J182" s="216"/>
      <c r="K182" s="216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167</v>
      </c>
      <c r="AU182" s="226" t="s">
        <v>165</v>
      </c>
      <c r="AV182" s="11" t="s">
        <v>165</v>
      </c>
      <c r="AW182" s="11" t="s">
        <v>34</v>
      </c>
      <c r="AX182" s="11" t="s">
        <v>74</v>
      </c>
      <c r="AY182" s="226" t="s">
        <v>157</v>
      </c>
    </row>
    <row r="183" spans="2:51" s="13" customFormat="1" ht="12">
      <c r="B183" s="238"/>
      <c r="C183" s="239"/>
      <c r="D183" s="217" t="s">
        <v>167</v>
      </c>
      <c r="E183" s="240" t="s">
        <v>20</v>
      </c>
      <c r="F183" s="241" t="s">
        <v>275</v>
      </c>
      <c r="G183" s="239"/>
      <c r="H183" s="240" t="s">
        <v>20</v>
      </c>
      <c r="I183" s="242"/>
      <c r="J183" s="239"/>
      <c r="K183" s="239"/>
      <c r="L183" s="243"/>
      <c r="M183" s="244"/>
      <c r="N183" s="245"/>
      <c r="O183" s="245"/>
      <c r="P183" s="245"/>
      <c r="Q183" s="245"/>
      <c r="R183" s="245"/>
      <c r="S183" s="245"/>
      <c r="T183" s="246"/>
      <c r="AT183" s="247" t="s">
        <v>167</v>
      </c>
      <c r="AU183" s="247" t="s">
        <v>165</v>
      </c>
      <c r="AV183" s="13" t="s">
        <v>8</v>
      </c>
      <c r="AW183" s="13" t="s">
        <v>34</v>
      </c>
      <c r="AX183" s="13" t="s">
        <v>74</v>
      </c>
      <c r="AY183" s="247" t="s">
        <v>157</v>
      </c>
    </row>
    <row r="184" spans="2:51" s="11" customFormat="1" ht="12">
      <c r="B184" s="215"/>
      <c r="C184" s="216"/>
      <c r="D184" s="217" t="s">
        <v>167</v>
      </c>
      <c r="E184" s="218" t="s">
        <v>20</v>
      </c>
      <c r="F184" s="219" t="s">
        <v>276</v>
      </c>
      <c r="G184" s="216"/>
      <c r="H184" s="220">
        <v>-29.99</v>
      </c>
      <c r="I184" s="221"/>
      <c r="J184" s="216"/>
      <c r="K184" s="216"/>
      <c r="L184" s="222"/>
      <c r="M184" s="223"/>
      <c r="N184" s="224"/>
      <c r="O184" s="224"/>
      <c r="P184" s="224"/>
      <c r="Q184" s="224"/>
      <c r="R184" s="224"/>
      <c r="S184" s="224"/>
      <c r="T184" s="225"/>
      <c r="AT184" s="226" t="s">
        <v>167</v>
      </c>
      <c r="AU184" s="226" t="s">
        <v>165</v>
      </c>
      <c r="AV184" s="11" t="s">
        <v>165</v>
      </c>
      <c r="AW184" s="11" t="s">
        <v>34</v>
      </c>
      <c r="AX184" s="11" t="s">
        <v>74</v>
      </c>
      <c r="AY184" s="226" t="s">
        <v>157</v>
      </c>
    </row>
    <row r="185" spans="2:51" s="13" customFormat="1" ht="12">
      <c r="B185" s="238"/>
      <c r="C185" s="239"/>
      <c r="D185" s="217" t="s">
        <v>167</v>
      </c>
      <c r="E185" s="240" t="s">
        <v>20</v>
      </c>
      <c r="F185" s="241" t="s">
        <v>261</v>
      </c>
      <c r="G185" s="239"/>
      <c r="H185" s="240" t="s">
        <v>20</v>
      </c>
      <c r="I185" s="242"/>
      <c r="J185" s="239"/>
      <c r="K185" s="239"/>
      <c r="L185" s="243"/>
      <c r="M185" s="244"/>
      <c r="N185" s="245"/>
      <c r="O185" s="245"/>
      <c r="P185" s="245"/>
      <c r="Q185" s="245"/>
      <c r="R185" s="245"/>
      <c r="S185" s="245"/>
      <c r="T185" s="246"/>
      <c r="AT185" s="247" t="s">
        <v>167</v>
      </c>
      <c r="AU185" s="247" t="s">
        <v>165</v>
      </c>
      <c r="AV185" s="13" t="s">
        <v>8</v>
      </c>
      <c r="AW185" s="13" t="s">
        <v>34</v>
      </c>
      <c r="AX185" s="13" t="s">
        <v>74</v>
      </c>
      <c r="AY185" s="247" t="s">
        <v>157</v>
      </c>
    </row>
    <row r="186" spans="2:51" s="11" customFormat="1" ht="12">
      <c r="B186" s="215"/>
      <c r="C186" s="216"/>
      <c r="D186" s="217" t="s">
        <v>167</v>
      </c>
      <c r="E186" s="218" t="s">
        <v>20</v>
      </c>
      <c r="F186" s="219" t="s">
        <v>277</v>
      </c>
      <c r="G186" s="216"/>
      <c r="H186" s="220">
        <v>27.8</v>
      </c>
      <c r="I186" s="221"/>
      <c r="J186" s="216"/>
      <c r="K186" s="216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167</v>
      </c>
      <c r="AU186" s="226" t="s">
        <v>165</v>
      </c>
      <c r="AV186" s="11" t="s">
        <v>165</v>
      </c>
      <c r="AW186" s="11" t="s">
        <v>34</v>
      </c>
      <c r="AX186" s="11" t="s">
        <v>74</v>
      </c>
      <c r="AY186" s="226" t="s">
        <v>157</v>
      </c>
    </row>
    <row r="187" spans="2:51" s="11" customFormat="1" ht="12">
      <c r="B187" s="215"/>
      <c r="C187" s="216"/>
      <c r="D187" s="217" t="s">
        <v>167</v>
      </c>
      <c r="E187" s="218" t="s">
        <v>20</v>
      </c>
      <c r="F187" s="219" t="s">
        <v>278</v>
      </c>
      <c r="G187" s="216"/>
      <c r="H187" s="220">
        <v>12.65</v>
      </c>
      <c r="I187" s="221"/>
      <c r="J187" s="216"/>
      <c r="K187" s="216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167</v>
      </c>
      <c r="AU187" s="226" t="s">
        <v>165</v>
      </c>
      <c r="AV187" s="11" t="s">
        <v>165</v>
      </c>
      <c r="AW187" s="11" t="s">
        <v>34</v>
      </c>
      <c r="AX187" s="11" t="s">
        <v>74</v>
      </c>
      <c r="AY187" s="226" t="s">
        <v>157</v>
      </c>
    </row>
    <row r="188" spans="2:51" s="11" customFormat="1" ht="12">
      <c r="B188" s="215"/>
      <c r="C188" s="216"/>
      <c r="D188" s="217" t="s">
        <v>167</v>
      </c>
      <c r="E188" s="218" t="s">
        <v>20</v>
      </c>
      <c r="F188" s="219" t="s">
        <v>279</v>
      </c>
      <c r="G188" s="216"/>
      <c r="H188" s="220">
        <v>44.16</v>
      </c>
      <c r="I188" s="221"/>
      <c r="J188" s="216"/>
      <c r="K188" s="216"/>
      <c r="L188" s="222"/>
      <c r="M188" s="223"/>
      <c r="N188" s="224"/>
      <c r="O188" s="224"/>
      <c r="P188" s="224"/>
      <c r="Q188" s="224"/>
      <c r="R188" s="224"/>
      <c r="S188" s="224"/>
      <c r="T188" s="225"/>
      <c r="AT188" s="226" t="s">
        <v>167</v>
      </c>
      <c r="AU188" s="226" t="s">
        <v>165</v>
      </c>
      <c r="AV188" s="11" t="s">
        <v>165</v>
      </c>
      <c r="AW188" s="11" t="s">
        <v>34</v>
      </c>
      <c r="AX188" s="11" t="s">
        <v>74</v>
      </c>
      <c r="AY188" s="226" t="s">
        <v>157</v>
      </c>
    </row>
    <row r="189" spans="2:51" s="11" customFormat="1" ht="12">
      <c r="B189" s="215"/>
      <c r="C189" s="216"/>
      <c r="D189" s="217" t="s">
        <v>167</v>
      </c>
      <c r="E189" s="218" t="s">
        <v>20</v>
      </c>
      <c r="F189" s="219" t="s">
        <v>280</v>
      </c>
      <c r="G189" s="216"/>
      <c r="H189" s="220">
        <v>52.14</v>
      </c>
      <c r="I189" s="221"/>
      <c r="J189" s="216"/>
      <c r="K189" s="216"/>
      <c r="L189" s="222"/>
      <c r="M189" s="223"/>
      <c r="N189" s="224"/>
      <c r="O189" s="224"/>
      <c r="P189" s="224"/>
      <c r="Q189" s="224"/>
      <c r="R189" s="224"/>
      <c r="S189" s="224"/>
      <c r="T189" s="225"/>
      <c r="AT189" s="226" t="s">
        <v>167</v>
      </c>
      <c r="AU189" s="226" t="s">
        <v>165</v>
      </c>
      <c r="AV189" s="11" t="s">
        <v>165</v>
      </c>
      <c r="AW189" s="11" t="s">
        <v>34</v>
      </c>
      <c r="AX189" s="11" t="s">
        <v>74</v>
      </c>
      <c r="AY189" s="226" t="s">
        <v>157</v>
      </c>
    </row>
    <row r="190" spans="2:51" s="12" customFormat="1" ht="12">
      <c r="B190" s="227"/>
      <c r="C190" s="228"/>
      <c r="D190" s="217" t="s">
        <v>167</v>
      </c>
      <c r="E190" s="229" t="s">
        <v>20</v>
      </c>
      <c r="F190" s="230" t="s">
        <v>169</v>
      </c>
      <c r="G190" s="228"/>
      <c r="H190" s="231">
        <v>913.5699999999998</v>
      </c>
      <c r="I190" s="232"/>
      <c r="J190" s="228"/>
      <c r="K190" s="228"/>
      <c r="L190" s="233"/>
      <c r="M190" s="234"/>
      <c r="N190" s="235"/>
      <c r="O190" s="235"/>
      <c r="P190" s="235"/>
      <c r="Q190" s="235"/>
      <c r="R190" s="235"/>
      <c r="S190" s="235"/>
      <c r="T190" s="236"/>
      <c r="AT190" s="237" t="s">
        <v>167</v>
      </c>
      <c r="AU190" s="237" t="s">
        <v>165</v>
      </c>
      <c r="AV190" s="12" t="s">
        <v>164</v>
      </c>
      <c r="AW190" s="12" t="s">
        <v>34</v>
      </c>
      <c r="AX190" s="12" t="s">
        <v>8</v>
      </c>
      <c r="AY190" s="237" t="s">
        <v>157</v>
      </c>
    </row>
    <row r="191" spans="2:65" s="1" customFormat="1" ht="16.5" customHeight="1">
      <c r="B191" s="38"/>
      <c r="C191" s="204" t="s">
        <v>281</v>
      </c>
      <c r="D191" s="204" t="s">
        <v>159</v>
      </c>
      <c r="E191" s="205" t="s">
        <v>282</v>
      </c>
      <c r="F191" s="206" t="s">
        <v>283</v>
      </c>
      <c r="G191" s="207" t="s">
        <v>162</v>
      </c>
      <c r="H191" s="208">
        <v>913.57</v>
      </c>
      <c r="I191" s="209"/>
      <c r="J191" s="208">
        <f>ROUND(I191*H191,0)</f>
        <v>0</v>
      </c>
      <c r="K191" s="206" t="s">
        <v>163</v>
      </c>
      <c r="L191" s="43"/>
      <c r="M191" s="210" t="s">
        <v>20</v>
      </c>
      <c r="N191" s="211" t="s">
        <v>46</v>
      </c>
      <c r="O191" s="79"/>
      <c r="P191" s="212">
        <f>O191*H191</f>
        <v>0</v>
      </c>
      <c r="Q191" s="212">
        <v>0.016</v>
      </c>
      <c r="R191" s="212">
        <f>Q191*H191</f>
        <v>14.617120000000002</v>
      </c>
      <c r="S191" s="212">
        <v>0</v>
      </c>
      <c r="T191" s="213">
        <f>S191*H191</f>
        <v>0</v>
      </c>
      <c r="AR191" s="17" t="s">
        <v>164</v>
      </c>
      <c r="AT191" s="17" t="s">
        <v>159</v>
      </c>
      <c r="AU191" s="17" t="s">
        <v>165</v>
      </c>
      <c r="AY191" s="17" t="s">
        <v>157</v>
      </c>
      <c r="BE191" s="214">
        <f>IF(N191="základní",J191,0)</f>
        <v>0</v>
      </c>
      <c r="BF191" s="214">
        <f>IF(N191="snížená",J191,0)</f>
        <v>0</v>
      </c>
      <c r="BG191" s="214">
        <f>IF(N191="zákl. přenesená",J191,0)</f>
        <v>0</v>
      </c>
      <c r="BH191" s="214">
        <f>IF(N191="sníž. přenesená",J191,0)</f>
        <v>0</v>
      </c>
      <c r="BI191" s="214">
        <f>IF(N191="nulová",J191,0)</f>
        <v>0</v>
      </c>
      <c r="BJ191" s="17" t="s">
        <v>165</v>
      </c>
      <c r="BK191" s="214">
        <f>ROUND(I191*H191,0)</f>
        <v>0</v>
      </c>
      <c r="BL191" s="17" t="s">
        <v>164</v>
      </c>
      <c r="BM191" s="17" t="s">
        <v>284</v>
      </c>
    </row>
    <row r="192" spans="2:51" s="13" customFormat="1" ht="12">
      <c r="B192" s="238"/>
      <c r="C192" s="239"/>
      <c r="D192" s="217" t="s">
        <v>167</v>
      </c>
      <c r="E192" s="240" t="s">
        <v>20</v>
      </c>
      <c r="F192" s="241" t="s">
        <v>239</v>
      </c>
      <c r="G192" s="239"/>
      <c r="H192" s="240" t="s">
        <v>20</v>
      </c>
      <c r="I192" s="242"/>
      <c r="J192" s="239"/>
      <c r="K192" s="239"/>
      <c r="L192" s="243"/>
      <c r="M192" s="244"/>
      <c r="N192" s="245"/>
      <c r="O192" s="245"/>
      <c r="P192" s="245"/>
      <c r="Q192" s="245"/>
      <c r="R192" s="245"/>
      <c r="S192" s="245"/>
      <c r="T192" s="246"/>
      <c r="AT192" s="247" t="s">
        <v>167</v>
      </c>
      <c r="AU192" s="247" t="s">
        <v>165</v>
      </c>
      <c r="AV192" s="13" t="s">
        <v>8</v>
      </c>
      <c r="AW192" s="13" t="s">
        <v>34</v>
      </c>
      <c r="AX192" s="13" t="s">
        <v>74</v>
      </c>
      <c r="AY192" s="247" t="s">
        <v>157</v>
      </c>
    </row>
    <row r="193" spans="2:51" s="11" customFormat="1" ht="12">
      <c r="B193" s="215"/>
      <c r="C193" s="216"/>
      <c r="D193" s="217" t="s">
        <v>167</v>
      </c>
      <c r="E193" s="218" t="s">
        <v>20</v>
      </c>
      <c r="F193" s="219" t="s">
        <v>268</v>
      </c>
      <c r="G193" s="216"/>
      <c r="H193" s="220">
        <v>83.26</v>
      </c>
      <c r="I193" s="221"/>
      <c r="J193" s="216"/>
      <c r="K193" s="216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167</v>
      </c>
      <c r="AU193" s="226" t="s">
        <v>165</v>
      </c>
      <c r="AV193" s="11" t="s">
        <v>165</v>
      </c>
      <c r="AW193" s="11" t="s">
        <v>34</v>
      </c>
      <c r="AX193" s="11" t="s">
        <v>74</v>
      </c>
      <c r="AY193" s="226" t="s">
        <v>157</v>
      </c>
    </row>
    <row r="194" spans="2:51" s="11" customFormat="1" ht="12">
      <c r="B194" s="215"/>
      <c r="C194" s="216"/>
      <c r="D194" s="217" t="s">
        <v>167</v>
      </c>
      <c r="E194" s="218" t="s">
        <v>20</v>
      </c>
      <c r="F194" s="219" t="s">
        <v>269</v>
      </c>
      <c r="G194" s="216"/>
      <c r="H194" s="220">
        <v>169.81</v>
      </c>
      <c r="I194" s="221"/>
      <c r="J194" s="216"/>
      <c r="K194" s="216"/>
      <c r="L194" s="222"/>
      <c r="M194" s="223"/>
      <c r="N194" s="224"/>
      <c r="O194" s="224"/>
      <c r="P194" s="224"/>
      <c r="Q194" s="224"/>
      <c r="R194" s="224"/>
      <c r="S194" s="224"/>
      <c r="T194" s="225"/>
      <c r="AT194" s="226" t="s">
        <v>167</v>
      </c>
      <c r="AU194" s="226" t="s">
        <v>165</v>
      </c>
      <c r="AV194" s="11" t="s">
        <v>165</v>
      </c>
      <c r="AW194" s="11" t="s">
        <v>34</v>
      </c>
      <c r="AX194" s="11" t="s">
        <v>74</v>
      </c>
      <c r="AY194" s="226" t="s">
        <v>157</v>
      </c>
    </row>
    <row r="195" spans="2:51" s="11" customFormat="1" ht="12">
      <c r="B195" s="215"/>
      <c r="C195" s="216"/>
      <c r="D195" s="217" t="s">
        <v>167</v>
      </c>
      <c r="E195" s="218" t="s">
        <v>20</v>
      </c>
      <c r="F195" s="219" t="s">
        <v>270</v>
      </c>
      <c r="G195" s="216"/>
      <c r="H195" s="220">
        <v>173.43</v>
      </c>
      <c r="I195" s="221"/>
      <c r="J195" s="216"/>
      <c r="K195" s="216"/>
      <c r="L195" s="222"/>
      <c r="M195" s="223"/>
      <c r="N195" s="224"/>
      <c r="O195" s="224"/>
      <c r="P195" s="224"/>
      <c r="Q195" s="224"/>
      <c r="R195" s="224"/>
      <c r="S195" s="224"/>
      <c r="T195" s="225"/>
      <c r="AT195" s="226" t="s">
        <v>167</v>
      </c>
      <c r="AU195" s="226" t="s">
        <v>165</v>
      </c>
      <c r="AV195" s="11" t="s">
        <v>165</v>
      </c>
      <c r="AW195" s="11" t="s">
        <v>34</v>
      </c>
      <c r="AX195" s="11" t="s">
        <v>74</v>
      </c>
      <c r="AY195" s="226" t="s">
        <v>157</v>
      </c>
    </row>
    <row r="196" spans="2:51" s="11" customFormat="1" ht="12">
      <c r="B196" s="215"/>
      <c r="C196" s="216"/>
      <c r="D196" s="217" t="s">
        <v>167</v>
      </c>
      <c r="E196" s="218" t="s">
        <v>20</v>
      </c>
      <c r="F196" s="219" t="s">
        <v>271</v>
      </c>
      <c r="G196" s="216"/>
      <c r="H196" s="220">
        <v>22.34</v>
      </c>
      <c r="I196" s="221"/>
      <c r="J196" s="216"/>
      <c r="K196" s="216"/>
      <c r="L196" s="222"/>
      <c r="M196" s="223"/>
      <c r="N196" s="224"/>
      <c r="O196" s="224"/>
      <c r="P196" s="224"/>
      <c r="Q196" s="224"/>
      <c r="R196" s="224"/>
      <c r="S196" s="224"/>
      <c r="T196" s="225"/>
      <c r="AT196" s="226" t="s">
        <v>167</v>
      </c>
      <c r="AU196" s="226" t="s">
        <v>165</v>
      </c>
      <c r="AV196" s="11" t="s">
        <v>165</v>
      </c>
      <c r="AW196" s="11" t="s">
        <v>34</v>
      </c>
      <c r="AX196" s="11" t="s">
        <v>74</v>
      </c>
      <c r="AY196" s="226" t="s">
        <v>157</v>
      </c>
    </row>
    <row r="197" spans="2:51" s="11" customFormat="1" ht="12">
      <c r="B197" s="215"/>
      <c r="C197" s="216"/>
      <c r="D197" s="217" t="s">
        <v>167</v>
      </c>
      <c r="E197" s="218" t="s">
        <v>20</v>
      </c>
      <c r="F197" s="219" t="s">
        <v>272</v>
      </c>
      <c r="G197" s="216"/>
      <c r="H197" s="220">
        <v>50.54</v>
      </c>
      <c r="I197" s="221"/>
      <c r="J197" s="216"/>
      <c r="K197" s="216"/>
      <c r="L197" s="222"/>
      <c r="M197" s="223"/>
      <c r="N197" s="224"/>
      <c r="O197" s="224"/>
      <c r="P197" s="224"/>
      <c r="Q197" s="224"/>
      <c r="R197" s="224"/>
      <c r="S197" s="224"/>
      <c r="T197" s="225"/>
      <c r="AT197" s="226" t="s">
        <v>167</v>
      </c>
      <c r="AU197" s="226" t="s">
        <v>165</v>
      </c>
      <c r="AV197" s="11" t="s">
        <v>165</v>
      </c>
      <c r="AW197" s="11" t="s">
        <v>34</v>
      </c>
      <c r="AX197" s="11" t="s">
        <v>74</v>
      </c>
      <c r="AY197" s="226" t="s">
        <v>157</v>
      </c>
    </row>
    <row r="198" spans="2:51" s="11" customFormat="1" ht="12">
      <c r="B198" s="215"/>
      <c r="C198" s="216"/>
      <c r="D198" s="217" t="s">
        <v>167</v>
      </c>
      <c r="E198" s="218" t="s">
        <v>20</v>
      </c>
      <c r="F198" s="219" t="s">
        <v>273</v>
      </c>
      <c r="G198" s="216"/>
      <c r="H198" s="220">
        <v>67.03</v>
      </c>
      <c r="I198" s="221"/>
      <c r="J198" s="216"/>
      <c r="K198" s="216"/>
      <c r="L198" s="222"/>
      <c r="M198" s="223"/>
      <c r="N198" s="224"/>
      <c r="O198" s="224"/>
      <c r="P198" s="224"/>
      <c r="Q198" s="224"/>
      <c r="R198" s="224"/>
      <c r="S198" s="224"/>
      <c r="T198" s="225"/>
      <c r="AT198" s="226" t="s">
        <v>167</v>
      </c>
      <c r="AU198" s="226" t="s">
        <v>165</v>
      </c>
      <c r="AV198" s="11" t="s">
        <v>165</v>
      </c>
      <c r="AW198" s="11" t="s">
        <v>34</v>
      </c>
      <c r="AX198" s="11" t="s">
        <v>74</v>
      </c>
      <c r="AY198" s="226" t="s">
        <v>157</v>
      </c>
    </row>
    <row r="199" spans="2:51" s="11" customFormat="1" ht="12">
      <c r="B199" s="215"/>
      <c r="C199" s="216"/>
      <c r="D199" s="217" t="s">
        <v>167</v>
      </c>
      <c r="E199" s="218" t="s">
        <v>20</v>
      </c>
      <c r="F199" s="219" t="s">
        <v>274</v>
      </c>
      <c r="G199" s="216"/>
      <c r="H199" s="220">
        <v>240.4</v>
      </c>
      <c r="I199" s="221"/>
      <c r="J199" s="216"/>
      <c r="K199" s="216"/>
      <c r="L199" s="222"/>
      <c r="M199" s="223"/>
      <c r="N199" s="224"/>
      <c r="O199" s="224"/>
      <c r="P199" s="224"/>
      <c r="Q199" s="224"/>
      <c r="R199" s="224"/>
      <c r="S199" s="224"/>
      <c r="T199" s="225"/>
      <c r="AT199" s="226" t="s">
        <v>167</v>
      </c>
      <c r="AU199" s="226" t="s">
        <v>165</v>
      </c>
      <c r="AV199" s="11" t="s">
        <v>165</v>
      </c>
      <c r="AW199" s="11" t="s">
        <v>34</v>
      </c>
      <c r="AX199" s="11" t="s">
        <v>74</v>
      </c>
      <c r="AY199" s="226" t="s">
        <v>157</v>
      </c>
    </row>
    <row r="200" spans="2:51" s="13" customFormat="1" ht="12">
      <c r="B200" s="238"/>
      <c r="C200" s="239"/>
      <c r="D200" s="217" t="s">
        <v>167</v>
      </c>
      <c r="E200" s="240" t="s">
        <v>20</v>
      </c>
      <c r="F200" s="241" t="s">
        <v>275</v>
      </c>
      <c r="G200" s="239"/>
      <c r="H200" s="240" t="s">
        <v>20</v>
      </c>
      <c r="I200" s="242"/>
      <c r="J200" s="239"/>
      <c r="K200" s="239"/>
      <c r="L200" s="243"/>
      <c r="M200" s="244"/>
      <c r="N200" s="245"/>
      <c r="O200" s="245"/>
      <c r="P200" s="245"/>
      <c r="Q200" s="245"/>
      <c r="R200" s="245"/>
      <c r="S200" s="245"/>
      <c r="T200" s="246"/>
      <c r="AT200" s="247" t="s">
        <v>167</v>
      </c>
      <c r="AU200" s="247" t="s">
        <v>165</v>
      </c>
      <c r="AV200" s="13" t="s">
        <v>8</v>
      </c>
      <c r="AW200" s="13" t="s">
        <v>34</v>
      </c>
      <c r="AX200" s="13" t="s">
        <v>74</v>
      </c>
      <c r="AY200" s="247" t="s">
        <v>157</v>
      </c>
    </row>
    <row r="201" spans="2:51" s="11" customFormat="1" ht="12">
      <c r="B201" s="215"/>
      <c r="C201" s="216"/>
      <c r="D201" s="217" t="s">
        <v>167</v>
      </c>
      <c r="E201" s="218" t="s">
        <v>20</v>
      </c>
      <c r="F201" s="219" t="s">
        <v>276</v>
      </c>
      <c r="G201" s="216"/>
      <c r="H201" s="220">
        <v>-29.99</v>
      </c>
      <c r="I201" s="221"/>
      <c r="J201" s="216"/>
      <c r="K201" s="216"/>
      <c r="L201" s="222"/>
      <c r="M201" s="223"/>
      <c r="N201" s="224"/>
      <c r="O201" s="224"/>
      <c r="P201" s="224"/>
      <c r="Q201" s="224"/>
      <c r="R201" s="224"/>
      <c r="S201" s="224"/>
      <c r="T201" s="225"/>
      <c r="AT201" s="226" t="s">
        <v>167</v>
      </c>
      <c r="AU201" s="226" t="s">
        <v>165</v>
      </c>
      <c r="AV201" s="11" t="s">
        <v>165</v>
      </c>
      <c r="AW201" s="11" t="s">
        <v>34</v>
      </c>
      <c r="AX201" s="11" t="s">
        <v>74</v>
      </c>
      <c r="AY201" s="226" t="s">
        <v>157</v>
      </c>
    </row>
    <row r="202" spans="2:51" s="13" customFormat="1" ht="12">
      <c r="B202" s="238"/>
      <c r="C202" s="239"/>
      <c r="D202" s="217" t="s">
        <v>167</v>
      </c>
      <c r="E202" s="240" t="s">
        <v>20</v>
      </c>
      <c r="F202" s="241" t="s">
        <v>261</v>
      </c>
      <c r="G202" s="239"/>
      <c r="H202" s="240" t="s">
        <v>20</v>
      </c>
      <c r="I202" s="242"/>
      <c r="J202" s="239"/>
      <c r="K202" s="239"/>
      <c r="L202" s="243"/>
      <c r="M202" s="244"/>
      <c r="N202" s="245"/>
      <c r="O202" s="245"/>
      <c r="P202" s="245"/>
      <c r="Q202" s="245"/>
      <c r="R202" s="245"/>
      <c r="S202" s="245"/>
      <c r="T202" s="246"/>
      <c r="AT202" s="247" t="s">
        <v>167</v>
      </c>
      <c r="AU202" s="247" t="s">
        <v>165</v>
      </c>
      <c r="AV202" s="13" t="s">
        <v>8</v>
      </c>
      <c r="AW202" s="13" t="s">
        <v>34</v>
      </c>
      <c r="AX202" s="13" t="s">
        <v>74</v>
      </c>
      <c r="AY202" s="247" t="s">
        <v>157</v>
      </c>
    </row>
    <row r="203" spans="2:51" s="11" customFormat="1" ht="12">
      <c r="B203" s="215"/>
      <c r="C203" s="216"/>
      <c r="D203" s="217" t="s">
        <v>167</v>
      </c>
      <c r="E203" s="218" t="s">
        <v>20</v>
      </c>
      <c r="F203" s="219" t="s">
        <v>277</v>
      </c>
      <c r="G203" s="216"/>
      <c r="H203" s="220">
        <v>27.8</v>
      </c>
      <c r="I203" s="221"/>
      <c r="J203" s="216"/>
      <c r="K203" s="216"/>
      <c r="L203" s="222"/>
      <c r="M203" s="223"/>
      <c r="N203" s="224"/>
      <c r="O203" s="224"/>
      <c r="P203" s="224"/>
      <c r="Q203" s="224"/>
      <c r="R203" s="224"/>
      <c r="S203" s="224"/>
      <c r="T203" s="225"/>
      <c r="AT203" s="226" t="s">
        <v>167</v>
      </c>
      <c r="AU203" s="226" t="s">
        <v>165</v>
      </c>
      <c r="AV203" s="11" t="s">
        <v>165</v>
      </c>
      <c r="AW203" s="11" t="s">
        <v>34</v>
      </c>
      <c r="AX203" s="11" t="s">
        <v>74</v>
      </c>
      <c r="AY203" s="226" t="s">
        <v>157</v>
      </c>
    </row>
    <row r="204" spans="2:51" s="11" customFormat="1" ht="12">
      <c r="B204" s="215"/>
      <c r="C204" s="216"/>
      <c r="D204" s="217" t="s">
        <v>167</v>
      </c>
      <c r="E204" s="218" t="s">
        <v>20</v>
      </c>
      <c r="F204" s="219" t="s">
        <v>278</v>
      </c>
      <c r="G204" s="216"/>
      <c r="H204" s="220">
        <v>12.65</v>
      </c>
      <c r="I204" s="221"/>
      <c r="J204" s="216"/>
      <c r="K204" s="216"/>
      <c r="L204" s="222"/>
      <c r="M204" s="223"/>
      <c r="N204" s="224"/>
      <c r="O204" s="224"/>
      <c r="P204" s="224"/>
      <c r="Q204" s="224"/>
      <c r="R204" s="224"/>
      <c r="S204" s="224"/>
      <c r="T204" s="225"/>
      <c r="AT204" s="226" t="s">
        <v>167</v>
      </c>
      <c r="AU204" s="226" t="s">
        <v>165</v>
      </c>
      <c r="AV204" s="11" t="s">
        <v>165</v>
      </c>
      <c r="AW204" s="11" t="s">
        <v>34</v>
      </c>
      <c r="AX204" s="11" t="s">
        <v>74</v>
      </c>
      <c r="AY204" s="226" t="s">
        <v>157</v>
      </c>
    </row>
    <row r="205" spans="2:51" s="11" customFormat="1" ht="12">
      <c r="B205" s="215"/>
      <c r="C205" s="216"/>
      <c r="D205" s="217" t="s">
        <v>167</v>
      </c>
      <c r="E205" s="218" t="s">
        <v>20</v>
      </c>
      <c r="F205" s="219" t="s">
        <v>279</v>
      </c>
      <c r="G205" s="216"/>
      <c r="H205" s="220">
        <v>44.16</v>
      </c>
      <c r="I205" s="221"/>
      <c r="J205" s="216"/>
      <c r="K205" s="216"/>
      <c r="L205" s="222"/>
      <c r="M205" s="223"/>
      <c r="N205" s="224"/>
      <c r="O205" s="224"/>
      <c r="P205" s="224"/>
      <c r="Q205" s="224"/>
      <c r="R205" s="224"/>
      <c r="S205" s="224"/>
      <c r="T205" s="225"/>
      <c r="AT205" s="226" t="s">
        <v>167</v>
      </c>
      <c r="AU205" s="226" t="s">
        <v>165</v>
      </c>
      <c r="AV205" s="11" t="s">
        <v>165</v>
      </c>
      <c r="AW205" s="11" t="s">
        <v>34</v>
      </c>
      <c r="AX205" s="11" t="s">
        <v>74</v>
      </c>
      <c r="AY205" s="226" t="s">
        <v>157</v>
      </c>
    </row>
    <row r="206" spans="2:51" s="11" customFormat="1" ht="12">
      <c r="B206" s="215"/>
      <c r="C206" s="216"/>
      <c r="D206" s="217" t="s">
        <v>167</v>
      </c>
      <c r="E206" s="218" t="s">
        <v>20</v>
      </c>
      <c r="F206" s="219" t="s">
        <v>280</v>
      </c>
      <c r="G206" s="216"/>
      <c r="H206" s="220">
        <v>52.14</v>
      </c>
      <c r="I206" s="221"/>
      <c r="J206" s="216"/>
      <c r="K206" s="216"/>
      <c r="L206" s="222"/>
      <c r="M206" s="223"/>
      <c r="N206" s="224"/>
      <c r="O206" s="224"/>
      <c r="P206" s="224"/>
      <c r="Q206" s="224"/>
      <c r="R206" s="224"/>
      <c r="S206" s="224"/>
      <c r="T206" s="225"/>
      <c r="AT206" s="226" t="s">
        <v>167</v>
      </c>
      <c r="AU206" s="226" t="s">
        <v>165</v>
      </c>
      <c r="AV206" s="11" t="s">
        <v>165</v>
      </c>
      <c r="AW206" s="11" t="s">
        <v>34</v>
      </c>
      <c r="AX206" s="11" t="s">
        <v>74</v>
      </c>
      <c r="AY206" s="226" t="s">
        <v>157</v>
      </c>
    </row>
    <row r="207" spans="2:51" s="12" customFormat="1" ht="12">
      <c r="B207" s="227"/>
      <c r="C207" s="228"/>
      <c r="D207" s="217" t="s">
        <v>167</v>
      </c>
      <c r="E207" s="229" t="s">
        <v>20</v>
      </c>
      <c r="F207" s="230" t="s">
        <v>169</v>
      </c>
      <c r="G207" s="228"/>
      <c r="H207" s="231">
        <v>913.5699999999998</v>
      </c>
      <c r="I207" s="232"/>
      <c r="J207" s="228"/>
      <c r="K207" s="228"/>
      <c r="L207" s="233"/>
      <c r="M207" s="234"/>
      <c r="N207" s="235"/>
      <c r="O207" s="235"/>
      <c r="P207" s="235"/>
      <c r="Q207" s="235"/>
      <c r="R207" s="235"/>
      <c r="S207" s="235"/>
      <c r="T207" s="236"/>
      <c r="AT207" s="237" t="s">
        <v>167</v>
      </c>
      <c r="AU207" s="237" t="s">
        <v>165</v>
      </c>
      <c r="AV207" s="12" t="s">
        <v>164</v>
      </c>
      <c r="AW207" s="12" t="s">
        <v>34</v>
      </c>
      <c r="AX207" s="12" t="s">
        <v>8</v>
      </c>
      <c r="AY207" s="237" t="s">
        <v>157</v>
      </c>
    </row>
    <row r="208" spans="2:65" s="1" customFormat="1" ht="16.5" customHeight="1">
      <c r="B208" s="38"/>
      <c r="C208" s="204" t="s">
        <v>7</v>
      </c>
      <c r="D208" s="204" t="s">
        <v>159</v>
      </c>
      <c r="E208" s="205" t="s">
        <v>285</v>
      </c>
      <c r="F208" s="206" t="s">
        <v>286</v>
      </c>
      <c r="G208" s="207" t="s">
        <v>162</v>
      </c>
      <c r="H208" s="208">
        <v>277.45</v>
      </c>
      <c r="I208" s="209"/>
      <c r="J208" s="208">
        <f>ROUND(I208*H208,0)</f>
        <v>0</v>
      </c>
      <c r="K208" s="206" t="s">
        <v>163</v>
      </c>
      <c r="L208" s="43"/>
      <c r="M208" s="210" t="s">
        <v>20</v>
      </c>
      <c r="N208" s="211" t="s">
        <v>46</v>
      </c>
      <c r="O208" s="79"/>
      <c r="P208" s="212">
        <f>O208*H208</f>
        <v>0</v>
      </c>
      <c r="Q208" s="212">
        <v>0</v>
      </c>
      <c r="R208" s="212">
        <f>Q208*H208</f>
        <v>0</v>
      </c>
      <c r="S208" s="212">
        <v>0</v>
      </c>
      <c r="T208" s="213">
        <f>S208*H208</f>
        <v>0</v>
      </c>
      <c r="AR208" s="17" t="s">
        <v>164</v>
      </c>
      <c r="AT208" s="17" t="s">
        <v>159</v>
      </c>
      <c r="AU208" s="17" t="s">
        <v>165</v>
      </c>
      <c r="AY208" s="17" t="s">
        <v>157</v>
      </c>
      <c r="BE208" s="214">
        <f>IF(N208="základní",J208,0)</f>
        <v>0</v>
      </c>
      <c r="BF208" s="214">
        <f>IF(N208="snížená",J208,0)</f>
        <v>0</v>
      </c>
      <c r="BG208" s="214">
        <f>IF(N208="zákl. přenesená",J208,0)</f>
        <v>0</v>
      </c>
      <c r="BH208" s="214">
        <f>IF(N208="sníž. přenesená",J208,0)</f>
        <v>0</v>
      </c>
      <c r="BI208" s="214">
        <f>IF(N208="nulová",J208,0)</f>
        <v>0</v>
      </c>
      <c r="BJ208" s="17" t="s">
        <v>165</v>
      </c>
      <c r="BK208" s="214">
        <f>ROUND(I208*H208,0)</f>
        <v>0</v>
      </c>
      <c r="BL208" s="17" t="s">
        <v>164</v>
      </c>
      <c r="BM208" s="17" t="s">
        <v>287</v>
      </c>
    </row>
    <row r="209" spans="2:51" s="13" customFormat="1" ht="12">
      <c r="B209" s="238"/>
      <c r="C209" s="239"/>
      <c r="D209" s="217" t="s">
        <v>167</v>
      </c>
      <c r="E209" s="240" t="s">
        <v>20</v>
      </c>
      <c r="F209" s="241" t="s">
        <v>239</v>
      </c>
      <c r="G209" s="239"/>
      <c r="H209" s="240" t="s">
        <v>20</v>
      </c>
      <c r="I209" s="242"/>
      <c r="J209" s="239"/>
      <c r="K209" s="239"/>
      <c r="L209" s="243"/>
      <c r="M209" s="244"/>
      <c r="N209" s="245"/>
      <c r="O209" s="245"/>
      <c r="P209" s="245"/>
      <c r="Q209" s="245"/>
      <c r="R209" s="245"/>
      <c r="S209" s="245"/>
      <c r="T209" s="246"/>
      <c r="AT209" s="247" t="s">
        <v>167</v>
      </c>
      <c r="AU209" s="247" t="s">
        <v>165</v>
      </c>
      <c r="AV209" s="13" t="s">
        <v>8</v>
      </c>
      <c r="AW209" s="13" t="s">
        <v>34</v>
      </c>
      <c r="AX209" s="13" t="s">
        <v>74</v>
      </c>
      <c r="AY209" s="247" t="s">
        <v>157</v>
      </c>
    </row>
    <row r="210" spans="2:51" s="11" customFormat="1" ht="12">
      <c r="B210" s="215"/>
      <c r="C210" s="216"/>
      <c r="D210" s="217" t="s">
        <v>167</v>
      </c>
      <c r="E210" s="218" t="s">
        <v>20</v>
      </c>
      <c r="F210" s="219" t="s">
        <v>288</v>
      </c>
      <c r="G210" s="216"/>
      <c r="H210" s="220">
        <v>24.19</v>
      </c>
      <c r="I210" s="221"/>
      <c r="J210" s="216"/>
      <c r="K210" s="216"/>
      <c r="L210" s="222"/>
      <c r="M210" s="223"/>
      <c r="N210" s="224"/>
      <c r="O210" s="224"/>
      <c r="P210" s="224"/>
      <c r="Q210" s="224"/>
      <c r="R210" s="224"/>
      <c r="S210" s="224"/>
      <c r="T210" s="225"/>
      <c r="AT210" s="226" t="s">
        <v>167</v>
      </c>
      <c r="AU210" s="226" t="s">
        <v>165</v>
      </c>
      <c r="AV210" s="11" t="s">
        <v>165</v>
      </c>
      <c r="AW210" s="11" t="s">
        <v>34</v>
      </c>
      <c r="AX210" s="11" t="s">
        <v>74</v>
      </c>
      <c r="AY210" s="226" t="s">
        <v>157</v>
      </c>
    </row>
    <row r="211" spans="2:51" s="13" customFormat="1" ht="12">
      <c r="B211" s="238"/>
      <c r="C211" s="239"/>
      <c r="D211" s="217" t="s">
        <v>167</v>
      </c>
      <c r="E211" s="240" t="s">
        <v>20</v>
      </c>
      <c r="F211" s="241" t="s">
        <v>289</v>
      </c>
      <c r="G211" s="239"/>
      <c r="H211" s="240" t="s">
        <v>20</v>
      </c>
      <c r="I211" s="242"/>
      <c r="J211" s="239"/>
      <c r="K211" s="239"/>
      <c r="L211" s="243"/>
      <c r="M211" s="244"/>
      <c r="N211" s="245"/>
      <c r="O211" s="245"/>
      <c r="P211" s="245"/>
      <c r="Q211" s="245"/>
      <c r="R211" s="245"/>
      <c r="S211" s="245"/>
      <c r="T211" s="246"/>
      <c r="AT211" s="247" t="s">
        <v>167</v>
      </c>
      <c r="AU211" s="247" t="s">
        <v>165</v>
      </c>
      <c r="AV211" s="13" t="s">
        <v>8</v>
      </c>
      <c r="AW211" s="13" t="s">
        <v>34</v>
      </c>
      <c r="AX211" s="13" t="s">
        <v>74</v>
      </c>
      <c r="AY211" s="247" t="s">
        <v>157</v>
      </c>
    </row>
    <row r="212" spans="2:51" s="11" customFormat="1" ht="12">
      <c r="B212" s="215"/>
      <c r="C212" s="216"/>
      <c r="D212" s="217" t="s">
        <v>167</v>
      </c>
      <c r="E212" s="218" t="s">
        <v>20</v>
      </c>
      <c r="F212" s="219" t="s">
        <v>290</v>
      </c>
      <c r="G212" s="216"/>
      <c r="H212" s="220">
        <v>56.29</v>
      </c>
      <c r="I212" s="221"/>
      <c r="J212" s="216"/>
      <c r="K212" s="216"/>
      <c r="L212" s="222"/>
      <c r="M212" s="223"/>
      <c r="N212" s="224"/>
      <c r="O212" s="224"/>
      <c r="P212" s="224"/>
      <c r="Q212" s="224"/>
      <c r="R212" s="224"/>
      <c r="S212" s="224"/>
      <c r="T212" s="225"/>
      <c r="AT212" s="226" t="s">
        <v>167</v>
      </c>
      <c r="AU212" s="226" t="s">
        <v>165</v>
      </c>
      <c r="AV212" s="11" t="s">
        <v>165</v>
      </c>
      <c r="AW212" s="11" t="s">
        <v>34</v>
      </c>
      <c r="AX212" s="11" t="s">
        <v>74</v>
      </c>
      <c r="AY212" s="226" t="s">
        <v>157</v>
      </c>
    </row>
    <row r="213" spans="2:51" s="11" customFormat="1" ht="12">
      <c r="B213" s="215"/>
      <c r="C213" s="216"/>
      <c r="D213" s="217" t="s">
        <v>167</v>
      </c>
      <c r="E213" s="218" t="s">
        <v>20</v>
      </c>
      <c r="F213" s="219" t="s">
        <v>291</v>
      </c>
      <c r="G213" s="216"/>
      <c r="H213" s="220">
        <v>18.55</v>
      </c>
      <c r="I213" s="221"/>
      <c r="J213" s="216"/>
      <c r="K213" s="216"/>
      <c r="L213" s="222"/>
      <c r="M213" s="223"/>
      <c r="N213" s="224"/>
      <c r="O213" s="224"/>
      <c r="P213" s="224"/>
      <c r="Q213" s="224"/>
      <c r="R213" s="224"/>
      <c r="S213" s="224"/>
      <c r="T213" s="225"/>
      <c r="AT213" s="226" t="s">
        <v>167</v>
      </c>
      <c r="AU213" s="226" t="s">
        <v>165</v>
      </c>
      <c r="AV213" s="11" t="s">
        <v>165</v>
      </c>
      <c r="AW213" s="11" t="s">
        <v>34</v>
      </c>
      <c r="AX213" s="11" t="s">
        <v>74</v>
      </c>
      <c r="AY213" s="226" t="s">
        <v>157</v>
      </c>
    </row>
    <row r="214" spans="2:51" s="13" customFormat="1" ht="12">
      <c r="B214" s="238"/>
      <c r="C214" s="239"/>
      <c r="D214" s="217" t="s">
        <v>167</v>
      </c>
      <c r="E214" s="240" t="s">
        <v>20</v>
      </c>
      <c r="F214" s="241" t="s">
        <v>292</v>
      </c>
      <c r="G214" s="239"/>
      <c r="H214" s="240" t="s">
        <v>20</v>
      </c>
      <c r="I214" s="242"/>
      <c r="J214" s="239"/>
      <c r="K214" s="239"/>
      <c r="L214" s="243"/>
      <c r="M214" s="244"/>
      <c r="N214" s="245"/>
      <c r="O214" s="245"/>
      <c r="P214" s="245"/>
      <c r="Q214" s="245"/>
      <c r="R214" s="245"/>
      <c r="S214" s="245"/>
      <c r="T214" s="246"/>
      <c r="AT214" s="247" t="s">
        <v>167</v>
      </c>
      <c r="AU214" s="247" t="s">
        <v>165</v>
      </c>
      <c r="AV214" s="13" t="s">
        <v>8</v>
      </c>
      <c r="AW214" s="13" t="s">
        <v>34</v>
      </c>
      <c r="AX214" s="13" t="s">
        <v>74</v>
      </c>
      <c r="AY214" s="247" t="s">
        <v>157</v>
      </c>
    </row>
    <row r="215" spans="2:51" s="11" customFormat="1" ht="12">
      <c r="B215" s="215"/>
      <c r="C215" s="216"/>
      <c r="D215" s="217" t="s">
        <v>167</v>
      </c>
      <c r="E215" s="218" t="s">
        <v>20</v>
      </c>
      <c r="F215" s="219" t="s">
        <v>293</v>
      </c>
      <c r="G215" s="216"/>
      <c r="H215" s="220">
        <v>115.26</v>
      </c>
      <c r="I215" s="221"/>
      <c r="J215" s="216"/>
      <c r="K215" s="216"/>
      <c r="L215" s="222"/>
      <c r="M215" s="223"/>
      <c r="N215" s="224"/>
      <c r="O215" s="224"/>
      <c r="P215" s="224"/>
      <c r="Q215" s="224"/>
      <c r="R215" s="224"/>
      <c r="S215" s="224"/>
      <c r="T215" s="225"/>
      <c r="AT215" s="226" t="s">
        <v>167</v>
      </c>
      <c r="AU215" s="226" t="s">
        <v>165</v>
      </c>
      <c r="AV215" s="11" t="s">
        <v>165</v>
      </c>
      <c r="AW215" s="11" t="s">
        <v>34</v>
      </c>
      <c r="AX215" s="11" t="s">
        <v>74</v>
      </c>
      <c r="AY215" s="226" t="s">
        <v>157</v>
      </c>
    </row>
    <row r="216" spans="2:51" s="13" customFormat="1" ht="12">
      <c r="B216" s="238"/>
      <c r="C216" s="239"/>
      <c r="D216" s="217" t="s">
        <v>167</v>
      </c>
      <c r="E216" s="240" t="s">
        <v>20</v>
      </c>
      <c r="F216" s="241" t="s">
        <v>294</v>
      </c>
      <c r="G216" s="239"/>
      <c r="H216" s="240" t="s">
        <v>20</v>
      </c>
      <c r="I216" s="242"/>
      <c r="J216" s="239"/>
      <c r="K216" s="239"/>
      <c r="L216" s="243"/>
      <c r="M216" s="244"/>
      <c r="N216" s="245"/>
      <c r="O216" s="245"/>
      <c r="P216" s="245"/>
      <c r="Q216" s="245"/>
      <c r="R216" s="245"/>
      <c r="S216" s="245"/>
      <c r="T216" s="246"/>
      <c r="AT216" s="247" t="s">
        <v>167</v>
      </c>
      <c r="AU216" s="247" t="s">
        <v>165</v>
      </c>
      <c r="AV216" s="13" t="s">
        <v>8</v>
      </c>
      <c r="AW216" s="13" t="s">
        <v>34</v>
      </c>
      <c r="AX216" s="13" t="s">
        <v>74</v>
      </c>
      <c r="AY216" s="247" t="s">
        <v>157</v>
      </c>
    </row>
    <row r="217" spans="2:51" s="11" customFormat="1" ht="12">
      <c r="B217" s="215"/>
      <c r="C217" s="216"/>
      <c r="D217" s="217" t="s">
        <v>167</v>
      </c>
      <c r="E217" s="218" t="s">
        <v>20</v>
      </c>
      <c r="F217" s="219" t="s">
        <v>295</v>
      </c>
      <c r="G217" s="216"/>
      <c r="H217" s="220">
        <v>63.16</v>
      </c>
      <c r="I217" s="221"/>
      <c r="J217" s="216"/>
      <c r="K217" s="216"/>
      <c r="L217" s="222"/>
      <c r="M217" s="223"/>
      <c r="N217" s="224"/>
      <c r="O217" s="224"/>
      <c r="P217" s="224"/>
      <c r="Q217" s="224"/>
      <c r="R217" s="224"/>
      <c r="S217" s="224"/>
      <c r="T217" s="225"/>
      <c r="AT217" s="226" t="s">
        <v>167</v>
      </c>
      <c r="AU217" s="226" t="s">
        <v>165</v>
      </c>
      <c r="AV217" s="11" t="s">
        <v>165</v>
      </c>
      <c r="AW217" s="11" t="s">
        <v>34</v>
      </c>
      <c r="AX217" s="11" t="s">
        <v>74</v>
      </c>
      <c r="AY217" s="226" t="s">
        <v>157</v>
      </c>
    </row>
    <row r="218" spans="2:51" s="12" customFormat="1" ht="12">
      <c r="B218" s="227"/>
      <c r="C218" s="228"/>
      <c r="D218" s="217" t="s">
        <v>167</v>
      </c>
      <c r="E218" s="229" t="s">
        <v>20</v>
      </c>
      <c r="F218" s="230" t="s">
        <v>169</v>
      </c>
      <c r="G218" s="228"/>
      <c r="H218" s="231">
        <v>277.45000000000005</v>
      </c>
      <c r="I218" s="232"/>
      <c r="J218" s="228"/>
      <c r="K218" s="228"/>
      <c r="L218" s="233"/>
      <c r="M218" s="234"/>
      <c r="N218" s="235"/>
      <c r="O218" s="235"/>
      <c r="P218" s="235"/>
      <c r="Q218" s="235"/>
      <c r="R218" s="235"/>
      <c r="S218" s="235"/>
      <c r="T218" s="236"/>
      <c r="AT218" s="237" t="s">
        <v>167</v>
      </c>
      <c r="AU218" s="237" t="s">
        <v>165</v>
      </c>
      <c r="AV218" s="12" t="s">
        <v>164</v>
      </c>
      <c r="AW218" s="12" t="s">
        <v>34</v>
      </c>
      <c r="AX218" s="12" t="s">
        <v>8</v>
      </c>
      <c r="AY218" s="237" t="s">
        <v>157</v>
      </c>
    </row>
    <row r="219" spans="2:65" s="1" customFormat="1" ht="16.5" customHeight="1">
      <c r="B219" s="38"/>
      <c r="C219" s="204" t="s">
        <v>296</v>
      </c>
      <c r="D219" s="204" t="s">
        <v>159</v>
      </c>
      <c r="E219" s="205" t="s">
        <v>297</v>
      </c>
      <c r="F219" s="206" t="s">
        <v>298</v>
      </c>
      <c r="G219" s="207" t="s">
        <v>162</v>
      </c>
      <c r="H219" s="208">
        <v>926.94</v>
      </c>
      <c r="I219" s="209"/>
      <c r="J219" s="208">
        <f>ROUND(I219*H219,0)</f>
        <v>0</v>
      </c>
      <c r="K219" s="206" t="s">
        <v>163</v>
      </c>
      <c r="L219" s="43"/>
      <c r="M219" s="210" t="s">
        <v>20</v>
      </c>
      <c r="N219" s="211" t="s">
        <v>46</v>
      </c>
      <c r="O219" s="79"/>
      <c r="P219" s="212">
        <f>O219*H219</f>
        <v>0</v>
      </c>
      <c r="Q219" s="212">
        <v>0.00026</v>
      </c>
      <c r="R219" s="212">
        <f>Q219*H219</f>
        <v>0.24100439999999998</v>
      </c>
      <c r="S219" s="212">
        <v>0</v>
      </c>
      <c r="T219" s="213">
        <f>S219*H219</f>
        <v>0</v>
      </c>
      <c r="AR219" s="17" t="s">
        <v>164</v>
      </c>
      <c r="AT219" s="17" t="s">
        <v>159</v>
      </c>
      <c r="AU219" s="17" t="s">
        <v>165</v>
      </c>
      <c r="AY219" s="17" t="s">
        <v>157</v>
      </c>
      <c r="BE219" s="214">
        <f>IF(N219="základní",J219,0)</f>
        <v>0</v>
      </c>
      <c r="BF219" s="214">
        <f>IF(N219="snížená",J219,0)</f>
        <v>0</v>
      </c>
      <c r="BG219" s="214">
        <f>IF(N219="zákl. přenesená",J219,0)</f>
        <v>0</v>
      </c>
      <c r="BH219" s="214">
        <f>IF(N219="sníž. přenesená",J219,0)</f>
        <v>0</v>
      </c>
      <c r="BI219" s="214">
        <f>IF(N219="nulová",J219,0)</f>
        <v>0</v>
      </c>
      <c r="BJ219" s="17" t="s">
        <v>165</v>
      </c>
      <c r="BK219" s="214">
        <f>ROUND(I219*H219,0)</f>
        <v>0</v>
      </c>
      <c r="BL219" s="17" t="s">
        <v>164</v>
      </c>
      <c r="BM219" s="17" t="s">
        <v>299</v>
      </c>
    </row>
    <row r="220" spans="2:51" s="13" customFormat="1" ht="12">
      <c r="B220" s="238"/>
      <c r="C220" s="239"/>
      <c r="D220" s="217" t="s">
        <v>167</v>
      </c>
      <c r="E220" s="240" t="s">
        <v>20</v>
      </c>
      <c r="F220" s="241" t="s">
        <v>300</v>
      </c>
      <c r="G220" s="239"/>
      <c r="H220" s="240" t="s">
        <v>20</v>
      </c>
      <c r="I220" s="242"/>
      <c r="J220" s="239"/>
      <c r="K220" s="239"/>
      <c r="L220" s="243"/>
      <c r="M220" s="244"/>
      <c r="N220" s="245"/>
      <c r="O220" s="245"/>
      <c r="P220" s="245"/>
      <c r="Q220" s="245"/>
      <c r="R220" s="245"/>
      <c r="S220" s="245"/>
      <c r="T220" s="246"/>
      <c r="AT220" s="247" t="s">
        <v>167</v>
      </c>
      <c r="AU220" s="247" t="s">
        <v>165</v>
      </c>
      <c r="AV220" s="13" t="s">
        <v>8</v>
      </c>
      <c r="AW220" s="13" t="s">
        <v>34</v>
      </c>
      <c r="AX220" s="13" t="s">
        <v>74</v>
      </c>
      <c r="AY220" s="247" t="s">
        <v>157</v>
      </c>
    </row>
    <row r="221" spans="2:51" s="11" customFormat="1" ht="12">
      <c r="B221" s="215"/>
      <c r="C221" s="216"/>
      <c r="D221" s="217" t="s">
        <v>167</v>
      </c>
      <c r="E221" s="218" t="s">
        <v>20</v>
      </c>
      <c r="F221" s="219" t="s">
        <v>301</v>
      </c>
      <c r="G221" s="216"/>
      <c r="H221" s="220">
        <v>499.81</v>
      </c>
      <c r="I221" s="221"/>
      <c r="J221" s="216"/>
      <c r="K221" s="216"/>
      <c r="L221" s="222"/>
      <c r="M221" s="223"/>
      <c r="N221" s="224"/>
      <c r="O221" s="224"/>
      <c r="P221" s="224"/>
      <c r="Q221" s="224"/>
      <c r="R221" s="224"/>
      <c r="S221" s="224"/>
      <c r="T221" s="225"/>
      <c r="AT221" s="226" t="s">
        <v>167</v>
      </c>
      <c r="AU221" s="226" t="s">
        <v>165</v>
      </c>
      <c r="AV221" s="11" t="s">
        <v>165</v>
      </c>
      <c r="AW221" s="11" t="s">
        <v>34</v>
      </c>
      <c r="AX221" s="11" t="s">
        <v>74</v>
      </c>
      <c r="AY221" s="226" t="s">
        <v>157</v>
      </c>
    </row>
    <row r="222" spans="2:51" s="13" customFormat="1" ht="12">
      <c r="B222" s="238"/>
      <c r="C222" s="239"/>
      <c r="D222" s="217" t="s">
        <v>167</v>
      </c>
      <c r="E222" s="240" t="s">
        <v>20</v>
      </c>
      <c r="F222" s="241" t="s">
        <v>302</v>
      </c>
      <c r="G222" s="239"/>
      <c r="H222" s="240" t="s">
        <v>20</v>
      </c>
      <c r="I222" s="242"/>
      <c r="J222" s="239"/>
      <c r="K222" s="239"/>
      <c r="L222" s="243"/>
      <c r="M222" s="244"/>
      <c r="N222" s="245"/>
      <c r="O222" s="245"/>
      <c r="P222" s="245"/>
      <c r="Q222" s="245"/>
      <c r="R222" s="245"/>
      <c r="S222" s="245"/>
      <c r="T222" s="246"/>
      <c r="AT222" s="247" t="s">
        <v>167</v>
      </c>
      <c r="AU222" s="247" t="s">
        <v>165</v>
      </c>
      <c r="AV222" s="13" t="s">
        <v>8</v>
      </c>
      <c r="AW222" s="13" t="s">
        <v>34</v>
      </c>
      <c r="AX222" s="13" t="s">
        <v>74</v>
      </c>
      <c r="AY222" s="247" t="s">
        <v>157</v>
      </c>
    </row>
    <row r="223" spans="2:51" s="11" customFormat="1" ht="12">
      <c r="B223" s="215"/>
      <c r="C223" s="216"/>
      <c r="D223" s="217" t="s">
        <v>167</v>
      </c>
      <c r="E223" s="218" t="s">
        <v>20</v>
      </c>
      <c r="F223" s="219" t="s">
        <v>303</v>
      </c>
      <c r="G223" s="216"/>
      <c r="H223" s="220">
        <v>129.68</v>
      </c>
      <c r="I223" s="221"/>
      <c r="J223" s="216"/>
      <c r="K223" s="216"/>
      <c r="L223" s="222"/>
      <c r="M223" s="223"/>
      <c r="N223" s="224"/>
      <c r="O223" s="224"/>
      <c r="P223" s="224"/>
      <c r="Q223" s="224"/>
      <c r="R223" s="224"/>
      <c r="S223" s="224"/>
      <c r="T223" s="225"/>
      <c r="AT223" s="226" t="s">
        <v>167</v>
      </c>
      <c r="AU223" s="226" t="s">
        <v>165</v>
      </c>
      <c r="AV223" s="11" t="s">
        <v>165</v>
      </c>
      <c r="AW223" s="11" t="s">
        <v>34</v>
      </c>
      <c r="AX223" s="11" t="s">
        <v>74</v>
      </c>
      <c r="AY223" s="226" t="s">
        <v>157</v>
      </c>
    </row>
    <row r="224" spans="2:51" s="13" customFormat="1" ht="12">
      <c r="B224" s="238"/>
      <c r="C224" s="239"/>
      <c r="D224" s="217" t="s">
        <v>167</v>
      </c>
      <c r="E224" s="240" t="s">
        <v>20</v>
      </c>
      <c r="F224" s="241" t="s">
        <v>300</v>
      </c>
      <c r="G224" s="239"/>
      <c r="H224" s="240" t="s">
        <v>20</v>
      </c>
      <c r="I224" s="242"/>
      <c r="J224" s="239"/>
      <c r="K224" s="239"/>
      <c r="L224" s="243"/>
      <c r="M224" s="244"/>
      <c r="N224" s="245"/>
      <c r="O224" s="245"/>
      <c r="P224" s="245"/>
      <c r="Q224" s="245"/>
      <c r="R224" s="245"/>
      <c r="S224" s="245"/>
      <c r="T224" s="246"/>
      <c r="AT224" s="247" t="s">
        <v>167</v>
      </c>
      <c r="AU224" s="247" t="s">
        <v>165</v>
      </c>
      <c r="AV224" s="13" t="s">
        <v>8</v>
      </c>
      <c r="AW224" s="13" t="s">
        <v>34</v>
      </c>
      <c r="AX224" s="13" t="s">
        <v>74</v>
      </c>
      <c r="AY224" s="247" t="s">
        <v>157</v>
      </c>
    </row>
    <row r="225" spans="2:51" s="11" customFormat="1" ht="12">
      <c r="B225" s="215"/>
      <c r="C225" s="216"/>
      <c r="D225" s="217" t="s">
        <v>167</v>
      </c>
      <c r="E225" s="218" t="s">
        <v>20</v>
      </c>
      <c r="F225" s="219" t="s">
        <v>304</v>
      </c>
      <c r="G225" s="216"/>
      <c r="H225" s="220">
        <v>128.42</v>
      </c>
      <c r="I225" s="221"/>
      <c r="J225" s="216"/>
      <c r="K225" s="216"/>
      <c r="L225" s="222"/>
      <c r="M225" s="223"/>
      <c r="N225" s="224"/>
      <c r="O225" s="224"/>
      <c r="P225" s="224"/>
      <c r="Q225" s="224"/>
      <c r="R225" s="224"/>
      <c r="S225" s="224"/>
      <c r="T225" s="225"/>
      <c r="AT225" s="226" t="s">
        <v>167</v>
      </c>
      <c r="AU225" s="226" t="s">
        <v>165</v>
      </c>
      <c r="AV225" s="11" t="s">
        <v>165</v>
      </c>
      <c r="AW225" s="11" t="s">
        <v>34</v>
      </c>
      <c r="AX225" s="11" t="s">
        <v>74</v>
      </c>
      <c r="AY225" s="226" t="s">
        <v>157</v>
      </c>
    </row>
    <row r="226" spans="2:51" s="13" customFormat="1" ht="12">
      <c r="B226" s="238"/>
      <c r="C226" s="239"/>
      <c r="D226" s="217" t="s">
        <v>167</v>
      </c>
      <c r="E226" s="240" t="s">
        <v>20</v>
      </c>
      <c r="F226" s="241" t="s">
        <v>305</v>
      </c>
      <c r="G226" s="239"/>
      <c r="H226" s="240" t="s">
        <v>20</v>
      </c>
      <c r="I226" s="242"/>
      <c r="J226" s="239"/>
      <c r="K226" s="239"/>
      <c r="L226" s="243"/>
      <c r="M226" s="244"/>
      <c r="N226" s="245"/>
      <c r="O226" s="245"/>
      <c r="P226" s="245"/>
      <c r="Q226" s="245"/>
      <c r="R226" s="245"/>
      <c r="S226" s="245"/>
      <c r="T226" s="246"/>
      <c r="AT226" s="247" t="s">
        <v>167</v>
      </c>
      <c r="AU226" s="247" t="s">
        <v>165</v>
      </c>
      <c r="AV226" s="13" t="s">
        <v>8</v>
      </c>
      <c r="AW226" s="13" t="s">
        <v>34</v>
      </c>
      <c r="AX226" s="13" t="s">
        <v>74</v>
      </c>
      <c r="AY226" s="247" t="s">
        <v>157</v>
      </c>
    </row>
    <row r="227" spans="2:51" s="11" customFormat="1" ht="12">
      <c r="B227" s="215"/>
      <c r="C227" s="216"/>
      <c r="D227" s="217" t="s">
        <v>167</v>
      </c>
      <c r="E227" s="218" t="s">
        <v>20</v>
      </c>
      <c r="F227" s="219" t="s">
        <v>306</v>
      </c>
      <c r="G227" s="216"/>
      <c r="H227" s="220">
        <v>208.23</v>
      </c>
      <c r="I227" s="221"/>
      <c r="J227" s="216"/>
      <c r="K227" s="216"/>
      <c r="L227" s="222"/>
      <c r="M227" s="223"/>
      <c r="N227" s="224"/>
      <c r="O227" s="224"/>
      <c r="P227" s="224"/>
      <c r="Q227" s="224"/>
      <c r="R227" s="224"/>
      <c r="S227" s="224"/>
      <c r="T227" s="225"/>
      <c r="AT227" s="226" t="s">
        <v>167</v>
      </c>
      <c r="AU227" s="226" t="s">
        <v>165</v>
      </c>
      <c r="AV227" s="11" t="s">
        <v>165</v>
      </c>
      <c r="AW227" s="11" t="s">
        <v>34</v>
      </c>
      <c r="AX227" s="11" t="s">
        <v>74</v>
      </c>
      <c r="AY227" s="226" t="s">
        <v>157</v>
      </c>
    </row>
    <row r="228" spans="2:51" s="13" customFormat="1" ht="12">
      <c r="B228" s="238"/>
      <c r="C228" s="239"/>
      <c r="D228" s="217" t="s">
        <v>167</v>
      </c>
      <c r="E228" s="240" t="s">
        <v>20</v>
      </c>
      <c r="F228" s="241" t="s">
        <v>307</v>
      </c>
      <c r="G228" s="239"/>
      <c r="H228" s="240" t="s">
        <v>20</v>
      </c>
      <c r="I228" s="242"/>
      <c r="J228" s="239"/>
      <c r="K228" s="239"/>
      <c r="L228" s="243"/>
      <c r="M228" s="244"/>
      <c r="N228" s="245"/>
      <c r="O228" s="245"/>
      <c r="P228" s="245"/>
      <c r="Q228" s="245"/>
      <c r="R228" s="245"/>
      <c r="S228" s="245"/>
      <c r="T228" s="246"/>
      <c r="AT228" s="247" t="s">
        <v>167</v>
      </c>
      <c r="AU228" s="247" t="s">
        <v>165</v>
      </c>
      <c r="AV228" s="13" t="s">
        <v>8</v>
      </c>
      <c r="AW228" s="13" t="s">
        <v>34</v>
      </c>
      <c r="AX228" s="13" t="s">
        <v>74</v>
      </c>
      <c r="AY228" s="247" t="s">
        <v>157</v>
      </c>
    </row>
    <row r="229" spans="2:51" s="11" customFormat="1" ht="12">
      <c r="B229" s="215"/>
      <c r="C229" s="216"/>
      <c r="D229" s="217" t="s">
        <v>167</v>
      </c>
      <c r="E229" s="218" t="s">
        <v>20</v>
      </c>
      <c r="F229" s="219" t="s">
        <v>308</v>
      </c>
      <c r="G229" s="216"/>
      <c r="H229" s="220">
        <v>183.95</v>
      </c>
      <c r="I229" s="221"/>
      <c r="J229" s="216"/>
      <c r="K229" s="216"/>
      <c r="L229" s="222"/>
      <c r="M229" s="223"/>
      <c r="N229" s="224"/>
      <c r="O229" s="224"/>
      <c r="P229" s="224"/>
      <c r="Q229" s="224"/>
      <c r="R229" s="224"/>
      <c r="S229" s="224"/>
      <c r="T229" s="225"/>
      <c r="AT229" s="226" t="s">
        <v>167</v>
      </c>
      <c r="AU229" s="226" t="s">
        <v>165</v>
      </c>
      <c r="AV229" s="11" t="s">
        <v>165</v>
      </c>
      <c r="AW229" s="11" t="s">
        <v>34</v>
      </c>
      <c r="AX229" s="11" t="s">
        <v>74</v>
      </c>
      <c r="AY229" s="226" t="s">
        <v>157</v>
      </c>
    </row>
    <row r="230" spans="2:51" s="13" customFormat="1" ht="12">
      <c r="B230" s="238"/>
      <c r="C230" s="239"/>
      <c r="D230" s="217" t="s">
        <v>167</v>
      </c>
      <c r="E230" s="240" t="s">
        <v>20</v>
      </c>
      <c r="F230" s="241" t="s">
        <v>309</v>
      </c>
      <c r="G230" s="239"/>
      <c r="H230" s="240" t="s">
        <v>20</v>
      </c>
      <c r="I230" s="242"/>
      <c r="J230" s="239"/>
      <c r="K230" s="239"/>
      <c r="L230" s="243"/>
      <c r="M230" s="244"/>
      <c r="N230" s="245"/>
      <c r="O230" s="245"/>
      <c r="P230" s="245"/>
      <c r="Q230" s="245"/>
      <c r="R230" s="245"/>
      <c r="S230" s="245"/>
      <c r="T230" s="246"/>
      <c r="AT230" s="247" t="s">
        <v>167</v>
      </c>
      <c r="AU230" s="247" t="s">
        <v>165</v>
      </c>
      <c r="AV230" s="13" t="s">
        <v>8</v>
      </c>
      <c r="AW230" s="13" t="s">
        <v>34</v>
      </c>
      <c r="AX230" s="13" t="s">
        <v>74</v>
      </c>
      <c r="AY230" s="247" t="s">
        <v>157</v>
      </c>
    </row>
    <row r="231" spans="2:51" s="13" customFormat="1" ht="12">
      <c r="B231" s="238"/>
      <c r="C231" s="239"/>
      <c r="D231" s="217" t="s">
        <v>167</v>
      </c>
      <c r="E231" s="240" t="s">
        <v>20</v>
      </c>
      <c r="F231" s="241" t="s">
        <v>289</v>
      </c>
      <c r="G231" s="239"/>
      <c r="H231" s="240" t="s">
        <v>20</v>
      </c>
      <c r="I231" s="242"/>
      <c r="J231" s="239"/>
      <c r="K231" s="239"/>
      <c r="L231" s="243"/>
      <c r="M231" s="244"/>
      <c r="N231" s="245"/>
      <c r="O231" s="245"/>
      <c r="P231" s="245"/>
      <c r="Q231" s="245"/>
      <c r="R231" s="245"/>
      <c r="S231" s="245"/>
      <c r="T231" s="246"/>
      <c r="AT231" s="247" t="s">
        <v>167</v>
      </c>
      <c r="AU231" s="247" t="s">
        <v>165</v>
      </c>
      <c r="AV231" s="13" t="s">
        <v>8</v>
      </c>
      <c r="AW231" s="13" t="s">
        <v>34</v>
      </c>
      <c r="AX231" s="13" t="s">
        <v>74</v>
      </c>
      <c r="AY231" s="247" t="s">
        <v>157</v>
      </c>
    </row>
    <row r="232" spans="2:51" s="11" customFormat="1" ht="12">
      <c r="B232" s="215"/>
      <c r="C232" s="216"/>
      <c r="D232" s="217" t="s">
        <v>167</v>
      </c>
      <c r="E232" s="218" t="s">
        <v>20</v>
      </c>
      <c r="F232" s="219" t="s">
        <v>310</v>
      </c>
      <c r="G232" s="216"/>
      <c r="H232" s="220">
        <v>-56.29</v>
      </c>
      <c r="I232" s="221"/>
      <c r="J232" s="216"/>
      <c r="K232" s="216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167</v>
      </c>
      <c r="AU232" s="226" t="s">
        <v>165</v>
      </c>
      <c r="AV232" s="11" t="s">
        <v>165</v>
      </c>
      <c r="AW232" s="11" t="s">
        <v>34</v>
      </c>
      <c r="AX232" s="11" t="s">
        <v>74</v>
      </c>
      <c r="AY232" s="226" t="s">
        <v>157</v>
      </c>
    </row>
    <row r="233" spans="2:51" s="11" customFormat="1" ht="12">
      <c r="B233" s="215"/>
      <c r="C233" s="216"/>
      <c r="D233" s="217" t="s">
        <v>167</v>
      </c>
      <c r="E233" s="218" t="s">
        <v>20</v>
      </c>
      <c r="F233" s="219" t="s">
        <v>311</v>
      </c>
      <c r="G233" s="216"/>
      <c r="H233" s="220">
        <v>-18.55</v>
      </c>
      <c r="I233" s="221"/>
      <c r="J233" s="216"/>
      <c r="K233" s="216"/>
      <c r="L233" s="222"/>
      <c r="M233" s="223"/>
      <c r="N233" s="224"/>
      <c r="O233" s="224"/>
      <c r="P233" s="224"/>
      <c r="Q233" s="224"/>
      <c r="R233" s="224"/>
      <c r="S233" s="224"/>
      <c r="T233" s="225"/>
      <c r="AT233" s="226" t="s">
        <v>167</v>
      </c>
      <c r="AU233" s="226" t="s">
        <v>165</v>
      </c>
      <c r="AV233" s="11" t="s">
        <v>165</v>
      </c>
      <c r="AW233" s="11" t="s">
        <v>34</v>
      </c>
      <c r="AX233" s="11" t="s">
        <v>74</v>
      </c>
      <c r="AY233" s="226" t="s">
        <v>157</v>
      </c>
    </row>
    <row r="234" spans="2:51" s="13" customFormat="1" ht="12">
      <c r="B234" s="238"/>
      <c r="C234" s="239"/>
      <c r="D234" s="217" t="s">
        <v>167</v>
      </c>
      <c r="E234" s="240" t="s">
        <v>20</v>
      </c>
      <c r="F234" s="241" t="s">
        <v>292</v>
      </c>
      <c r="G234" s="239"/>
      <c r="H234" s="240" t="s">
        <v>20</v>
      </c>
      <c r="I234" s="242"/>
      <c r="J234" s="239"/>
      <c r="K234" s="239"/>
      <c r="L234" s="243"/>
      <c r="M234" s="244"/>
      <c r="N234" s="245"/>
      <c r="O234" s="245"/>
      <c r="P234" s="245"/>
      <c r="Q234" s="245"/>
      <c r="R234" s="245"/>
      <c r="S234" s="245"/>
      <c r="T234" s="246"/>
      <c r="AT234" s="247" t="s">
        <v>167</v>
      </c>
      <c r="AU234" s="247" t="s">
        <v>165</v>
      </c>
      <c r="AV234" s="13" t="s">
        <v>8</v>
      </c>
      <c r="AW234" s="13" t="s">
        <v>34</v>
      </c>
      <c r="AX234" s="13" t="s">
        <v>74</v>
      </c>
      <c r="AY234" s="247" t="s">
        <v>157</v>
      </c>
    </row>
    <row r="235" spans="2:51" s="11" customFormat="1" ht="12">
      <c r="B235" s="215"/>
      <c r="C235" s="216"/>
      <c r="D235" s="217" t="s">
        <v>167</v>
      </c>
      <c r="E235" s="218" t="s">
        <v>20</v>
      </c>
      <c r="F235" s="219" t="s">
        <v>312</v>
      </c>
      <c r="G235" s="216"/>
      <c r="H235" s="220">
        <v>-79.11</v>
      </c>
      <c r="I235" s="221"/>
      <c r="J235" s="216"/>
      <c r="K235" s="216"/>
      <c r="L235" s="222"/>
      <c r="M235" s="223"/>
      <c r="N235" s="224"/>
      <c r="O235" s="224"/>
      <c r="P235" s="224"/>
      <c r="Q235" s="224"/>
      <c r="R235" s="224"/>
      <c r="S235" s="224"/>
      <c r="T235" s="225"/>
      <c r="AT235" s="226" t="s">
        <v>167</v>
      </c>
      <c r="AU235" s="226" t="s">
        <v>165</v>
      </c>
      <c r="AV235" s="11" t="s">
        <v>165</v>
      </c>
      <c r="AW235" s="11" t="s">
        <v>34</v>
      </c>
      <c r="AX235" s="11" t="s">
        <v>74</v>
      </c>
      <c r="AY235" s="226" t="s">
        <v>157</v>
      </c>
    </row>
    <row r="236" spans="2:51" s="13" customFormat="1" ht="12">
      <c r="B236" s="238"/>
      <c r="C236" s="239"/>
      <c r="D236" s="217" t="s">
        <v>167</v>
      </c>
      <c r="E236" s="240" t="s">
        <v>20</v>
      </c>
      <c r="F236" s="241" t="s">
        <v>294</v>
      </c>
      <c r="G236" s="239"/>
      <c r="H236" s="240" t="s">
        <v>20</v>
      </c>
      <c r="I236" s="242"/>
      <c r="J236" s="239"/>
      <c r="K236" s="239"/>
      <c r="L236" s="243"/>
      <c r="M236" s="244"/>
      <c r="N236" s="245"/>
      <c r="O236" s="245"/>
      <c r="P236" s="245"/>
      <c r="Q236" s="245"/>
      <c r="R236" s="245"/>
      <c r="S236" s="245"/>
      <c r="T236" s="246"/>
      <c r="AT236" s="247" t="s">
        <v>167</v>
      </c>
      <c r="AU236" s="247" t="s">
        <v>165</v>
      </c>
      <c r="AV236" s="13" t="s">
        <v>8</v>
      </c>
      <c r="AW236" s="13" t="s">
        <v>34</v>
      </c>
      <c r="AX236" s="13" t="s">
        <v>74</v>
      </c>
      <c r="AY236" s="247" t="s">
        <v>157</v>
      </c>
    </row>
    <row r="237" spans="2:51" s="11" customFormat="1" ht="12">
      <c r="B237" s="215"/>
      <c r="C237" s="216"/>
      <c r="D237" s="217" t="s">
        <v>167</v>
      </c>
      <c r="E237" s="218" t="s">
        <v>20</v>
      </c>
      <c r="F237" s="219" t="s">
        <v>313</v>
      </c>
      <c r="G237" s="216"/>
      <c r="H237" s="220">
        <v>-69.2</v>
      </c>
      <c r="I237" s="221"/>
      <c r="J237" s="216"/>
      <c r="K237" s="216"/>
      <c r="L237" s="222"/>
      <c r="M237" s="223"/>
      <c r="N237" s="224"/>
      <c r="O237" s="224"/>
      <c r="P237" s="224"/>
      <c r="Q237" s="224"/>
      <c r="R237" s="224"/>
      <c r="S237" s="224"/>
      <c r="T237" s="225"/>
      <c r="AT237" s="226" t="s">
        <v>167</v>
      </c>
      <c r="AU237" s="226" t="s">
        <v>165</v>
      </c>
      <c r="AV237" s="11" t="s">
        <v>165</v>
      </c>
      <c r="AW237" s="11" t="s">
        <v>34</v>
      </c>
      <c r="AX237" s="11" t="s">
        <v>74</v>
      </c>
      <c r="AY237" s="226" t="s">
        <v>157</v>
      </c>
    </row>
    <row r="238" spans="2:51" s="12" customFormat="1" ht="12">
      <c r="B238" s="227"/>
      <c r="C238" s="228"/>
      <c r="D238" s="217" t="s">
        <v>167</v>
      </c>
      <c r="E238" s="229" t="s">
        <v>20</v>
      </c>
      <c r="F238" s="230" t="s">
        <v>169</v>
      </c>
      <c r="G238" s="228"/>
      <c r="H238" s="231">
        <v>926.9399999999999</v>
      </c>
      <c r="I238" s="232"/>
      <c r="J238" s="228"/>
      <c r="K238" s="228"/>
      <c r="L238" s="233"/>
      <c r="M238" s="234"/>
      <c r="N238" s="235"/>
      <c r="O238" s="235"/>
      <c r="P238" s="235"/>
      <c r="Q238" s="235"/>
      <c r="R238" s="235"/>
      <c r="S238" s="235"/>
      <c r="T238" s="236"/>
      <c r="AT238" s="237" t="s">
        <v>167</v>
      </c>
      <c r="AU238" s="237" t="s">
        <v>165</v>
      </c>
      <c r="AV238" s="12" t="s">
        <v>164</v>
      </c>
      <c r="AW238" s="12" t="s">
        <v>34</v>
      </c>
      <c r="AX238" s="12" t="s">
        <v>8</v>
      </c>
      <c r="AY238" s="237" t="s">
        <v>157</v>
      </c>
    </row>
    <row r="239" spans="2:65" s="1" customFormat="1" ht="16.5" customHeight="1">
      <c r="B239" s="38"/>
      <c r="C239" s="204" t="s">
        <v>314</v>
      </c>
      <c r="D239" s="204" t="s">
        <v>159</v>
      </c>
      <c r="E239" s="205" t="s">
        <v>315</v>
      </c>
      <c r="F239" s="206" t="s">
        <v>316</v>
      </c>
      <c r="G239" s="207" t="s">
        <v>162</v>
      </c>
      <c r="H239" s="208">
        <v>90.96</v>
      </c>
      <c r="I239" s="209"/>
      <c r="J239" s="208">
        <f>ROUND(I239*H239,0)</f>
        <v>0</v>
      </c>
      <c r="K239" s="206" t="s">
        <v>163</v>
      </c>
      <c r="L239" s="43"/>
      <c r="M239" s="210" t="s">
        <v>20</v>
      </c>
      <c r="N239" s="211" t="s">
        <v>46</v>
      </c>
      <c r="O239" s="79"/>
      <c r="P239" s="212">
        <f>O239*H239</f>
        <v>0</v>
      </c>
      <c r="Q239" s="212">
        <v>0.00438</v>
      </c>
      <c r="R239" s="212">
        <f>Q239*H239</f>
        <v>0.3984048</v>
      </c>
      <c r="S239" s="212">
        <v>0</v>
      </c>
      <c r="T239" s="213">
        <f>S239*H239</f>
        <v>0</v>
      </c>
      <c r="AR239" s="17" t="s">
        <v>164</v>
      </c>
      <c r="AT239" s="17" t="s">
        <v>159</v>
      </c>
      <c r="AU239" s="17" t="s">
        <v>165</v>
      </c>
      <c r="AY239" s="17" t="s">
        <v>157</v>
      </c>
      <c r="BE239" s="214">
        <f>IF(N239="základní",J239,0)</f>
        <v>0</v>
      </c>
      <c r="BF239" s="214">
        <f>IF(N239="snížená",J239,0)</f>
        <v>0</v>
      </c>
      <c r="BG239" s="214">
        <f>IF(N239="zákl. přenesená",J239,0)</f>
        <v>0</v>
      </c>
      <c r="BH239" s="214">
        <f>IF(N239="sníž. přenesená",J239,0)</f>
        <v>0</v>
      </c>
      <c r="BI239" s="214">
        <f>IF(N239="nulová",J239,0)</f>
        <v>0</v>
      </c>
      <c r="BJ239" s="17" t="s">
        <v>165</v>
      </c>
      <c r="BK239" s="214">
        <f>ROUND(I239*H239,0)</f>
        <v>0</v>
      </c>
      <c r="BL239" s="17" t="s">
        <v>164</v>
      </c>
      <c r="BM239" s="17" t="s">
        <v>317</v>
      </c>
    </row>
    <row r="240" spans="2:51" s="13" customFormat="1" ht="12">
      <c r="B240" s="238"/>
      <c r="C240" s="239"/>
      <c r="D240" s="217" t="s">
        <v>167</v>
      </c>
      <c r="E240" s="240" t="s">
        <v>20</v>
      </c>
      <c r="F240" s="241" t="s">
        <v>318</v>
      </c>
      <c r="G240" s="239"/>
      <c r="H240" s="240" t="s">
        <v>20</v>
      </c>
      <c r="I240" s="242"/>
      <c r="J240" s="239"/>
      <c r="K240" s="239"/>
      <c r="L240" s="243"/>
      <c r="M240" s="244"/>
      <c r="N240" s="245"/>
      <c r="O240" s="245"/>
      <c r="P240" s="245"/>
      <c r="Q240" s="245"/>
      <c r="R240" s="245"/>
      <c r="S240" s="245"/>
      <c r="T240" s="246"/>
      <c r="AT240" s="247" t="s">
        <v>167</v>
      </c>
      <c r="AU240" s="247" t="s">
        <v>165</v>
      </c>
      <c r="AV240" s="13" t="s">
        <v>8</v>
      </c>
      <c r="AW240" s="13" t="s">
        <v>34</v>
      </c>
      <c r="AX240" s="13" t="s">
        <v>74</v>
      </c>
      <c r="AY240" s="247" t="s">
        <v>157</v>
      </c>
    </row>
    <row r="241" spans="2:51" s="13" customFormat="1" ht="12">
      <c r="B241" s="238"/>
      <c r="C241" s="239"/>
      <c r="D241" s="217" t="s">
        <v>167</v>
      </c>
      <c r="E241" s="240" t="s">
        <v>20</v>
      </c>
      <c r="F241" s="241" t="s">
        <v>300</v>
      </c>
      <c r="G241" s="239"/>
      <c r="H241" s="240" t="s">
        <v>20</v>
      </c>
      <c r="I241" s="242"/>
      <c r="J241" s="239"/>
      <c r="K241" s="239"/>
      <c r="L241" s="243"/>
      <c r="M241" s="244"/>
      <c r="N241" s="245"/>
      <c r="O241" s="245"/>
      <c r="P241" s="245"/>
      <c r="Q241" s="245"/>
      <c r="R241" s="245"/>
      <c r="S241" s="245"/>
      <c r="T241" s="246"/>
      <c r="AT241" s="247" t="s">
        <v>167</v>
      </c>
      <c r="AU241" s="247" t="s">
        <v>165</v>
      </c>
      <c r="AV241" s="13" t="s">
        <v>8</v>
      </c>
      <c r="AW241" s="13" t="s">
        <v>34</v>
      </c>
      <c r="AX241" s="13" t="s">
        <v>74</v>
      </c>
      <c r="AY241" s="247" t="s">
        <v>157</v>
      </c>
    </row>
    <row r="242" spans="2:51" s="11" customFormat="1" ht="12">
      <c r="B242" s="215"/>
      <c r="C242" s="216"/>
      <c r="D242" s="217" t="s">
        <v>167</v>
      </c>
      <c r="E242" s="218" t="s">
        <v>20</v>
      </c>
      <c r="F242" s="219" t="s">
        <v>319</v>
      </c>
      <c r="G242" s="216"/>
      <c r="H242" s="220">
        <v>35.86</v>
      </c>
      <c r="I242" s="221"/>
      <c r="J242" s="216"/>
      <c r="K242" s="216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167</v>
      </c>
      <c r="AU242" s="226" t="s">
        <v>165</v>
      </c>
      <c r="AV242" s="11" t="s">
        <v>165</v>
      </c>
      <c r="AW242" s="11" t="s">
        <v>34</v>
      </c>
      <c r="AX242" s="11" t="s">
        <v>74</v>
      </c>
      <c r="AY242" s="226" t="s">
        <v>157</v>
      </c>
    </row>
    <row r="243" spans="2:51" s="13" customFormat="1" ht="12">
      <c r="B243" s="238"/>
      <c r="C243" s="239"/>
      <c r="D243" s="217" t="s">
        <v>167</v>
      </c>
      <c r="E243" s="240" t="s">
        <v>20</v>
      </c>
      <c r="F243" s="241" t="s">
        <v>302</v>
      </c>
      <c r="G243" s="239"/>
      <c r="H243" s="240" t="s">
        <v>20</v>
      </c>
      <c r="I243" s="242"/>
      <c r="J243" s="239"/>
      <c r="K243" s="239"/>
      <c r="L243" s="243"/>
      <c r="M243" s="244"/>
      <c r="N243" s="245"/>
      <c r="O243" s="245"/>
      <c r="P243" s="245"/>
      <c r="Q243" s="245"/>
      <c r="R243" s="245"/>
      <c r="S243" s="245"/>
      <c r="T243" s="246"/>
      <c r="AT243" s="247" t="s">
        <v>167</v>
      </c>
      <c r="AU243" s="247" t="s">
        <v>165</v>
      </c>
      <c r="AV243" s="13" t="s">
        <v>8</v>
      </c>
      <c r="AW243" s="13" t="s">
        <v>34</v>
      </c>
      <c r="AX243" s="13" t="s">
        <v>74</v>
      </c>
      <c r="AY243" s="247" t="s">
        <v>157</v>
      </c>
    </row>
    <row r="244" spans="2:51" s="11" customFormat="1" ht="12">
      <c r="B244" s="215"/>
      <c r="C244" s="216"/>
      <c r="D244" s="217" t="s">
        <v>167</v>
      </c>
      <c r="E244" s="218" t="s">
        <v>20</v>
      </c>
      <c r="F244" s="219" t="s">
        <v>320</v>
      </c>
      <c r="G244" s="216"/>
      <c r="H244" s="220">
        <v>11.38</v>
      </c>
      <c r="I244" s="221"/>
      <c r="J244" s="216"/>
      <c r="K244" s="216"/>
      <c r="L244" s="222"/>
      <c r="M244" s="223"/>
      <c r="N244" s="224"/>
      <c r="O244" s="224"/>
      <c r="P244" s="224"/>
      <c r="Q244" s="224"/>
      <c r="R244" s="224"/>
      <c r="S244" s="224"/>
      <c r="T244" s="225"/>
      <c r="AT244" s="226" t="s">
        <v>167</v>
      </c>
      <c r="AU244" s="226" t="s">
        <v>165</v>
      </c>
      <c r="AV244" s="11" t="s">
        <v>165</v>
      </c>
      <c r="AW244" s="11" t="s">
        <v>34</v>
      </c>
      <c r="AX244" s="11" t="s">
        <v>74</v>
      </c>
      <c r="AY244" s="226" t="s">
        <v>157</v>
      </c>
    </row>
    <row r="245" spans="2:51" s="13" customFormat="1" ht="12">
      <c r="B245" s="238"/>
      <c r="C245" s="239"/>
      <c r="D245" s="217" t="s">
        <v>167</v>
      </c>
      <c r="E245" s="240" t="s">
        <v>20</v>
      </c>
      <c r="F245" s="241" t="s">
        <v>300</v>
      </c>
      <c r="G245" s="239"/>
      <c r="H245" s="240" t="s">
        <v>20</v>
      </c>
      <c r="I245" s="242"/>
      <c r="J245" s="239"/>
      <c r="K245" s="239"/>
      <c r="L245" s="243"/>
      <c r="M245" s="244"/>
      <c r="N245" s="245"/>
      <c r="O245" s="245"/>
      <c r="P245" s="245"/>
      <c r="Q245" s="245"/>
      <c r="R245" s="245"/>
      <c r="S245" s="245"/>
      <c r="T245" s="246"/>
      <c r="AT245" s="247" t="s">
        <v>167</v>
      </c>
      <c r="AU245" s="247" t="s">
        <v>165</v>
      </c>
      <c r="AV245" s="13" t="s">
        <v>8</v>
      </c>
      <c r="AW245" s="13" t="s">
        <v>34</v>
      </c>
      <c r="AX245" s="13" t="s">
        <v>74</v>
      </c>
      <c r="AY245" s="247" t="s">
        <v>157</v>
      </c>
    </row>
    <row r="246" spans="2:51" s="11" customFormat="1" ht="12">
      <c r="B246" s="215"/>
      <c r="C246" s="216"/>
      <c r="D246" s="217" t="s">
        <v>167</v>
      </c>
      <c r="E246" s="218" t="s">
        <v>20</v>
      </c>
      <c r="F246" s="219" t="s">
        <v>321</v>
      </c>
      <c r="G246" s="216"/>
      <c r="H246" s="220">
        <v>14.64</v>
      </c>
      <c r="I246" s="221"/>
      <c r="J246" s="216"/>
      <c r="K246" s="216"/>
      <c r="L246" s="222"/>
      <c r="M246" s="223"/>
      <c r="N246" s="224"/>
      <c r="O246" s="224"/>
      <c r="P246" s="224"/>
      <c r="Q246" s="224"/>
      <c r="R246" s="224"/>
      <c r="S246" s="224"/>
      <c r="T246" s="225"/>
      <c r="AT246" s="226" t="s">
        <v>167</v>
      </c>
      <c r="AU246" s="226" t="s">
        <v>165</v>
      </c>
      <c r="AV246" s="11" t="s">
        <v>165</v>
      </c>
      <c r="AW246" s="11" t="s">
        <v>34</v>
      </c>
      <c r="AX246" s="11" t="s">
        <v>74</v>
      </c>
      <c r="AY246" s="226" t="s">
        <v>157</v>
      </c>
    </row>
    <row r="247" spans="2:51" s="13" customFormat="1" ht="12">
      <c r="B247" s="238"/>
      <c r="C247" s="239"/>
      <c r="D247" s="217" t="s">
        <v>167</v>
      </c>
      <c r="E247" s="240" t="s">
        <v>20</v>
      </c>
      <c r="F247" s="241" t="s">
        <v>305</v>
      </c>
      <c r="G247" s="239"/>
      <c r="H247" s="240" t="s">
        <v>20</v>
      </c>
      <c r="I247" s="242"/>
      <c r="J247" s="239"/>
      <c r="K247" s="239"/>
      <c r="L247" s="243"/>
      <c r="M247" s="244"/>
      <c r="N247" s="245"/>
      <c r="O247" s="245"/>
      <c r="P247" s="245"/>
      <c r="Q247" s="245"/>
      <c r="R247" s="245"/>
      <c r="S247" s="245"/>
      <c r="T247" s="246"/>
      <c r="AT247" s="247" t="s">
        <v>167</v>
      </c>
      <c r="AU247" s="247" t="s">
        <v>165</v>
      </c>
      <c r="AV247" s="13" t="s">
        <v>8</v>
      </c>
      <c r="AW247" s="13" t="s">
        <v>34</v>
      </c>
      <c r="AX247" s="13" t="s">
        <v>74</v>
      </c>
      <c r="AY247" s="247" t="s">
        <v>157</v>
      </c>
    </row>
    <row r="248" spans="2:51" s="11" customFormat="1" ht="12">
      <c r="B248" s="215"/>
      <c r="C248" s="216"/>
      <c r="D248" s="217" t="s">
        <v>167</v>
      </c>
      <c r="E248" s="218" t="s">
        <v>20</v>
      </c>
      <c r="F248" s="219" t="s">
        <v>322</v>
      </c>
      <c r="G248" s="216"/>
      <c r="H248" s="220">
        <v>15.14</v>
      </c>
      <c r="I248" s="221"/>
      <c r="J248" s="216"/>
      <c r="K248" s="216"/>
      <c r="L248" s="222"/>
      <c r="M248" s="223"/>
      <c r="N248" s="224"/>
      <c r="O248" s="224"/>
      <c r="P248" s="224"/>
      <c r="Q248" s="224"/>
      <c r="R248" s="224"/>
      <c r="S248" s="224"/>
      <c r="T248" s="225"/>
      <c r="AT248" s="226" t="s">
        <v>167</v>
      </c>
      <c r="AU248" s="226" t="s">
        <v>165</v>
      </c>
      <c r="AV248" s="11" t="s">
        <v>165</v>
      </c>
      <c r="AW248" s="11" t="s">
        <v>34</v>
      </c>
      <c r="AX248" s="11" t="s">
        <v>74</v>
      </c>
      <c r="AY248" s="226" t="s">
        <v>157</v>
      </c>
    </row>
    <row r="249" spans="2:51" s="13" customFormat="1" ht="12">
      <c r="B249" s="238"/>
      <c r="C249" s="239"/>
      <c r="D249" s="217" t="s">
        <v>167</v>
      </c>
      <c r="E249" s="240" t="s">
        <v>20</v>
      </c>
      <c r="F249" s="241" t="s">
        <v>307</v>
      </c>
      <c r="G249" s="239"/>
      <c r="H249" s="240" t="s">
        <v>20</v>
      </c>
      <c r="I249" s="242"/>
      <c r="J249" s="239"/>
      <c r="K249" s="239"/>
      <c r="L249" s="243"/>
      <c r="M249" s="244"/>
      <c r="N249" s="245"/>
      <c r="O249" s="245"/>
      <c r="P249" s="245"/>
      <c r="Q249" s="245"/>
      <c r="R249" s="245"/>
      <c r="S249" s="245"/>
      <c r="T249" s="246"/>
      <c r="AT249" s="247" t="s">
        <v>167</v>
      </c>
      <c r="AU249" s="247" t="s">
        <v>165</v>
      </c>
      <c r="AV249" s="13" t="s">
        <v>8</v>
      </c>
      <c r="AW249" s="13" t="s">
        <v>34</v>
      </c>
      <c r="AX249" s="13" t="s">
        <v>74</v>
      </c>
      <c r="AY249" s="247" t="s">
        <v>157</v>
      </c>
    </row>
    <row r="250" spans="2:51" s="11" customFormat="1" ht="12">
      <c r="B250" s="215"/>
      <c r="C250" s="216"/>
      <c r="D250" s="217" t="s">
        <v>167</v>
      </c>
      <c r="E250" s="218" t="s">
        <v>20</v>
      </c>
      <c r="F250" s="219" t="s">
        <v>323</v>
      </c>
      <c r="G250" s="216"/>
      <c r="H250" s="220">
        <v>38.13</v>
      </c>
      <c r="I250" s="221"/>
      <c r="J250" s="216"/>
      <c r="K250" s="216"/>
      <c r="L250" s="222"/>
      <c r="M250" s="223"/>
      <c r="N250" s="224"/>
      <c r="O250" s="224"/>
      <c r="P250" s="224"/>
      <c r="Q250" s="224"/>
      <c r="R250" s="224"/>
      <c r="S250" s="224"/>
      <c r="T250" s="225"/>
      <c r="AT250" s="226" t="s">
        <v>167</v>
      </c>
      <c r="AU250" s="226" t="s">
        <v>165</v>
      </c>
      <c r="AV250" s="11" t="s">
        <v>165</v>
      </c>
      <c r="AW250" s="11" t="s">
        <v>34</v>
      </c>
      <c r="AX250" s="11" t="s">
        <v>74</v>
      </c>
      <c r="AY250" s="226" t="s">
        <v>157</v>
      </c>
    </row>
    <row r="251" spans="2:51" s="13" customFormat="1" ht="12">
      <c r="B251" s="238"/>
      <c r="C251" s="239"/>
      <c r="D251" s="217" t="s">
        <v>167</v>
      </c>
      <c r="E251" s="240" t="s">
        <v>20</v>
      </c>
      <c r="F251" s="241" t="s">
        <v>309</v>
      </c>
      <c r="G251" s="239"/>
      <c r="H251" s="240" t="s">
        <v>20</v>
      </c>
      <c r="I251" s="242"/>
      <c r="J251" s="239"/>
      <c r="K251" s="239"/>
      <c r="L251" s="243"/>
      <c r="M251" s="244"/>
      <c r="N251" s="245"/>
      <c r="O251" s="245"/>
      <c r="P251" s="245"/>
      <c r="Q251" s="245"/>
      <c r="R251" s="245"/>
      <c r="S251" s="245"/>
      <c r="T251" s="246"/>
      <c r="AT251" s="247" t="s">
        <v>167</v>
      </c>
      <c r="AU251" s="247" t="s">
        <v>165</v>
      </c>
      <c r="AV251" s="13" t="s">
        <v>8</v>
      </c>
      <c r="AW251" s="13" t="s">
        <v>34</v>
      </c>
      <c r="AX251" s="13" t="s">
        <v>74</v>
      </c>
      <c r="AY251" s="247" t="s">
        <v>157</v>
      </c>
    </row>
    <row r="252" spans="2:51" s="13" customFormat="1" ht="12">
      <c r="B252" s="238"/>
      <c r="C252" s="239"/>
      <c r="D252" s="217" t="s">
        <v>167</v>
      </c>
      <c r="E252" s="240" t="s">
        <v>20</v>
      </c>
      <c r="F252" s="241" t="s">
        <v>239</v>
      </c>
      <c r="G252" s="239"/>
      <c r="H252" s="240" t="s">
        <v>20</v>
      </c>
      <c r="I252" s="242"/>
      <c r="J252" s="239"/>
      <c r="K252" s="239"/>
      <c r="L252" s="243"/>
      <c r="M252" s="244"/>
      <c r="N252" s="245"/>
      <c r="O252" s="245"/>
      <c r="P252" s="245"/>
      <c r="Q252" s="245"/>
      <c r="R252" s="245"/>
      <c r="S252" s="245"/>
      <c r="T252" s="246"/>
      <c r="AT252" s="247" t="s">
        <v>167</v>
      </c>
      <c r="AU252" s="247" t="s">
        <v>165</v>
      </c>
      <c r="AV252" s="13" t="s">
        <v>8</v>
      </c>
      <c r="AW252" s="13" t="s">
        <v>34</v>
      </c>
      <c r="AX252" s="13" t="s">
        <v>74</v>
      </c>
      <c r="AY252" s="247" t="s">
        <v>157</v>
      </c>
    </row>
    <row r="253" spans="2:51" s="11" customFormat="1" ht="12">
      <c r="B253" s="215"/>
      <c r="C253" s="216"/>
      <c r="D253" s="217" t="s">
        <v>167</v>
      </c>
      <c r="E253" s="218" t="s">
        <v>20</v>
      </c>
      <c r="F253" s="219" t="s">
        <v>324</v>
      </c>
      <c r="G253" s="216"/>
      <c r="H253" s="220">
        <v>-24.19</v>
      </c>
      <c r="I253" s="221"/>
      <c r="J253" s="216"/>
      <c r="K253" s="216"/>
      <c r="L253" s="222"/>
      <c r="M253" s="223"/>
      <c r="N253" s="224"/>
      <c r="O253" s="224"/>
      <c r="P253" s="224"/>
      <c r="Q253" s="224"/>
      <c r="R253" s="224"/>
      <c r="S253" s="224"/>
      <c r="T253" s="225"/>
      <c r="AT253" s="226" t="s">
        <v>167</v>
      </c>
      <c r="AU253" s="226" t="s">
        <v>165</v>
      </c>
      <c r="AV253" s="11" t="s">
        <v>165</v>
      </c>
      <c r="AW253" s="11" t="s">
        <v>34</v>
      </c>
      <c r="AX253" s="11" t="s">
        <v>74</v>
      </c>
      <c r="AY253" s="226" t="s">
        <v>157</v>
      </c>
    </row>
    <row r="254" spans="2:51" s="12" customFormat="1" ht="12">
      <c r="B254" s="227"/>
      <c r="C254" s="228"/>
      <c r="D254" s="217" t="s">
        <v>167</v>
      </c>
      <c r="E254" s="229" t="s">
        <v>20</v>
      </c>
      <c r="F254" s="230" t="s">
        <v>169</v>
      </c>
      <c r="G254" s="228"/>
      <c r="H254" s="231">
        <v>90.96000000000001</v>
      </c>
      <c r="I254" s="232"/>
      <c r="J254" s="228"/>
      <c r="K254" s="228"/>
      <c r="L254" s="233"/>
      <c r="M254" s="234"/>
      <c r="N254" s="235"/>
      <c r="O254" s="235"/>
      <c r="P254" s="235"/>
      <c r="Q254" s="235"/>
      <c r="R254" s="235"/>
      <c r="S254" s="235"/>
      <c r="T254" s="236"/>
      <c r="AT254" s="237" t="s">
        <v>167</v>
      </c>
      <c r="AU254" s="237" t="s">
        <v>165</v>
      </c>
      <c r="AV254" s="12" t="s">
        <v>164</v>
      </c>
      <c r="AW254" s="12" t="s">
        <v>34</v>
      </c>
      <c r="AX254" s="12" t="s">
        <v>8</v>
      </c>
      <c r="AY254" s="237" t="s">
        <v>157</v>
      </c>
    </row>
    <row r="255" spans="2:65" s="1" customFormat="1" ht="16.5" customHeight="1">
      <c r="B255" s="38"/>
      <c r="C255" s="204" t="s">
        <v>325</v>
      </c>
      <c r="D255" s="204" t="s">
        <v>159</v>
      </c>
      <c r="E255" s="205" t="s">
        <v>315</v>
      </c>
      <c r="F255" s="206" t="s">
        <v>316</v>
      </c>
      <c r="G255" s="207" t="s">
        <v>162</v>
      </c>
      <c r="H255" s="208">
        <v>108.29</v>
      </c>
      <c r="I255" s="209"/>
      <c r="J255" s="208">
        <f>ROUND(I255*H255,0)</f>
        <v>0</v>
      </c>
      <c r="K255" s="206" t="s">
        <v>163</v>
      </c>
      <c r="L255" s="43"/>
      <c r="M255" s="210" t="s">
        <v>20</v>
      </c>
      <c r="N255" s="211" t="s">
        <v>46</v>
      </c>
      <c r="O255" s="79"/>
      <c r="P255" s="212">
        <f>O255*H255</f>
        <v>0</v>
      </c>
      <c r="Q255" s="212">
        <v>0.00438</v>
      </c>
      <c r="R255" s="212">
        <f>Q255*H255</f>
        <v>0.47431020000000007</v>
      </c>
      <c r="S255" s="212">
        <v>0</v>
      </c>
      <c r="T255" s="213">
        <f>S255*H255</f>
        <v>0</v>
      </c>
      <c r="AR255" s="17" t="s">
        <v>164</v>
      </c>
      <c r="AT255" s="17" t="s">
        <v>159</v>
      </c>
      <c r="AU255" s="17" t="s">
        <v>165</v>
      </c>
      <c r="AY255" s="17" t="s">
        <v>157</v>
      </c>
      <c r="BE255" s="214">
        <f>IF(N255="základní",J255,0)</f>
        <v>0</v>
      </c>
      <c r="BF255" s="214">
        <f>IF(N255="snížená",J255,0)</f>
        <v>0</v>
      </c>
      <c r="BG255" s="214">
        <f>IF(N255="zákl. přenesená",J255,0)</f>
        <v>0</v>
      </c>
      <c r="BH255" s="214">
        <f>IF(N255="sníž. přenesená",J255,0)</f>
        <v>0</v>
      </c>
      <c r="BI255" s="214">
        <f>IF(N255="nulová",J255,0)</f>
        <v>0</v>
      </c>
      <c r="BJ255" s="17" t="s">
        <v>165</v>
      </c>
      <c r="BK255" s="214">
        <f>ROUND(I255*H255,0)</f>
        <v>0</v>
      </c>
      <c r="BL255" s="17" t="s">
        <v>164</v>
      </c>
      <c r="BM255" s="17" t="s">
        <v>326</v>
      </c>
    </row>
    <row r="256" spans="2:51" s="13" customFormat="1" ht="12">
      <c r="B256" s="238"/>
      <c r="C256" s="239"/>
      <c r="D256" s="217" t="s">
        <v>167</v>
      </c>
      <c r="E256" s="240" t="s">
        <v>20</v>
      </c>
      <c r="F256" s="241" t="s">
        <v>261</v>
      </c>
      <c r="G256" s="239"/>
      <c r="H256" s="240" t="s">
        <v>20</v>
      </c>
      <c r="I256" s="242"/>
      <c r="J256" s="239"/>
      <c r="K256" s="239"/>
      <c r="L256" s="243"/>
      <c r="M256" s="244"/>
      <c r="N256" s="245"/>
      <c r="O256" s="245"/>
      <c r="P256" s="245"/>
      <c r="Q256" s="245"/>
      <c r="R256" s="245"/>
      <c r="S256" s="245"/>
      <c r="T256" s="246"/>
      <c r="AT256" s="247" t="s">
        <v>167</v>
      </c>
      <c r="AU256" s="247" t="s">
        <v>165</v>
      </c>
      <c r="AV256" s="13" t="s">
        <v>8</v>
      </c>
      <c r="AW256" s="13" t="s">
        <v>34</v>
      </c>
      <c r="AX256" s="13" t="s">
        <v>74</v>
      </c>
      <c r="AY256" s="247" t="s">
        <v>157</v>
      </c>
    </row>
    <row r="257" spans="2:51" s="11" customFormat="1" ht="12">
      <c r="B257" s="215"/>
      <c r="C257" s="216"/>
      <c r="D257" s="217" t="s">
        <v>167</v>
      </c>
      <c r="E257" s="218" t="s">
        <v>20</v>
      </c>
      <c r="F257" s="219" t="s">
        <v>327</v>
      </c>
      <c r="G257" s="216"/>
      <c r="H257" s="220">
        <v>100.35</v>
      </c>
      <c r="I257" s="221"/>
      <c r="J257" s="216"/>
      <c r="K257" s="216"/>
      <c r="L257" s="222"/>
      <c r="M257" s="223"/>
      <c r="N257" s="224"/>
      <c r="O257" s="224"/>
      <c r="P257" s="224"/>
      <c r="Q257" s="224"/>
      <c r="R257" s="224"/>
      <c r="S257" s="224"/>
      <c r="T257" s="225"/>
      <c r="AT257" s="226" t="s">
        <v>167</v>
      </c>
      <c r="AU257" s="226" t="s">
        <v>165</v>
      </c>
      <c r="AV257" s="11" t="s">
        <v>165</v>
      </c>
      <c r="AW257" s="11" t="s">
        <v>34</v>
      </c>
      <c r="AX257" s="11" t="s">
        <v>74</v>
      </c>
      <c r="AY257" s="226" t="s">
        <v>157</v>
      </c>
    </row>
    <row r="258" spans="2:51" s="11" customFormat="1" ht="12">
      <c r="B258" s="215"/>
      <c r="C258" s="216"/>
      <c r="D258" s="217" t="s">
        <v>167</v>
      </c>
      <c r="E258" s="218" t="s">
        <v>20</v>
      </c>
      <c r="F258" s="219" t="s">
        <v>328</v>
      </c>
      <c r="G258" s="216"/>
      <c r="H258" s="220">
        <v>7.94</v>
      </c>
      <c r="I258" s="221"/>
      <c r="J258" s="216"/>
      <c r="K258" s="216"/>
      <c r="L258" s="222"/>
      <c r="M258" s="223"/>
      <c r="N258" s="224"/>
      <c r="O258" s="224"/>
      <c r="P258" s="224"/>
      <c r="Q258" s="224"/>
      <c r="R258" s="224"/>
      <c r="S258" s="224"/>
      <c r="T258" s="225"/>
      <c r="AT258" s="226" t="s">
        <v>167</v>
      </c>
      <c r="AU258" s="226" t="s">
        <v>165</v>
      </c>
      <c r="AV258" s="11" t="s">
        <v>165</v>
      </c>
      <c r="AW258" s="11" t="s">
        <v>34</v>
      </c>
      <c r="AX258" s="11" t="s">
        <v>74</v>
      </c>
      <c r="AY258" s="226" t="s">
        <v>157</v>
      </c>
    </row>
    <row r="259" spans="2:51" s="12" customFormat="1" ht="12">
      <c r="B259" s="227"/>
      <c r="C259" s="228"/>
      <c r="D259" s="217" t="s">
        <v>167</v>
      </c>
      <c r="E259" s="229" t="s">
        <v>20</v>
      </c>
      <c r="F259" s="230" t="s">
        <v>169</v>
      </c>
      <c r="G259" s="228"/>
      <c r="H259" s="231">
        <v>108.28999999999999</v>
      </c>
      <c r="I259" s="232"/>
      <c r="J259" s="228"/>
      <c r="K259" s="228"/>
      <c r="L259" s="233"/>
      <c r="M259" s="234"/>
      <c r="N259" s="235"/>
      <c r="O259" s="235"/>
      <c r="P259" s="235"/>
      <c r="Q259" s="235"/>
      <c r="R259" s="235"/>
      <c r="S259" s="235"/>
      <c r="T259" s="236"/>
      <c r="AT259" s="237" t="s">
        <v>167</v>
      </c>
      <c r="AU259" s="237" t="s">
        <v>165</v>
      </c>
      <c r="AV259" s="12" t="s">
        <v>164</v>
      </c>
      <c r="AW259" s="12" t="s">
        <v>34</v>
      </c>
      <c r="AX259" s="12" t="s">
        <v>8</v>
      </c>
      <c r="AY259" s="237" t="s">
        <v>157</v>
      </c>
    </row>
    <row r="260" spans="2:65" s="1" customFormat="1" ht="22.5" customHeight="1">
      <c r="B260" s="38"/>
      <c r="C260" s="204" t="s">
        <v>329</v>
      </c>
      <c r="D260" s="204" t="s">
        <v>159</v>
      </c>
      <c r="E260" s="205" t="s">
        <v>330</v>
      </c>
      <c r="F260" s="206" t="s">
        <v>331</v>
      </c>
      <c r="G260" s="207" t="s">
        <v>162</v>
      </c>
      <c r="H260" s="208">
        <v>932.98</v>
      </c>
      <c r="I260" s="209"/>
      <c r="J260" s="208">
        <f>ROUND(I260*H260,0)</f>
        <v>0</v>
      </c>
      <c r="K260" s="206" t="s">
        <v>163</v>
      </c>
      <c r="L260" s="43"/>
      <c r="M260" s="210" t="s">
        <v>20</v>
      </c>
      <c r="N260" s="211" t="s">
        <v>46</v>
      </c>
      <c r="O260" s="79"/>
      <c r="P260" s="212">
        <f>O260*H260</f>
        <v>0</v>
      </c>
      <c r="Q260" s="212">
        <v>0.00944</v>
      </c>
      <c r="R260" s="212">
        <f>Q260*H260</f>
        <v>8.8073312</v>
      </c>
      <c r="S260" s="212">
        <v>0</v>
      </c>
      <c r="T260" s="213">
        <f>S260*H260</f>
        <v>0</v>
      </c>
      <c r="AR260" s="17" t="s">
        <v>164</v>
      </c>
      <c r="AT260" s="17" t="s">
        <v>159</v>
      </c>
      <c r="AU260" s="17" t="s">
        <v>165</v>
      </c>
      <c r="AY260" s="17" t="s">
        <v>157</v>
      </c>
      <c r="BE260" s="214">
        <f>IF(N260="základní",J260,0)</f>
        <v>0</v>
      </c>
      <c r="BF260" s="214">
        <f>IF(N260="snížená",J260,0)</f>
        <v>0</v>
      </c>
      <c r="BG260" s="214">
        <f>IF(N260="zákl. přenesená",J260,0)</f>
        <v>0</v>
      </c>
      <c r="BH260" s="214">
        <f>IF(N260="sníž. přenesená",J260,0)</f>
        <v>0</v>
      </c>
      <c r="BI260" s="214">
        <f>IF(N260="nulová",J260,0)</f>
        <v>0</v>
      </c>
      <c r="BJ260" s="17" t="s">
        <v>165</v>
      </c>
      <c r="BK260" s="214">
        <f>ROUND(I260*H260,0)</f>
        <v>0</v>
      </c>
      <c r="BL260" s="17" t="s">
        <v>164</v>
      </c>
      <c r="BM260" s="17" t="s">
        <v>332</v>
      </c>
    </row>
    <row r="261" spans="2:51" s="13" customFormat="1" ht="12">
      <c r="B261" s="238"/>
      <c r="C261" s="239"/>
      <c r="D261" s="217" t="s">
        <v>167</v>
      </c>
      <c r="E261" s="240" t="s">
        <v>20</v>
      </c>
      <c r="F261" s="241" t="s">
        <v>300</v>
      </c>
      <c r="G261" s="239"/>
      <c r="H261" s="240" t="s">
        <v>20</v>
      </c>
      <c r="I261" s="242"/>
      <c r="J261" s="239"/>
      <c r="K261" s="239"/>
      <c r="L261" s="243"/>
      <c r="M261" s="244"/>
      <c r="N261" s="245"/>
      <c r="O261" s="245"/>
      <c r="P261" s="245"/>
      <c r="Q261" s="245"/>
      <c r="R261" s="245"/>
      <c r="S261" s="245"/>
      <c r="T261" s="246"/>
      <c r="AT261" s="247" t="s">
        <v>167</v>
      </c>
      <c r="AU261" s="247" t="s">
        <v>165</v>
      </c>
      <c r="AV261" s="13" t="s">
        <v>8</v>
      </c>
      <c r="AW261" s="13" t="s">
        <v>34</v>
      </c>
      <c r="AX261" s="13" t="s">
        <v>74</v>
      </c>
      <c r="AY261" s="247" t="s">
        <v>157</v>
      </c>
    </row>
    <row r="262" spans="2:51" s="11" customFormat="1" ht="12">
      <c r="B262" s="215"/>
      <c r="C262" s="216"/>
      <c r="D262" s="217" t="s">
        <v>167</v>
      </c>
      <c r="E262" s="218" t="s">
        <v>20</v>
      </c>
      <c r="F262" s="219" t="s">
        <v>301</v>
      </c>
      <c r="G262" s="216"/>
      <c r="H262" s="220">
        <v>499.81</v>
      </c>
      <c r="I262" s="221"/>
      <c r="J262" s="216"/>
      <c r="K262" s="216"/>
      <c r="L262" s="222"/>
      <c r="M262" s="223"/>
      <c r="N262" s="224"/>
      <c r="O262" s="224"/>
      <c r="P262" s="224"/>
      <c r="Q262" s="224"/>
      <c r="R262" s="224"/>
      <c r="S262" s="224"/>
      <c r="T262" s="225"/>
      <c r="AT262" s="226" t="s">
        <v>167</v>
      </c>
      <c r="AU262" s="226" t="s">
        <v>165</v>
      </c>
      <c r="AV262" s="11" t="s">
        <v>165</v>
      </c>
      <c r="AW262" s="11" t="s">
        <v>34</v>
      </c>
      <c r="AX262" s="11" t="s">
        <v>74</v>
      </c>
      <c r="AY262" s="226" t="s">
        <v>157</v>
      </c>
    </row>
    <row r="263" spans="2:51" s="13" customFormat="1" ht="12">
      <c r="B263" s="238"/>
      <c r="C263" s="239"/>
      <c r="D263" s="217" t="s">
        <v>167</v>
      </c>
      <c r="E263" s="240" t="s">
        <v>20</v>
      </c>
      <c r="F263" s="241" t="s">
        <v>302</v>
      </c>
      <c r="G263" s="239"/>
      <c r="H263" s="240" t="s">
        <v>20</v>
      </c>
      <c r="I263" s="242"/>
      <c r="J263" s="239"/>
      <c r="K263" s="239"/>
      <c r="L263" s="243"/>
      <c r="M263" s="244"/>
      <c r="N263" s="245"/>
      <c r="O263" s="245"/>
      <c r="P263" s="245"/>
      <c r="Q263" s="245"/>
      <c r="R263" s="245"/>
      <c r="S263" s="245"/>
      <c r="T263" s="246"/>
      <c r="AT263" s="247" t="s">
        <v>167</v>
      </c>
      <c r="AU263" s="247" t="s">
        <v>165</v>
      </c>
      <c r="AV263" s="13" t="s">
        <v>8</v>
      </c>
      <c r="AW263" s="13" t="s">
        <v>34</v>
      </c>
      <c r="AX263" s="13" t="s">
        <v>74</v>
      </c>
      <c r="AY263" s="247" t="s">
        <v>157</v>
      </c>
    </row>
    <row r="264" spans="2:51" s="11" customFormat="1" ht="12">
      <c r="B264" s="215"/>
      <c r="C264" s="216"/>
      <c r="D264" s="217" t="s">
        <v>167</v>
      </c>
      <c r="E264" s="218" t="s">
        <v>20</v>
      </c>
      <c r="F264" s="219" t="s">
        <v>303</v>
      </c>
      <c r="G264" s="216"/>
      <c r="H264" s="220">
        <v>129.68</v>
      </c>
      <c r="I264" s="221"/>
      <c r="J264" s="216"/>
      <c r="K264" s="216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167</v>
      </c>
      <c r="AU264" s="226" t="s">
        <v>165</v>
      </c>
      <c r="AV264" s="11" t="s">
        <v>165</v>
      </c>
      <c r="AW264" s="11" t="s">
        <v>34</v>
      </c>
      <c r="AX264" s="11" t="s">
        <v>74</v>
      </c>
      <c r="AY264" s="226" t="s">
        <v>157</v>
      </c>
    </row>
    <row r="265" spans="2:51" s="13" customFormat="1" ht="12">
      <c r="B265" s="238"/>
      <c r="C265" s="239"/>
      <c r="D265" s="217" t="s">
        <v>167</v>
      </c>
      <c r="E265" s="240" t="s">
        <v>20</v>
      </c>
      <c r="F265" s="241" t="s">
        <v>300</v>
      </c>
      <c r="G265" s="239"/>
      <c r="H265" s="240" t="s">
        <v>20</v>
      </c>
      <c r="I265" s="242"/>
      <c r="J265" s="239"/>
      <c r="K265" s="239"/>
      <c r="L265" s="243"/>
      <c r="M265" s="244"/>
      <c r="N265" s="245"/>
      <c r="O265" s="245"/>
      <c r="P265" s="245"/>
      <c r="Q265" s="245"/>
      <c r="R265" s="245"/>
      <c r="S265" s="245"/>
      <c r="T265" s="246"/>
      <c r="AT265" s="247" t="s">
        <v>167</v>
      </c>
      <c r="AU265" s="247" t="s">
        <v>165</v>
      </c>
      <c r="AV265" s="13" t="s">
        <v>8</v>
      </c>
      <c r="AW265" s="13" t="s">
        <v>34</v>
      </c>
      <c r="AX265" s="13" t="s">
        <v>74</v>
      </c>
      <c r="AY265" s="247" t="s">
        <v>157</v>
      </c>
    </row>
    <row r="266" spans="2:51" s="11" customFormat="1" ht="12">
      <c r="B266" s="215"/>
      <c r="C266" s="216"/>
      <c r="D266" s="217" t="s">
        <v>167</v>
      </c>
      <c r="E266" s="218" t="s">
        <v>20</v>
      </c>
      <c r="F266" s="219" t="s">
        <v>304</v>
      </c>
      <c r="G266" s="216"/>
      <c r="H266" s="220">
        <v>128.42</v>
      </c>
      <c r="I266" s="221"/>
      <c r="J266" s="216"/>
      <c r="K266" s="216"/>
      <c r="L266" s="222"/>
      <c r="M266" s="223"/>
      <c r="N266" s="224"/>
      <c r="O266" s="224"/>
      <c r="P266" s="224"/>
      <c r="Q266" s="224"/>
      <c r="R266" s="224"/>
      <c r="S266" s="224"/>
      <c r="T266" s="225"/>
      <c r="AT266" s="226" t="s">
        <v>167</v>
      </c>
      <c r="AU266" s="226" t="s">
        <v>165</v>
      </c>
      <c r="AV266" s="11" t="s">
        <v>165</v>
      </c>
      <c r="AW266" s="11" t="s">
        <v>34</v>
      </c>
      <c r="AX266" s="11" t="s">
        <v>74</v>
      </c>
      <c r="AY266" s="226" t="s">
        <v>157</v>
      </c>
    </row>
    <row r="267" spans="2:51" s="13" customFormat="1" ht="12">
      <c r="B267" s="238"/>
      <c r="C267" s="239"/>
      <c r="D267" s="217" t="s">
        <v>167</v>
      </c>
      <c r="E267" s="240" t="s">
        <v>20</v>
      </c>
      <c r="F267" s="241" t="s">
        <v>305</v>
      </c>
      <c r="G267" s="239"/>
      <c r="H267" s="240" t="s">
        <v>20</v>
      </c>
      <c r="I267" s="242"/>
      <c r="J267" s="239"/>
      <c r="K267" s="239"/>
      <c r="L267" s="243"/>
      <c r="M267" s="244"/>
      <c r="N267" s="245"/>
      <c r="O267" s="245"/>
      <c r="P267" s="245"/>
      <c r="Q267" s="245"/>
      <c r="R267" s="245"/>
      <c r="S267" s="245"/>
      <c r="T267" s="246"/>
      <c r="AT267" s="247" t="s">
        <v>167</v>
      </c>
      <c r="AU267" s="247" t="s">
        <v>165</v>
      </c>
      <c r="AV267" s="13" t="s">
        <v>8</v>
      </c>
      <c r="AW267" s="13" t="s">
        <v>34</v>
      </c>
      <c r="AX267" s="13" t="s">
        <v>74</v>
      </c>
      <c r="AY267" s="247" t="s">
        <v>157</v>
      </c>
    </row>
    <row r="268" spans="2:51" s="11" customFormat="1" ht="12">
      <c r="B268" s="215"/>
      <c r="C268" s="216"/>
      <c r="D268" s="217" t="s">
        <v>167</v>
      </c>
      <c r="E268" s="218" t="s">
        <v>20</v>
      </c>
      <c r="F268" s="219" t="s">
        <v>306</v>
      </c>
      <c r="G268" s="216"/>
      <c r="H268" s="220">
        <v>208.23</v>
      </c>
      <c r="I268" s="221"/>
      <c r="J268" s="216"/>
      <c r="K268" s="216"/>
      <c r="L268" s="222"/>
      <c r="M268" s="223"/>
      <c r="N268" s="224"/>
      <c r="O268" s="224"/>
      <c r="P268" s="224"/>
      <c r="Q268" s="224"/>
      <c r="R268" s="224"/>
      <c r="S268" s="224"/>
      <c r="T268" s="225"/>
      <c r="AT268" s="226" t="s">
        <v>167</v>
      </c>
      <c r="AU268" s="226" t="s">
        <v>165</v>
      </c>
      <c r="AV268" s="11" t="s">
        <v>165</v>
      </c>
      <c r="AW268" s="11" t="s">
        <v>34</v>
      </c>
      <c r="AX268" s="11" t="s">
        <v>74</v>
      </c>
      <c r="AY268" s="226" t="s">
        <v>157</v>
      </c>
    </row>
    <row r="269" spans="2:51" s="13" customFormat="1" ht="12">
      <c r="B269" s="238"/>
      <c r="C269" s="239"/>
      <c r="D269" s="217" t="s">
        <v>167</v>
      </c>
      <c r="E269" s="240" t="s">
        <v>20</v>
      </c>
      <c r="F269" s="241" t="s">
        <v>307</v>
      </c>
      <c r="G269" s="239"/>
      <c r="H269" s="240" t="s">
        <v>20</v>
      </c>
      <c r="I269" s="242"/>
      <c r="J269" s="239"/>
      <c r="K269" s="239"/>
      <c r="L269" s="243"/>
      <c r="M269" s="244"/>
      <c r="N269" s="245"/>
      <c r="O269" s="245"/>
      <c r="P269" s="245"/>
      <c r="Q269" s="245"/>
      <c r="R269" s="245"/>
      <c r="S269" s="245"/>
      <c r="T269" s="246"/>
      <c r="AT269" s="247" t="s">
        <v>167</v>
      </c>
      <c r="AU269" s="247" t="s">
        <v>165</v>
      </c>
      <c r="AV269" s="13" t="s">
        <v>8</v>
      </c>
      <c r="AW269" s="13" t="s">
        <v>34</v>
      </c>
      <c r="AX269" s="13" t="s">
        <v>74</v>
      </c>
      <c r="AY269" s="247" t="s">
        <v>157</v>
      </c>
    </row>
    <row r="270" spans="2:51" s="11" customFormat="1" ht="12">
      <c r="B270" s="215"/>
      <c r="C270" s="216"/>
      <c r="D270" s="217" t="s">
        <v>167</v>
      </c>
      <c r="E270" s="218" t="s">
        <v>20</v>
      </c>
      <c r="F270" s="219" t="s">
        <v>308</v>
      </c>
      <c r="G270" s="216"/>
      <c r="H270" s="220">
        <v>183.95</v>
      </c>
      <c r="I270" s="221"/>
      <c r="J270" s="216"/>
      <c r="K270" s="216"/>
      <c r="L270" s="222"/>
      <c r="M270" s="223"/>
      <c r="N270" s="224"/>
      <c r="O270" s="224"/>
      <c r="P270" s="224"/>
      <c r="Q270" s="224"/>
      <c r="R270" s="224"/>
      <c r="S270" s="224"/>
      <c r="T270" s="225"/>
      <c r="AT270" s="226" t="s">
        <v>167</v>
      </c>
      <c r="AU270" s="226" t="s">
        <v>165</v>
      </c>
      <c r="AV270" s="11" t="s">
        <v>165</v>
      </c>
      <c r="AW270" s="11" t="s">
        <v>34</v>
      </c>
      <c r="AX270" s="11" t="s">
        <v>74</v>
      </c>
      <c r="AY270" s="226" t="s">
        <v>157</v>
      </c>
    </row>
    <row r="271" spans="2:51" s="13" customFormat="1" ht="12">
      <c r="B271" s="238"/>
      <c r="C271" s="239"/>
      <c r="D271" s="217" t="s">
        <v>167</v>
      </c>
      <c r="E271" s="240" t="s">
        <v>20</v>
      </c>
      <c r="F271" s="241" t="s">
        <v>309</v>
      </c>
      <c r="G271" s="239"/>
      <c r="H271" s="240" t="s">
        <v>20</v>
      </c>
      <c r="I271" s="242"/>
      <c r="J271" s="239"/>
      <c r="K271" s="239"/>
      <c r="L271" s="243"/>
      <c r="M271" s="244"/>
      <c r="N271" s="245"/>
      <c r="O271" s="245"/>
      <c r="P271" s="245"/>
      <c r="Q271" s="245"/>
      <c r="R271" s="245"/>
      <c r="S271" s="245"/>
      <c r="T271" s="246"/>
      <c r="AT271" s="247" t="s">
        <v>167</v>
      </c>
      <c r="AU271" s="247" t="s">
        <v>165</v>
      </c>
      <c r="AV271" s="13" t="s">
        <v>8</v>
      </c>
      <c r="AW271" s="13" t="s">
        <v>34</v>
      </c>
      <c r="AX271" s="13" t="s">
        <v>74</v>
      </c>
      <c r="AY271" s="247" t="s">
        <v>157</v>
      </c>
    </row>
    <row r="272" spans="2:51" s="13" customFormat="1" ht="12">
      <c r="B272" s="238"/>
      <c r="C272" s="239"/>
      <c r="D272" s="217" t="s">
        <v>167</v>
      </c>
      <c r="E272" s="240" t="s">
        <v>20</v>
      </c>
      <c r="F272" s="241" t="s">
        <v>289</v>
      </c>
      <c r="G272" s="239"/>
      <c r="H272" s="240" t="s">
        <v>20</v>
      </c>
      <c r="I272" s="242"/>
      <c r="J272" s="239"/>
      <c r="K272" s="239"/>
      <c r="L272" s="243"/>
      <c r="M272" s="244"/>
      <c r="N272" s="245"/>
      <c r="O272" s="245"/>
      <c r="P272" s="245"/>
      <c r="Q272" s="245"/>
      <c r="R272" s="245"/>
      <c r="S272" s="245"/>
      <c r="T272" s="246"/>
      <c r="AT272" s="247" t="s">
        <v>167</v>
      </c>
      <c r="AU272" s="247" t="s">
        <v>165</v>
      </c>
      <c r="AV272" s="13" t="s">
        <v>8</v>
      </c>
      <c r="AW272" s="13" t="s">
        <v>34</v>
      </c>
      <c r="AX272" s="13" t="s">
        <v>74</v>
      </c>
      <c r="AY272" s="247" t="s">
        <v>157</v>
      </c>
    </row>
    <row r="273" spans="2:51" s="11" customFormat="1" ht="12">
      <c r="B273" s="215"/>
      <c r="C273" s="216"/>
      <c r="D273" s="217" t="s">
        <v>167</v>
      </c>
      <c r="E273" s="218" t="s">
        <v>20</v>
      </c>
      <c r="F273" s="219" t="s">
        <v>310</v>
      </c>
      <c r="G273" s="216"/>
      <c r="H273" s="220">
        <v>-56.29</v>
      </c>
      <c r="I273" s="221"/>
      <c r="J273" s="216"/>
      <c r="K273" s="216"/>
      <c r="L273" s="222"/>
      <c r="M273" s="223"/>
      <c r="N273" s="224"/>
      <c r="O273" s="224"/>
      <c r="P273" s="224"/>
      <c r="Q273" s="224"/>
      <c r="R273" s="224"/>
      <c r="S273" s="224"/>
      <c r="T273" s="225"/>
      <c r="AT273" s="226" t="s">
        <v>167</v>
      </c>
      <c r="AU273" s="226" t="s">
        <v>165</v>
      </c>
      <c r="AV273" s="11" t="s">
        <v>165</v>
      </c>
      <c r="AW273" s="11" t="s">
        <v>34</v>
      </c>
      <c r="AX273" s="11" t="s">
        <v>74</v>
      </c>
      <c r="AY273" s="226" t="s">
        <v>157</v>
      </c>
    </row>
    <row r="274" spans="2:51" s="11" customFormat="1" ht="12">
      <c r="B274" s="215"/>
      <c r="C274" s="216"/>
      <c r="D274" s="217" t="s">
        <v>167</v>
      </c>
      <c r="E274" s="218" t="s">
        <v>20</v>
      </c>
      <c r="F274" s="219" t="s">
        <v>311</v>
      </c>
      <c r="G274" s="216"/>
      <c r="H274" s="220">
        <v>-18.55</v>
      </c>
      <c r="I274" s="221"/>
      <c r="J274" s="216"/>
      <c r="K274" s="216"/>
      <c r="L274" s="222"/>
      <c r="M274" s="223"/>
      <c r="N274" s="224"/>
      <c r="O274" s="224"/>
      <c r="P274" s="224"/>
      <c r="Q274" s="224"/>
      <c r="R274" s="224"/>
      <c r="S274" s="224"/>
      <c r="T274" s="225"/>
      <c r="AT274" s="226" t="s">
        <v>167</v>
      </c>
      <c r="AU274" s="226" t="s">
        <v>165</v>
      </c>
      <c r="AV274" s="11" t="s">
        <v>165</v>
      </c>
      <c r="AW274" s="11" t="s">
        <v>34</v>
      </c>
      <c r="AX274" s="11" t="s">
        <v>74</v>
      </c>
      <c r="AY274" s="226" t="s">
        <v>157</v>
      </c>
    </row>
    <row r="275" spans="2:51" s="13" customFormat="1" ht="12">
      <c r="B275" s="238"/>
      <c r="C275" s="239"/>
      <c r="D275" s="217" t="s">
        <v>167</v>
      </c>
      <c r="E275" s="240" t="s">
        <v>20</v>
      </c>
      <c r="F275" s="241" t="s">
        <v>292</v>
      </c>
      <c r="G275" s="239"/>
      <c r="H275" s="240" t="s">
        <v>20</v>
      </c>
      <c r="I275" s="242"/>
      <c r="J275" s="239"/>
      <c r="K275" s="239"/>
      <c r="L275" s="243"/>
      <c r="M275" s="244"/>
      <c r="N275" s="245"/>
      <c r="O275" s="245"/>
      <c r="P275" s="245"/>
      <c r="Q275" s="245"/>
      <c r="R275" s="245"/>
      <c r="S275" s="245"/>
      <c r="T275" s="246"/>
      <c r="AT275" s="247" t="s">
        <v>167</v>
      </c>
      <c r="AU275" s="247" t="s">
        <v>165</v>
      </c>
      <c r="AV275" s="13" t="s">
        <v>8</v>
      </c>
      <c r="AW275" s="13" t="s">
        <v>34</v>
      </c>
      <c r="AX275" s="13" t="s">
        <v>74</v>
      </c>
      <c r="AY275" s="247" t="s">
        <v>157</v>
      </c>
    </row>
    <row r="276" spans="2:51" s="11" customFormat="1" ht="12">
      <c r="B276" s="215"/>
      <c r="C276" s="216"/>
      <c r="D276" s="217" t="s">
        <v>167</v>
      </c>
      <c r="E276" s="218" t="s">
        <v>20</v>
      </c>
      <c r="F276" s="219" t="s">
        <v>312</v>
      </c>
      <c r="G276" s="216"/>
      <c r="H276" s="220">
        <v>-79.11</v>
      </c>
      <c r="I276" s="221"/>
      <c r="J276" s="216"/>
      <c r="K276" s="216"/>
      <c r="L276" s="222"/>
      <c r="M276" s="223"/>
      <c r="N276" s="224"/>
      <c r="O276" s="224"/>
      <c r="P276" s="224"/>
      <c r="Q276" s="224"/>
      <c r="R276" s="224"/>
      <c r="S276" s="224"/>
      <c r="T276" s="225"/>
      <c r="AT276" s="226" t="s">
        <v>167</v>
      </c>
      <c r="AU276" s="226" t="s">
        <v>165</v>
      </c>
      <c r="AV276" s="11" t="s">
        <v>165</v>
      </c>
      <c r="AW276" s="11" t="s">
        <v>34</v>
      </c>
      <c r="AX276" s="11" t="s">
        <v>74</v>
      </c>
      <c r="AY276" s="226" t="s">
        <v>157</v>
      </c>
    </row>
    <row r="277" spans="2:51" s="13" customFormat="1" ht="12">
      <c r="B277" s="238"/>
      <c r="C277" s="239"/>
      <c r="D277" s="217" t="s">
        <v>167</v>
      </c>
      <c r="E277" s="240" t="s">
        <v>20</v>
      </c>
      <c r="F277" s="241" t="s">
        <v>294</v>
      </c>
      <c r="G277" s="239"/>
      <c r="H277" s="240" t="s">
        <v>20</v>
      </c>
      <c r="I277" s="242"/>
      <c r="J277" s="239"/>
      <c r="K277" s="239"/>
      <c r="L277" s="243"/>
      <c r="M277" s="244"/>
      <c r="N277" s="245"/>
      <c r="O277" s="245"/>
      <c r="P277" s="245"/>
      <c r="Q277" s="245"/>
      <c r="R277" s="245"/>
      <c r="S277" s="245"/>
      <c r="T277" s="246"/>
      <c r="AT277" s="247" t="s">
        <v>167</v>
      </c>
      <c r="AU277" s="247" t="s">
        <v>165</v>
      </c>
      <c r="AV277" s="13" t="s">
        <v>8</v>
      </c>
      <c r="AW277" s="13" t="s">
        <v>34</v>
      </c>
      <c r="AX277" s="13" t="s">
        <v>74</v>
      </c>
      <c r="AY277" s="247" t="s">
        <v>157</v>
      </c>
    </row>
    <row r="278" spans="2:51" s="11" customFormat="1" ht="12">
      <c r="B278" s="215"/>
      <c r="C278" s="216"/>
      <c r="D278" s="217" t="s">
        <v>167</v>
      </c>
      <c r="E278" s="218" t="s">
        <v>20</v>
      </c>
      <c r="F278" s="219" t="s">
        <v>333</v>
      </c>
      <c r="G278" s="216"/>
      <c r="H278" s="220">
        <v>-63.16</v>
      </c>
      <c r="I278" s="221"/>
      <c r="J278" s="216"/>
      <c r="K278" s="216"/>
      <c r="L278" s="222"/>
      <c r="M278" s="223"/>
      <c r="N278" s="224"/>
      <c r="O278" s="224"/>
      <c r="P278" s="224"/>
      <c r="Q278" s="224"/>
      <c r="R278" s="224"/>
      <c r="S278" s="224"/>
      <c r="T278" s="225"/>
      <c r="AT278" s="226" t="s">
        <v>167</v>
      </c>
      <c r="AU278" s="226" t="s">
        <v>165</v>
      </c>
      <c r="AV278" s="11" t="s">
        <v>165</v>
      </c>
      <c r="AW278" s="11" t="s">
        <v>34</v>
      </c>
      <c r="AX278" s="11" t="s">
        <v>74</v>
      </c>
      <c r="AY278" s="226" t="s">
        <v>157</v>
      </c>
    </row>
    <row r="279" spans="2:51" s="12" customFormat="1" ht="12">
      <c r="B279" s="227"/>
      <c r="C279" s="228"/>
      <c r="D279" s="217" t="s">
        <v>167</v>
      </c>
      <c r="E279" s="229" t="s">
        <v>20</v>
      </c>
      <c r="F279" s="230" t="s">
        <v>169</v>
      </c>
      <c r="G279" s="228"/>
      <c r="H279" s="231">
        <v>932.98</v>
      </c>
      <c r="I279" s="232"/>
      <c r="J279" s="228"/>
      <c r="K279" s="228"/>
      <c r="L279" s="233"/>
      <c r="M279" s="234"/>
      <c r="N279" s="235"/>
      <c r="O279" s="235"/>
      <c r="P279" s="235"/>
      <c r="Q279" s="235"/>
      <c r="R279" s="235"/>
      <c r="S279" s="235"/>
      <c r="T279" s="236"/>
      <c r="AT279" s="237" t="s">
        <v>167</v>
      </c>
      <c r="AU279" s="237" t="s">
        <v>165</v>
      </c>
      <c r="AV279" s="12" t="s">
        <v>164</v>
      </c>
      <c r="AW279" s="12" t="s">
        <v>34</v>
      </c>
      <c r="AX279" s="12" t="s">
        <v>8</v>
      </c>
      <c r="AY279" s="237" t="s">
        <v>157</v>
      </c>
    </row>
    <row r="280" spans="2:65" s="1" customFormat="1" ht="16.5" customHeight="1">
      <c r="B280" s="38"/>
      <c r="C280" s="248" t="s">
        <v>334</v>
      </c>
      <c r="D280" s="248" t="s">
        <v>223</v>
      </c>
      <c r="E280" s="249" t="s">
        <v>335</v>
      </c>
      <c r="F280" s="250" t="s">
        <v>336</v>
      </c>
      <c r="G280" s="251" t="s">
        <v>162</v>
      </c>
      <c r="H280" s="252">
        <v>951.64</v>
      </c>
      <c r="I280" s="253"/>
      <c r="J280" s="252">
        <f>ROUND(I280*H280,0)</f>
        <v>0</v>
      </c>
      <c r="K280" s="250" t="s">
        <v>163</v>
      </c>
      <c r="L280" s="254"/>
      <c r="M280" s="255" t="s">
        <v>20</v>
      </c>
      <c r="N280" s="256" t="s">
        <v>46</v>
      </c>
      <c r="O280" s="79"/>
      <c r="P280" s="212">
        <f>O280*H280</f>
        <v>0</v>
      </c>
      <c r="Q280" s="212">
        <v>0.025</v>
      </c>
      <c r="R280" s="212">
        <f>Q280*H280</f>
        <v>23.791</v>
      </c>
      <c r="S280" s="212">
        <v>0</v>
      </c>
      <c r="T280" s="213">
        <f>S280*H280</f>
        <v>0</v>
      </c>
      <c r="AR280" s="17" t="s">
        <v>200</v>
      </c>
      <c r="AT280" s="17" t="s">
        <v>223</v>
      </c>
      <c r="AU280" s="17" t="s">
        <v>165</v>
      </c>
      <c r="AY280" s="17" t="s">
        <v>157</v>
      </c>
      <c r="BE280" s="214">
        <f>IF(N280="základní",J280,0)</f>
        <v>0</v>
      </c>
      <c r="BF280" s="214">
        <f>IF(N280="snížená",J280,0)</f>
        <v>0</v>
      </c>
      <c r="BG280" s="214">
        <f>IF(N280="zákl. přenesená",J280,0)</f>
        <v>0</v>
      </c>
      <c r="BH280" s="214">
        <f>IF(N280="sníž. přenesená",J280,0)</f>
        <v>0</v>
      </c>
      <c r="BI280" s="214">
        <f>IF(N280="nulová",J280,0)</f>
        <v>0</v>
      </c>
      <c r="BJ280" s="17" t="s">
        <v>165</v>
      </c>
      <c r="BK280" s="214">
        <f>ROUND(I280*H280,0)</f>
        <v>0</v>
      </c>
      <c r="BL280" s="17" t="s">
        <v>164</v>
      </c>
      <c r="BM280" s="17" t="s">
        <v>337</v>
      </c>
    </row>
    <row r="281" spans="2:51" s="11" customFormat="1" ht="12">
      <c r="B281" s="215"/>
      <c r="C281" s="216"/>
      <c r="D281" s="217" t="s">
        <v>167</v>
      </c>
      <c r="E281" s="218" t="s">
        <v>20</v>
      </c>
      <c r="F281" s="219" t="s">
        <v>338</v>
      </c>
      <c r="G281" s="216"/>
      <c r="H281" s="220">
        <v>932.98</v>
      </c>
      <c r="I281" s="221"/>
      <c r="J281" s="216"/>
      <c r="K281" s="216"/>
      <c r="L281" s="222"/>
      <c r="M281" s="223"/>
      <c r="N281" s="224"/>
      <c r="O281" s="224"/>
      <c r="P281" s="224"/>
      <c r="Q281" s="224"/>
      <c r="R281" s="224"/>
      <c r="S281" s="224"/>
      <c r="T281" s="225"/>
      <c r="AT281" s="226" t="s">
        <v>167</v>
      </c>
      <c r="AU281" s="226" t="s">
        <v>165</v>
      </c>
      <c r="AV281" s="11" t="s">
        <v>165</v>
      </c>
      <c r="AW281" s="11" t="s">
        <v>34</v>
      </c>
      <c r="AX281" s="11" t="s">
        <v>74</v>
      </c>
      <c r="AY281" s="226" t="s">
        <v>157</v>
      </c>
    </row>
    <row r="282" spans="2:51" s="11" customFormat="1" ht="12">
      <c r="B282" s="215"/>
      <c r="C282" s="216"/>
      <c r="D282" s="217" t="s">
        <v>167</v>
      </c>
      <c r="E282" s="218" t="s">
        <v>20</v>
      </c>
      <c r="F282" s="219" t="s">
        <v>339</v>
      </c>
      <c r="G282" s="216"/>
      <c r="H282" s="220">
        <v>951.64</v>
      </c>
      <c r="I282" s="221"/>
      <c r="J282" s="216"/>
      <c r="K282" s="216"/>
      <c r="L282" s="222"/>
      <c r="M282" s="223"/>
      <c r="N282" s="224"/>
      <c r="O282" s="224"/>
      <c r="P282" s="224"/>
      <c r="Q282" s="224"/>
      <c r="R282" s="224"/>
      <c r="S282" s="224"/>
      <c r="T282" s="225"/>
      <c r="AT282" s="226" t="s">
        <v>167</v>
      </c>
      <c r="AU282" s="226" t="s">
        <v>165</v>
      </c>
      <c r="AV282" s="11" t="s">
        <v>165</v>
      </c>
      <c r="AW282" s="11" t="s">
        <v>34</v>
      </c>
      <c r="AX282" s="11" t="s">
        <v>8</v>
      </c>
      <c r="AY282" s="226" t="s">
        <v>157</v>
      </c>
    </row>
    <row r="283" spans="2:65" s="1" customFormat="1" ht="16.5" customHeight="1">
      <c r="B283" s="38"/>
      <c r="C283" s="204" t="s">
        <v>340</v>
      </c>
      <c r="D283" s="204" t="s">
        <v>159</v>
      </c>
      <c r="E283" s="205" t="s">
        <v>341</v>
      </c>
      <c r="F283" s="206" t="s">
        <v>342</v>
      </c>
      <c r="G283" s="207" t="s">
        <v>231</v>
      </c>
      <c r="H283" s="208">
        <v>104.44</v>
      </c>
      <c r="I283" s="209"/>
      <c r="J283" s="208">
        <f>ROUND(I283*H283,0)</f>
        <v>0</v>
      </c>
      <c r="K283" s="206" t="s">
        <v>163</v>
      </c>
      <c r="L283" s="43"/>
      <c r="M283" s="210" t="s">
        <v>20</v>
      </c>
      <c r="N283" s="211" t="s">
        <v>46</v>
      </c>
      <c r="O283" s="79"/>
      <c r="P283" s="212">
        <f>O283*H283</f>
        <v>0</v>
      </c>
      <c r="Q283" s="212">
        <v>6E-05</v>
      </c>
      <c r="R283" s="212">
        <f>Q283*H283</f>
        <v>0.0062664</v>
      </c>
      <c r="S283" s="212">
        <v>0</v>
      </c>
      <c r="T283" s="213">
        <f>S283*H283</f>
        <v>0</v>
      </c>
      <c r="AR283" s="17" t="s">
        <v>164</v>
      </c>
      <c r="AT283" s="17" t="s">
        <v>159</v>
      </c>
      <c r="AU283" s="17" t="s">
        <v>165</v>
      </c>
      <c r="AY283" s="17" t="s">
        <v>157</v>
      </c>
      <c r="BE283" s="214">
        <f>IF(N283="základní",J283,0)</f>
        <v>0</v>
      </c>
      <c r="BF283" s="214">
        <f>IF(N283="snížená",J283,0)</f>
        <v>0</v>
      </c>
      <c r="BG283" s="214">
        <f>IF(N283="zákl. přenesená",J283,0)</f>
        <v>0</v>
      </c>
      <c r="BH283" s="214">
        <f>IF(N283="sníž. přenesená",J283,0)</f>
        <v>0</v>
      </c>
      <c r="BI283" s="214">
        <f>IF(N283="nulová",J283,0)</f>
        <v>0</v>
      </c>
      <c r="BJ283" s="17" t="s">
        <v>165</v>
      </c>
      <c r="BK283" s="214">
        <f>ROUND(I283*H283,0)</f>
        <v>0</v>
      </c>
      <c r="BL283" s="17" t="s">
        <v>164</v>
      </c>
      <c r="BM283" s="17" t="s">
        <v>343</v>
      </c>
    </row>
    <row r="284" spans="2:51" s="13" customFormat="1" ht="12">
      <c r="B284" s="238"/>
      <c r="C284" s="239"/>
      <c r="D284" s="217" t="s">
        <v>167</v>
      </c>
      <c r="E284" s="240" t="s">
        <v>20</v>
      </c>
      <c r="F284" s="241" t="s">
        <v>318</v>
      </c>
      <c r="G284" s="239"/>
      <c r="H284" s="240" t="s">
        <v>20</v>
      </c>
      <c r="I284" s="242"/>
      <c r="J284" s="239"/>
      <c r="K284" s="239"/>
      <c r="L284" s="243"/>
      <c r="M284" s="244"/>
      <c r="N284" s="245"/>
      <c r="O284" s="245"/>
      <c r="P284" s="245"/>
      <c r="Q284" s="245"/>
      <c r="R284" s="245"/>
      <c r="S284" s="245"/>
      <c r="T284" s="246"/>
      <c r="AT284" s="247" t="s">
        <v>167</v>
      </c>
      <c r="AU284" s="247" t="s">
        <v>165</v>
      </c>
      <c r="AV284" s="13" t="s">
        <v>8</v>
      </c>
      <c r="AW284" s="13" t="s">
        <v>34</v>
      </c>
      <c r="AX284" s="13" t="s">
        <v>74</v>
      </c>
      <c r="AY284" s="247" t="s">
        <v>157</v>
      </c>
    </row>
    <row r="285" spans="2:51" s="13" customFormat="1" ht="12">
      <c r="B285" s="238"/>
      <c r="C285" s="239"/>
      <c r="D285" s="217" t="s">
        <v>167</v>
      </c>
      <c r="E285" s="240" t="s">
        <v>20</v>
      </c>
      <c r="F285" s="241" t="s">
        <v>300</v>
      </c>
      <c r="G285" s="239"/>
      <c r="H285" s="240" t="s">
        <v>20</v>
      </c>
      <c r="I285" s="242"/>
      <c r="J285" s="239"/>
      <c r="K285" s="239"/>
      <c r="L285" s="243"/>
      <c r="M285" s="244"/>
      <c r="N285" s="245"/>
      <c r="O285" s="245"/>
      <c r="P285" s="245"/>
      <c r="Q285" s="245"/>
      <c r="R285" s="245"/>
      <c r="S285" s="245"/>
      <c r="T285" s="246"/>
      <c r="AT285" s="247" t="s">
        <v>167</v>
      </c>
      <c r="AU285" s="247" t="s">
        <v>165</v>
      </c>
      <c r="AV285" s="13" t="s">
        <v>8</v>
      </c>
      <c r="AW285" s="13" t="s">
        <v>34</v>
      </c>
      <c r="AX285" s="13" t="s">
        <v>74</v>
      </c>
      <c r="AY285" s="247" t="s">
        <v>157</v>
      </c>
    </row>
    <row r="286" spans="2:51" s="11" customFormat="1" ht="12">
      <c r="B286" s="215"/>
      <c r="C286" s="216"/>
      <c r="D286" s="217" t="s">
        <v>167</v>
      </c>
      <c r="E286" s="218" t="s">
        <v>20</v>
      </c>
      <c r="F286" s="219" t="s">
        <v>319</v>
      </c>
      <c r="G286" s="216"/>
      <c r="H286" s="220">
        <v>35.86</v>
      </c>
      <c r="I286" s="221"/>
      <c r="J286" s="216"/>
      <c r="K286" s="216"/>
      <c r="L286" s="222"/>
      <c r="M286" s="223"/>
      <c r="N286" s="224"/>
      <c r="O286" s="224"/>
      <c r="P286" s="224"/>
      <c r="Q286" s="224"/>
      <c r="R286" s="224"/>
      <c r="S286" s="224"/>
      <c r="T286" s="225"/>
      <c r="AT286" s="226" t="s">
        <v>167</v>
      </c>
      <c r="AU286" s="226" t="s">
        <v>165</v>
      </c>
      <c r="AV286" s="11" t="s">
        <v>165</v>
      </c>
      <c r="AW286" s="11" t="s">
        <v>34</v>
      </c>
      <c r="AX286" s="11" t="s">
        <v>74</v>
      </c>
      <c r="AY286" s="226" t="s">
        <v>157</v>
      </c>
    </row>
    <row r="287" spans="2:51" s="13" customFormat="1" ht="12">
      <c r="B287" s="238"/>
      <c r="C287" s="239"/>
      <c r="D287" s="217" t="s">
        <v>167</v>
      </c>
      <c r="E287" s="240" t="s">
        <v>20</v>
      </c>
      <c r="F287" s="241" t="s">
        <v>302</v>
      </c>
      <c r="G287" s="239"/>
      <c r="H287" s="240" t="s">
        <v>20</v>
      </c>
      <c r="I287" s="242"/>
      <c r="J287" s="239"/>
      <c r="K287" s="239"/>
      <c r="L287" s="243"/>
      <c r="M287" s="244"/>
      <c r="N287" s="245"/>
      <c r="O287" s="245"/>
      <c r="P287" s="245"/>
      <c r="Q287" s="245"/>
      <c r="R287" s="245"/>
      <c r="S287" s="245"/>
      <c r="T287" s="246"/>
      <c r="AT287" s="247" t="s">
        <v>167</v>
      </c>
      <c r="AU287" s="247" t="s">
        <v>165</v>
      </c>
      <c r="AV287" s="13" t="s">
        <v>8</v>
      </c>
      <c r="AW287" s="13" t="s">
        <v>34</v>
      </c>
      <c r="AX287" s="13" t="s">
        <v>74</v>
      </c>
      <c r="AY287" s="247" t="s">
        <v>157</v>
      </c>
    </row>
    <row r="288" spans="2:51" s="11" customFormat="1" ht="12">
      <c r="B288" s="215"/>
      <c r="C288" s="216"/>
      <c r="D288" s="217" t="s">
        <v>167</v>
      </c>
      <c r="E288" s="218" t="s">
        <v>20</v>
      </c>
      <c r="F288" s="219" t="s">
        <v>320</v>
      </c>
      <c r="G288" s="216"/>
      <c r="H288" s="220">
        <v>11.38</v>
      </c>
      <c r="I288" s="221"/>
      <c r="J288" s="216"/>
      <c r="K288" s="216"/>
      <c r="L288" s="222"/>
      <c r="M288" s="223"/>
      <c r="N288" s="224"/>
      <c r="O288" s="224"/>
      <c r="P288" s="224"/>
      <c r="Q288" s="224"/>
      <c r="R288" s="224"/>
      <c r="S288" s="224"/>
      <c r="T288" s="225"/>
      <c r="AT288" s="226" t="s">
        <v>167</v>
      </c>
      <c r="AU288" s="226" t="s">
        <v>165</v>
      </c>
      <c r="AV288" s="11" t="s">
        <v>165</v>
      </c>
      <c r="AW288" s="11" t="s">
        <v>34</v>
      </c>
      <c r="AX288" s="11" t="s">
        <v>74</v>
      </c>
      <c r="AY288" s="226" t="s">
        <v>157</v>
      </c>
    </row>
    <row r="289" spans="2:51" s="13" customFormat="1" ht="12">
      <c r="B289" s="238"/>
      <c r="C289" s="239"/>
      <c r="D289" s="217" t="s">
        <v>167</v>
      </c>
      <c r="E289" s="240" t="s">
        <v>20</v>
      </c>
      <c r="F289" s="241" t="s">
        <v>300</v>
      </c>
      <c r="G289" s="239"/>
      <c r="H289" s="240" t="s">
        <v>20</v>
      </c>
      <c r="I289" s="242"/>
      <c r="J289" s="239"/>
      <c r="K289" s="239"/>
      <c r="L289" s="243"/>
      <c r="M289" s="244"/>
      <c r="N289" s="245"/>
      <c r="O289" s="245"/>
      <c r="P289" s="245"/>
      <c r="Q289" s="245"/>
      <c r="R289" s="245"/>
      <c r="S289" s="245"/>
      <c r="T289" s="246"/>
      <c r="AT289" s="247" t="s">
        <v>167</v>
      </c>
      <c r="AU289" s="247" t="s">
        <v>165</v>
      </c>
      <c r="AV289" s="13" t="s">
        <v>8</v>
      </c>
      <c r="AW289" s="13" t="s">
        <v>34</v>
      </c>
      <c r="AX289" s="13" t="s">
        <v>74</v>
      </c>
      <c r="AY289" s="247" t="s">
        <v>157</v>
      </c>
    </row>
    <row r="290" spans="2:51" s="11" customFormat="1" ht="12">
      <c r="B290" s="215"/>
      <c r="C290" s="216"/>
      <c r="D290" s="217" t="s">
        <v>167</v>
      </c>
      <c r="E290" s="218" t="s">
        <v>20</v>
      </c>
      <c r="F290" s="219" t="s">
        <v>321</v>
      </c>
      <c r="G290" s="216"/>
      <c r="H290" s="220">
        <v>14.64</v>
      </c>
      <c r="I290" s="221"/>
      <c r="J290" s="216"/>
      <c r="K290" s="216"/>
      <c r="L290" s="222"/>
      <c r="M290" s="223"/>
      <c r="N290" s="224"/>
      <c r="O290" s="224"/>
      <c r="P290" s="224"/>
      <c r="Q290" s="224"/>
      <c r="R290" s="224"/>
      <c r="S290" s="224"/>
      <c r="T290" s="225"/>
      <c r="AT290" s="226" t="s">
        <v>167</v>
      </c>
      <c r="AU290" s="226" t="s">
        <v>165</v>
      </c>
      <c r="AV290" s="11" t="s">
        <v>165</v>
      </c>
      <c r="AW290" s="11" t="s">
        <v>34</v>
      </c>
      <c r="AX290" s="11" t="s">
        <v>74</v>
      </c>
      <c r="AY290" s="226" t="s">
        <v>157</v>
      </c>
    </row>
    <row r="291" spans="2:51" s="13" customFormat="1" ht="12">
      <c r="B291" s="238"/>
      <c r="C291" s="239"/>
      <c r="D291" s="217" t="s">
        <v>167</v>
      </c>
      <c r="E291" s="240" t="s">
        <v>20</v>
      </c>
      <c r="F291" s="241" t="s">
        <v>305</v>
      </c>
      <c r="G291" s="239"/>
      <c r="H291" s="240" t="s">
        <v>20</v>
      </c>
      <c r="I291" s="242"/>
      <c r="J291" s="239"/>
      <c r="K291" s="239"/>
      <c r="L291" s="243"/>
      <c r="M291" s="244"/>
      <c r="N291" s="245"/>
      <c r="O291" s="245"/>
      <c r="P291" s="245"/>
      <c r="Q291" s="245"/>
      <c r="R291" s="245"/>
      <c r="S291" s="245"/>
      <c r="T291" s="246"/>
      <c r="AT291" s="247" t="s">
        <v>167</v>
      </c>
      <c r="AU291" s="247" t="s">
        <v>165</v>
      </c>
      <c r="AV291" s="13" t="s">
        <v>8</v>
      </c>
      <c r="AW291" s="13" t="s">
        <v>34</v>
      </c>
      <c r="AX291" s="13" t="s">
        <v>74</v>
      </c>
      <c r="AY291" s="247" t="s">
        <v>157</v>
      </c>
    </row>
    <row r="292" spans="2:51" s="11" customFormat="1" ht="12">
      <c r="B292" s="215"/>
      <c r="C292" s="216"/>
      <c r="D292" s="217" t="s">
        <v>167</v>
      </c>
      <c r="E292" s="218" t="s">
        <v>20</v>
      </c>
      <c r="F292" s="219" t="s">
        <v>322</v>
      </c>
      <c r="G292" s="216"/>
      <c r="H292" s="220">
        <v>15.14</v>
      </c>
      <c r="I292" s="221"/>
      <c r="J292" s="216"/>
      <c r="K292" s="216"/>
      <c r="L292" s="222"/>
      <c r="M292" s="223"/>
      <c r="N292" s="224"/>
      <c r="O292" s="224"/>
      <c r="P292" s="224"/>
      <c r="Q292" s="224"/>
      <c r="R292" s="224"/>
      <c r="S292" s="224"/>
      <c r="T292" s="225"/>
      <c r="AT292" s="226" t="s">
        <v>167</v>
      </c>
      <c r="AU292" s="226" t="s">
        <v>165</v>
      </c>
      <c r="AV292" s="11" t="s">
        <v>165</v>
      </c>
      <c r="AW292" s="11" t="s">
        <v>34</v>
      </c>
      <c r="AX292" s="11" t="s">
        <v>74</v>
      </c>
      <c r="AY292" s="226" t="s">
        <v>157</v>
      </c>
    </row>
    <row r="293" spans="2:51" s="13" customFormat="1" ht="12">
      <c r="B293" s="238"/>
      <c r="C293" s="239"/>
      <c r="D293" s="217" t="s">
        <v>167</v>
      </c>
      <c r="E293" s="240" t="s">
        <v>20</v>
      </c>
      <c r="F293" s="241" t="s">
        <v>307</v>
      </c>
      <c r="G293" s="239"/>
      <c r="H293" s="240" t="s">
        <v>20</v>
      </c>
      <c r="I293" s="242"/>
      <c r="J293" s="239"/>
      <c r="K293" s="239"/>
      <c r="L293" s="243"/>
      <c r="M293" s="244"/>
      <c r="N293" s="245"/>
      <c r="O293" s="245"/>
      <c r="P293" s="245"/>
      <c r="Q293" s="245"/>
      <c r="R293" s="245"/>
      <c r="S293" s="245"/>
      <c r="T293" s="246"/>
      <c r="AT293" s="247" t="s">
        <v>167</v>
      </c>
      <c r="AU293" s="247" t="s">
        <v>165</v>
      </c>
      <c r="AV293" s="13" t="s">
        <v>8</v>
      </c>
      <c r="AW293" s="13" t="s">
        <v>34</v>
      </c>
      <c r="AX293" s="13" t="s">
        <v>74</v>
      </c>
      <c r="AY293" s="247" t="s">
        <v>157</v>
      </c>
    </row>
    <row r="294" spans="2:51" s="11" customFormat="1" ht="12">
      <c r="B294" s="215"/>
      <c r="C294" s="216"/>
      <c r="D294" s="217" t="s">
        <v>167</v>
      </c>
      <c r="E294" s="218" t="s">
        <v>20</v>
      </c>
      <c r="F294" s="219" t="s">
        <v>344</v>
      </c>
      <c r="G294" s="216"/>
      <c r="H294" s="220">
        <v>27.42</v>
      </c>
      <c r="I294" s="221"/>
      <c r="J294" s="216"/>
      <c r="K294" s="216"/>
      <c r="L294" s="222"/>
      <c r="M294" s="223"/>
      <c r="N294" s="224"/>
      <c r="O294" s="224"/>
      <c r="P294" s="224"/>
      <c r="Q294" s="224"/>
      <c r="R294" s="224"/>
      <c r="S294" s="224"/>
      <c r="T294" s="225"/>
      <c r="AT294" s="226" t="s">
        <v>167</v>
      </c>
      <c r="AU294" s="226" t="s">
        <v>165</v>
      </c>
      <c r="AV294" s="11" t="s">
        <v>165</v>
      </c>
      <c r="AW294" s="11" t="s">
        <v>34</v>
      </c>
      <c r="AX294" s="11" t="s">
        <v>74</v>
      </c>
      <c r="AY294" s="226" t="s">
        <v>157</v>
      </c>
    </row>
    <row r="295" spans="2:51" s="12" customFormat="1" ht="12">
      <c r="B295" s="227"/>
      <c r="C295" s="228"/>
      <c r="D295" s="217" t="s">
        <v>167</v>
      </c>
      <c r="E295" s="229" t="s">
        <v>20</v>
      </c>
      <c r="F295" s="230" t="s">
        <v>169</v>
      </c>
      <c r="G295" s="228"/>
      <c r="H295" s="231">
        <v>104.44000000000001</v>
      </c>
      <c r="I295" s="232"/>
      <c r="J295" s="228"/>
      <c r="K295" s="228"/>
      <c r="L295" s="233"/>
      <c r="M295" s="234"/>
      <c r="N295" s="235"/>
      <c r="O295" s="235"/>
      <c r="P295" s="235"/>
      <c r="Q295" s="235"/>
      <c r="R295" s="235"/>
      <c r="S295" s="235"/>
      <c r="T295" s="236"/>
      <c r="AT295" s="237" t="s">
        <v>167</v>
      </c>
      <c r="AU295" s="237" t="s">
        <v>165</v>
      </c>
      <c r="AV295" s="12" t="s">
        <v>164</v>
      </c>
      <c r="AW295" s="12" t="s">
        <v>34</v>
      </c>
      <c r="AX295" s="12" t="s">
        <v>8</v>
      </c>
      <c r="AY295" s="237" t="s">
        <v>157</v>
      </c>
    </row>
    <row r="296" spans="2:65" s="1" customFormat="1" ht="16.5" customHeight="1">
      <c r="B296" s="38"/>
      <c r="C296" s="248" t="s">
        <v>345</v>
      </c>
      <c r="D296" s="248" t="s">
        <v>223</v>
      </c>
      <c r="E296" s="249" t="s">
        <v>346</v>
      </c>
      <c r="F296" s="250" t="s">
        <v>347</v>
      </c>
      <c r="G296" s="251" t="s">
        <v>231</v>
      </c>
      <c r="H296" s="252">
        <v>109.66</v>
      </c>
      <c r="I296" s="253"/>
      <c r="J296" s="252">
        <f>ROUND(I296*H296,0)</f>
        <v>0</v>
      </c>
      <c r="K296" s="250" t="s">
        <v>163</v>
      </c>
      <c r="L296" s="254"/>
      <c r="M296" s="255" t="s">
        <v>20</v>
      </c>
      <c r="N296" s="256" t="s">
        <v>46</v>
      </c>
      <c r="O296" s="79"/>
      <c r="P296" s="212">
        <f>O296*H296</f>
        <v>0</v>
      </c>
      <c r="Q296" s="212">
        <v>0.0006</v>
      </c>
      <c r="R296" s="212">
        <f>Q296*H296</f>
        <v>0.065796</v>
      </c>
      <c r="S296" s="212">
        <v>0</v>
      </c>
      <c r="T296" s="213">
        <f>S296*H296</f>
        <v>0</v>
      </c>
      <c r="AR296" s="17" t="s">
        <v>200</v>
      </c>
      <c r="AT296" s="17" t="s">
        <v>223</v>
      </c>
      <c r="AU296" s="17" t="s">
        <v>165</v>
      </c>
      <c r="AY296" s="17" t="s">
        <v>157</v>
      </c>
      <c r="BE296" s="214">
        <f>IF(N296="základní",J296,0)</f>
        <v>0</v>
      </c>
      <c r="BF296" s="214">
        <f>IF(N296="snížená",J296,0)</f>
        <v>0</v>
      </c>
      <c r="BG296" s="214">
        <f>IF(N296="zákl. přenesená",J296,0)</f>
        <v>0</v>
      </c>
      <c r="BH296" s="214">
        <f>IF(N296="sníž. přenesená",J296,0)</f>
        <v>0</v>
      </c>
      <c r="BI296" s="214">
        <f>IF(N296="nulová",J296,0)</f>
        <v>0</v>
      </c>
      <c r="BJ296" s="17" t="s">
        <v>165</v>
      </c>
      <c r="BK296" s="214">
        <f>ROUND(I296*H296,0)</f>
        <v>0</v>
      </c>
      <c r="BL296" s="17" t="s">
        <v>164</v>
      </c>
      <c r="BM296" s="17" t="s">
        <v>348</v>
      </c>
    </row>
    <row r="297" spans="2:51" s="11" customFormat="1" ht="12">
      <c r="B297" s="215"/>
      <c r="C297" s="216"/>
      <c r="D297" s="217" t="s">
        <v>167</v>
      </c>
      <c r="E297" s="218" t="s">
        <v>20</v>
      </c>
      <c r="F297" s="219" t="s">
        <v>349</v>
      </c>
      <c r="G297" s="216"/>
      <c r="H297" s="220">
        <v>109.66</v>
      </c>
      <c r="I297" s="221"/>
      <c r="J297" s="216"/>
      <c r="K297" s="216"/>
      <c r="L297" s="222"/>
      <c r="M297" s="223"/>
      <c r="N297" s="224"/>
      <c r="O297" s="224"/>
      <c r="P297" s="224"/>
      <c r="Q297" s="224"/>
      <c r="R297" s="224"/>
      <c r="S297" s="224"/>
      <c r="T297" s="225"/>
      <c r="AT297" s="226" t="s">
        <v>167</v>
      </c>
      <c r="AU297" s="226" t="s">
        <v>165</v>
      </c>
      <c r="AV297" s="11" t="s">
        <v>165</v>
      </c>
      <c r="AW297" s="11" t="s">
        <v>34</v>
      </c>
      <c r="AX297" s="11" t="s">
        <v>74</v>
      </c>
      <c r="AY297" s="226" t="s">
        <v>157</v>
      </c>
    </row>
    <row r="298" spans="2:51" s="12" customFormat="1" ht="12">
      <c r="B298" s="227"/>
      <c r="C298" s="228"/>
      <c r="D298" s="217" t="s">
        <v>167</v>
      </c>
      <c r="E298" s="229" t="s">
        <v>20</v>
      </c>
      <c r="F298" s="230" t="s">
        <v>169</v>
      </c>
      <c r="G298" s="228"/>
      <c r="H298" s="231">
        <v>109.66</v>
      </c>
      <c r="I298" s="232"/>
      <c r="J298" s="228"/>
      <c r="K298" s="228"/>
      <c r="L298" s="233"/>
      <c r="M298" s="234"/>
      <c r="N298" s="235"/>
      <c r="O298" s="235"/>
      <c r="P298" s="235"/>
      <c r="Q298" s="235"/>
      <c r="R298" s="235"/>
      <c r="S298" s="235"/>
      <c r="T298" s="236"/>
      <c r="AT298" s="237" t="s">
        <v>167</v>
      </c>
      <c r="AU298" s="237" t="s">
        <v>165</v>
      </c>
      <c r="AV298" s="12" t="s">
        <v>164</v>
      </c>
      <c r="AW298" s="12" t="s">
        <v>34</v>
      </c>
      <c r="AX298" s="12" t="s">
        <v>8</v>
      </c>
      <c r="AY298" s="237" t="s">
        <v>157</v>
      </c>
    </row>
    <row r="299" spans="2:65" s="1" customFormat="1" ht="16.5" customHeight="1">
      <c r="B299" s="38"/>
      <c r="C299" s="204" t="s">
        <v>350</v>
      </c>
      <c r="D299" s="204" t="s">
        <v>159</v>
      </c>
      <c r="E299" s="205" t="s">
        <v>351</v>
      </c>
      <c r="F299" s="206" t="s">
        <v>352</v>
      </c>
      <c r="G299" s="207" t="s">
        <v>231</v>
      </c>
      <c r="H299" s="208">
        <v>2242.17</v>
      </c>
      <c r="I299" s="209"/>
      <c r="J299" s="208">
        <f>ROUND(I299*H299,0)</f>
        <v>0</v>
      </c>
      <c r="K299" s="206" t="s">
        <v>163</v>
      </c>
      <c r="L299" s="43"/>
      <c r="M299" s="210" t="s">
        <v>20</v>
      </c>
      <c r="N299" s="211" t="s">
        <v>46</v>
      </c>
      <c r="O299" s="79"/>
      <c r="P299" s="212">
        <f>O299*H299</f>
        <v>0</v>
      </c>
      <c r="Q299" s="212">
        <v>0.00025</v>
      </c>
      <c r="R299" s="212">
        <f>Q299*H299</f>
        <v>0.5605425</v>
      </c>
      <c r="S299" s="212">
        <v>0</v>
      </c>
      <c r="T299" s="213">
        <f>S299*H299</f>
        <v>0</v>
      </c>
      <c r="AR299" s="17" t="s">
        <v>164</v>
      </c>
      <c r="AT299" s="17" t="s">
        <v>159</v>
      </c>
      <c r="AU299" s="17" t="s">
        <v>165</v>
      </c>
      <c r="AY299" s="17" t="s">
        <v>157</v>
      </c>
      <c r="BE299" s="214">
        <f>IF(N299="základní",J299,0)</f>
        <v>0</v>
      </c>
      <c r="BF299" s="214">
        <f>IF(N299="snížená",J299,0)</f>
        <v>0</v>
      </c>
      <c r="BG299" s="214">
        <f>IF(N299="zákl. přenesená",J299,0)</f>
        <v>0</v>
      </c>
      <c r="BH299" s="214">
        <f>IF(N299="sníž. přenesená",J299,0)</f>
        <v>0</v>
      </c>
      <c r="BI299" s="214">
        <f>IF(N299="nulová",J299,0)</f>
        <v>0</v>
      </c>
      <c r="BJ299" s="17" t="s">
        <v>165</v>
      </c>
      <c r="BK299" s="214">
        <f>ROUND(I299*H299,0)</f>
        <v>0</v>
      </c>
      <c r="BL299" s="17" t="s">
        <v>164</v>
      </c>
      <c r="BM299" s="17" t="s">
        <v>353</v>
      </c>
    </row>
    <row r="300" spans="2:51" s="13" customFormat="1" ht="12">
      <c r="B300" s="238"/>
      <c r="C300" s="239"/>
      <c r="D300" s="217" t="s">
        <v>167</v>
      </c>
      <c r="E300" s="240" t="s">
        <v>20</v>
      </c>
      <c r="F300" s="241" t="s">
        <v>354</v>
      </c>
      <c r="G300" s="239"/>
      <c r="H300" s="240" t="s">
        <v>20</v>
      </c>
      <c r="I300" s="242"/>
      <c r="J300" s="239"/>
      <c r="K300" s="239"/>
      <c r="L300" s="243"/>
      <c r="M300" s="244"/>
      <c r="N300" s="245"/>
      <c r="O300" s="245"/>
      <c r="P300" s="245"/>
      <c r="Q300" s="245"/>
      <c r="R300" s="245"/>
      <c r="S300" s="245"/>
      <c r="T300" s="246"/>
      <c r="AT300" s="247" t="s">
        <v>167</v>
      </c>
      <c r="AU300" s="247" t="s">
        <v>165</v>
      </c>
      <c r="AV300" s="13" t="s">
        <v>8</v>
      </c>
      <c r="AW300" s="13" t="s">
        <v>34</v>
      </c>
      <c r="AX300" s="13" t="s">
        <v>74</v>
      </c>
      <c r="AY300" s="247" t="s">
        <v>157</v>
      </c>
    </row>
    <row r="301" spans="2:51" s="11" customFormat="1" ht="12">
      <c r="B301" s="215"/>
      <c r="C301" s="216"/>
      <c r="D301" s="217" t="s">
        <v>167</v>
      </c>
      <c r="E301" s="218" t="s">
        <v>20</v>
      </c>
      <c r="F301" s="219" t="s">
        <v>355</v>
      </c>
      <c r="G301" s="216"/>
      <c r="H301" s="220">
        <v>553.16</v>
      </c>
      <c r="I301" s="221"/>
      <c r="J301" s="216"/>
      <c r="K301" s="216"/>
      <c r="L301" s="222"/>
      <c r="M301" s="223"/>
      <c r="N301" s="224"/>
      <c r="O301" s="224"/>
      <c r="P301" s="224"/>
      <c r="Q301" s="224"/>
      <c r="R301" s="224"/>
      <c r="S301" s="224"/>
      <c r="T301" s="225"/>
      <c r="AT301" s="226" t="s">
        <v>167</v>
      </c>
      <c r="AU301" s="226" t="s">
        <v>165</v>
      </c>
      <c r="AV301" s="11" t="s">
        <v>165</v>
      </c>
      <c r="AW301" s="11" t="s">
        <v>34</v>
      </c>
      <c r="AX301" s="11" t="s">
        <v>74</v>
      </c>
      <c r="AY301" s="226" t="s">
        <v>157</v>
      </c>
    </row>
    <row r="302" spans="2:51" s="11" customFormat="1" ht="12">
      <c r="B302" s="215"/>
      <c r="C302" s="216"/>
      <c r="D302" s="217" t="s">
        <v>167</v>
      </c>
      <c r="E302" s="218" t="s">
        <v>20</v>
      </c>
      <c r="F302" s="219" t="s">
        <v>356</v>
      </c>
      <c r="G302" s="216"/>
      <c r="H302" s="220">
        <v>-36.69</v>
      </c>
      <c r="I302" s="221"/>
      <c r="J302" s="216"/>
      <c r="K302" s="216"/>
      <c r="L302" s="222"/>
      <c r="M302" s="223"/>
      <c r="N302" s="224"/>
      <c r="O302" s="224"/>
      <c r="P302" s="224"/>
      <c r="Q302" s="224"/>
      <c r="R302" s="224"/>
      <c r="S302" s="224"/>
      <c r="T302" s="225"/>
      <c r="AT302" s="226" t="s">
        <v>167</v>
      </c>
      <c r="AU302" s="226" t="s">
        <v>165</v>
      </c>
      <c r="AV302" s="11" t="s">
        <v>165</v>
      </c>
      <c r="AW302" s="11" t="s">
        <v>34</v>
      </c>
      <c r="AX302" s="11" t="s">
        <v>74</v>
      </c>
      <c r="AY302" s="226" t="s">
        <v>157</v>
      </c>
    </row>
    <row r="303" spans="2:51" s="14" customFormat="1" ht="12">
      <c r="B303" s="257"/>
      <c r="C303" s="258"/>
      <c r="D303" s="217" t="s">
        <v>167</v>
      </c>
      <c r="E303" s="259" t="s">
        <v>20</v>
      </c>
      <c r="F303" s="260" t="s">
        <v>357</v>
      </c>
      <c r="G303" s="258"/>
      <c r="H303" s="261">
        <v>516.47</v>
      </c>
      <c r="I303" s="262"/>
      <c r="J303" s="258"/>
      <c r="K303" s="258"/>
      <c r="L303" s="263"/>
      <c r="M303" s="264"/>
      <c r="N303" s="265"/>
      <c r="O303" s="265"/>
      <c r="P303" s="265"/>
      <c r="Q303" s="265"/>
      <c r="R303" s="265"/>
      <c r="S303" s="265"/>
      <c r="T303" s="266"/>
      <c r="AT303" s="267" t="s">
        <v>167</v>
      </c>
      <c r="AU303" s="267" t="s">
        <v>165</v>
      </c>
      <c r="AV303" s="14" t="s">
        <v>175</v>
      </c>
      <c r="AW303" s="14" t="s">
        <v>34</v>
      </c>
      <c r="AX303" s="14" t="s">
        <v>74</v>
      </c>
      <c r="AY303" s="267" t="s">
        <v>157</v>
      </c>
    </row>
    <row r="304" spans="2:51" s="13" customFormat="1" ht="12">
      <c r="B304" s="238"/>
      <c r="C304" s="239"/>
      <c r="D304" s="217" t="s">
        <v>167</v>
      </c>
      <c r="E304" s="240" t="s">
        <v>20</v>
      </c>
      <c r="F304" s="241" t="s">
        <v>358</v>
      </c>
      <c r="G304" s="239"/>
      <c r="H304" s="240" t="s">
        <v>20</v>
      </c>
      <c r="I304" s="242"/>
      <c r="J304" s="239"/>
      <c r="K304" s="239"/>
      <c r="L304" s="243"/>
      <c r="M304" s="244"/>
      <c r="N304" s="245"/>
      <c r="O304" s="245"/>
      <c r="P304" s="245"/>
      <c r="Q304" s="245"/>
      <c r="R304" s="245"/>
      <c r="S304" s="245"/>
      <c r="T304" s="246"/>
      <c r="AT304" s="247" t="s">
        <v>167</v>
      </c>
      <c r="AU304" s="247" t="s">
        <v>165</v>
      </c>
      <c r="AV304" s="13" t="s">
        <v>8</v>
      </c>
      <c r="AW304" s="13" t="s">
        <v>34</v>
      </c>
      <c r="AX304" s="13" t="s">
        <v>74</v>
      </c>
      <c r="AY304" s="247" t="s">
        <v>157</v>
      </c>
    </row>
    <row r="305" spans="2:51" s="11" customFormat="1" ht="12">
      <c r="B305" s="215"/>
      <c r="C305" s="216"/>
      <c r="D305" s="217" t="s">
        <v>167</v>
      </c>
      <c r="E305" s="218" t="s">
        <v>20</v>
      </c>
      <c r="F305" s="219" t="s">
        <v>359</v>
      </c>
      <c r="G305" s="216"/>
      <c r="H305" s="220">
        <v>516.48</v>
      </c>
      <c r="I305" s="221"/>
      <c r="J305" s="216"/>
      <c r="K305" s="216"/>
      <c r="L305" s="222"/>
      <c r="M305" s="223"/>
      <c r="N305" s="224"/>
      <c r="O305" s="224"/>
      <c r="P305" s="224"/>
      <c r="Q305" s="224"/>
      <c r="R305" s="224"/>
      <c r="S305" s="224"/>
      <c r="T305" s="225"/>
      <c r="AT305" s="226" t="s">
        <v>167</v>
      </c>
      <c r="AU305" s="226" t="s">
        <v>165</v>
      </c>
      <c r="AV305" s="11" t="s">
        <v>165</v>
      </c>
      <c r="AW305" s="11" t="s">
        <v>34</v>
      </c>
      <c r="AX305" s="11" t="s">
        <v>74</v>
      </c>
      <c r="AY305" s="226" t="s">
        <v>157</v>
      </c>
    </row>
    <row r="306" spans="2:51" s="14" customFormat="1" ht="12">
      <c r="B306" s="257"/>
      <c r="C306" s="258"/>
      <c r="D306" s="217" t="s">
        <v>167</v>
      </c>
      <c r="E306" s="259" t="s">
        <v>20</v>
      </c>
      <c r="F306" s="260" t="s">
        <v>357</v>
      </c>
      <c r="G306" s="258"/>
      <c r="H306" s="261">
        <v>516.48</v>
      </c>
      <c r="I306" s="262"/>
      <c r="J306" s="258"/>
      <c r="K306" s="258"/>
      <c r="L306" s="263"/>
      <c r="M306" s="264"/>
      <c r="N306" s="265"/>
      <c r="O306" s="265"/>
      <c r="P306" s="265"/>
      <c r="Q306" s="265"/>
      <c r="R306" s="265"/>
      <c r="S306" s="265"/>
      <c r="T306" s="266"/>
      <c r="AT306" s="267" t="s">
        <v>167</v>
      </c>
      <c r="AU306" s="267" t="s">
        <v>165</v>
      </c>
      <c r="AV306" s="14" t="s">
        <v>175</v>
      </c>
      <c r="AW306" s="14" t="s">
        <v>34</v>
      </c>
      <c r="AX306" s="14" t="s">
        <v>74</v>
      </c>
      <c r="AY306" s="267" t="s">
        <v>157</v>
      </c>
    </row>
    <row r="307" spans="2:51" s="13" customFormat="1" ht="12">
      <c r="B307" s="238"/>
      <c r="C307" s="239"/>
      <c r="D307" s="217" t="s">
        <v>167</v>
      </c>
      <c r="E307" s="240" t="s">
        <v>20</v>
      </c>
      <c r="F307" s="241" t="s">
        <v>360</v>
      </c>
      <c r="G307" s="239"/>
      <c r="H307" s="240" t="s">
        <v>20</v>
      </c>
      <c r="I307" s="242"/>
      <c r="J307" s="239"/>
      <c r="K307" s="239"/>
      <c r="L307" s="243"/>
      <c r="M307" s="244"/>
      <c r="N307" s="245"/>
      <c r="O307" s="245"/>
      <c r="P307" s="245"/>
      <c r="Q307" s="245"/>
      <c r="R307" s="245"/>
      <c r="S307" s="245"/>
      <c r="T307" s="246"/>
      <c r="AT307" s="247" t="s">
        <v>167</v>
      </c>
      <c r="AU307" s="247" t="s">
        <v>165</v>
      </c>
      <c r="AV307" s="13" t="s">
        <v>8</v>
      </c>
      <c r="AW307" s="13" t="s">
        <v>34</v>
      </c>
      <c r="AX307" s="13" t="s">
        <v>74</v>
      </c>
      <c r="AY307" s="247" t="s">
        <v>157</v>
      </c>
    </row>
    <row r="308" spans="2:51" s="11" customFormat="1" ht="12">
      <c r="B308" s="215"/>
      <c r="C308" s="216"/>
      <c r="D308" s="217" t="s">
        <v>167</v>
      </c>
      <c r="E308" s="218" t="s">
        <v>20</v>
      </c>
      <c r="F308" s="219" t="s">
        <v>361</v>
      </c>
      <c r="G308" s="216"/>
      <c r="H308" s="220">
        <v>1038.76</v>
      </c>
      <c r="I308" s="221"/>
      <c r="J308" s="216"/>
      <c r="K308" s="216"/>
      <c r="L308" s="222"/>
      <c r="M308" s="223"/>
      <c r="N308" s="224"/>
      <c r="O308" s="224"/>
      <c r="P308" s="224"/>
      <c r="Q308" s="224"/>
      <c r="R308" s="224"/>
      <c r="S308" s="224"/>
      <c r="T308" s="225"/>
      <c r="AT308" s="226" t="s">
        <v>167</v>
      </c>
      <c r="AU308" s="226" t="s">
        <v>165</v>
      </c>
      <c r="AV308" s="11" t="s">
        <v>165</v>
      </c>
      <c r="AW308" s="11" t="s">
        <v>34</v>
      </c>
      <c r="AX308" s="11" t="s">
        <v>74</v>
      </c>
      <c r="AY308" s="226" t="s">
        <v>157</v>
      </c>
    </row>
    <row r="309" spans="2:51" s="14" customFormat="1" ht="12">
      <c r="B309" s="257"/>
      <c r="C309" s="258"/>
      <c r="D309" s="217" t="s">
        <v>167</v>
      </c>
      <c r="E309" s="259" t="s">
        <v>20</v>
      </c>
      <c r="F309" s="260" t="s">
        <v>357</v>
      </c>
      <c r="G309" s="258"/>
      <c r="H309" s="261">
        <v>1038.76</v>
      </c>
      <c r="I309" s="262"/>
      <c r="J309" s="258"/>
      <c r="K309" s="258"/>
      <c r="L309" s="263"/>
      <c r="M309" s="264"/>
      <c r="N309" s="265"/>
      <c r="O309" s="265"/>
      <c r="P309" s="265"/>
      <c r="Q309" s="265"/>
      <c r="R309" s="265"/>
      <c r="S309" s="265"/>
      <c r="T309" s="266"/>
      <c r="AT309" s="267" t="s">
        <v>167</v>
      </c>
      <c r="AU309" s="267" t="s">
        <v>165</v>
      </c>
      <c r="AV309" s="14" t="s">
        <v>175</v>
      </c>
      <c r="AW309" s="14" t="s">
        <v>34</v>
      </c>
      <c r="AX309" s="14" t="s">
        <v>74</v>
      </c>
      <c r="AY309" s="267" t="s">
        <v>157</v>
      </c>
    </row>
    <row r="310" spans="2:51" s="13" customFormat="1" ht="12">
      <c r="B310" s="238"/>
      <c r="C310" s="239"/>
      <c r="D310" s="217" t="s">
        <v>167</v>
      </c>
      <c r="E310" s="240" t="s">
        <v>20</v>
      </c>
      <c r="F310" s="241" t="s">
        <v>362</v>
      </c>
      <c r="G310" s="239"/>
      <c r="H310" s="240" t="s">
        <v>20</v>
      </c>
      <c r="I310" s="242"/>
      <c r="J310" s="239"/>
      <c r="K310" s="239"/>
      <c r="L310" s="243"/>
      <c r="M310" s="244"/>
      <c r="N310" s="245"/>
      <c r="O310" s="245"/>
      <c r="P310" s="245"/>
      <c r="Q310" s="245"/>
      <c r="R310" s="245"/>
      <c r="S310" s="245"/>
      <c r="T310" s="246"/>
      <c r="AT310" s="247" t="s">
        <v>167</v>
      </c>
      <c r="AU310" s="247" t="s">
        <v>165</v>
      </c>
      <c r="AV310" s="13" t="s">
        <v>8</v>
      </c>
      <c r="AW310" s="13" t="s">
        <v>34</v>
      </c>
      <c r="AX310" s="13" t="s">
        <v>74</v>
      </c>
      <c r="AY310" s="247" t="s">
        <v>157</v>
      </c>
    </row>
    <row r="311" spans="2:51" s="11" customFormat="1" ht="12">
      <c r="B311" s="215"/>
      <c r="C311" s="216"/>
      <c r="D311" s="217" t="s">
        <v>167</v>
      </c>
      <c r="E311" s="218" t="s">
        <v>20</v>
      </c>
      <c r="F311" s="219" t="s">
        <v>363</v>
      </c>
      <c r="G311" s="216"/>
      <c r="H311" s="220">
        <v>170.46</v>
      </c>
      <c r="I311" s="221"/>
      <c r="J311" s="216"/>
      <c r="K311" s="216"/>
      <c r="L311" s="222"/>
      <c r="M311" s="223"/>
      <c r="N311" s="224"/>
      <c r="O311" s="224"/>
      <c r="P311" s="224"/>
      <c r="Q311" s="224"/>
      <c r="R311" s="224"/>
      <c r="S311" s="224"/>
      <c r="T311" s="225"/>
      <c r="AT311" s="226" t="s">
        <v>167</v>
      </c>
      <c r="AU311" s="226" t="s">
        <v>165</v>
      </c>
      <c r="AV311" s="11" t="s">
        <v>165</v>
      </c>
      <c r="AW311" s="11" t="s">
        <v>34</v>
      </c>
      <c r="AX311" s="11" t="s">
        <v>74</v>
      </c>
      <c r="AY311" s="226" t="s">
        <v>157</v>
      </c>
    </row>
    <row r="312" spans="2:51" s="14" customFormat="1" ht="12">
      <c r="B312" s="257"/>
      <c r="C312" s="258"/>
      <c r="D312" s="217" t="s">
        <v>167</v>
      </c>
      <c r="E312" s="259" t="s">
        <v>20</v>
      </c>
      <c r="F312" s="260" t="s">
        <v>357</v>
      </c>
      <c r="G312" s="258"/>
      <c r="H312" s="261">
        <v>170.46</v>
      </c>
      <c r="I312" s="262"/>
      <c r="J312" s="258"/>
      <c r="K312" s="258"/>
      <c r="L312" s="263"/>
      <c r="M312" s="264"/>
      <c r="N312" s="265"/>
      <c r="O312" s="265"/>
      <c r="P312" s="265"/>
      <c r="Q312" s="265"/>
      <c r="R312" s="265"/>
      <c r="S312" s="265"/>
      <c r="T312" s="266"/>
      <c r="AT312" s="267" t="s">
        <v>167</v>
      </c>
      <c r="AU312" s="267" t="s">
        <v>165</v>
      </c>
      <c r="AV312" s="14" t="s">
        <v>175</v>
      </c>
      <c r="AW312" s="14" t="s">
        <v>34</v>
      </c>
      <c r="AX312" s="14" t="s">
        <v>74</v>
      </c>
      <c r="AY312" s="267" t="s">
        <v>157</v>
      </c>
    </row>
    <row r="313" spans="2:51" s="12" customFormat="1" ht="12">
      <c r="B313" s="227"/>
      <c r="C313" s="228"/>
      <c r="D313" s="217" t="s">
        <v>167</v>
      </c>
      <c r="E313" s="229" t="s">
        <v>20</v>
      </c>
      <c r="F313" s="230" t="s">
        <v>169</v>
      </c>
      <c r="G313" s="228"/>
      <c r="H313" s="231">
        <v>2242.17</v>
      </c>
      <c r="I313" s="232"/>
      <c r="J313" s="228"/>
      <c r="K313" s="228"/>
      <c r="L313" s="233"/>
      <c r="M313" s="234"/>
      <c r="N313" s="235"/>
      <c r="O313" s="235"/>
      <c r="P313" s="235"/>
      <c r="Q313" s="235"/>
      <c r="R313" s="235"/>
      <c r="S313" s="235"/>
      <c r="T313" s="236"/>
      <c r="AT313" s="237" t="s">
        <v>167</v>
      </c>
      <c r="AU313" s="237" t="s">
        <v>165</v>
      </c>
      <c r="AV313" s="12" t="s">
        <v>164</v>
      </c>
      <c r="AW313" s="12" t="s">
        <v>34</v>
      </c>
      <c r="AX313" s="12" t="s">
        <v>8</v>
      </c>
      <c r="AY313" s="237" t="s">
        <v>157</v>
      </c>
    </row>
    <row r="314" spans="2:65" s="1" customFormat="1" ht="16.5" customHeight="1">
      <c r="B314" s="38"/>
      <c r="C314" s="248" t="s">
        <v>364</v>
      </c>
      <c r="D314" s="248" t="s">
        <v>223</v>
      </c>
      <c r="E314" s="249" t="s">
        <v>365</v>
      </c>
      <c r="F314" s="250" t="s">
        <v>366</v>
      </c>
      <c r="G314" s="251" t="s">
        <v>231</v>
      </c>
      <c r="H314" s="252">
        <v>1038.74</v>
      </c>
      <c r="I314" s="253"/>
      <c r="J314" s="252">
        <f>ROUND(I314*H314,0)</f>
        <v>0</v>
      </c>
      <c r="K314" s="250" t="s">
        <v>163</v>
      </c>
      <c r="L314" s="254"/>
      <c r="M314" s="255" t="s">
        <v>20</v>
      </c>
      <c r="N314" s="256" t="s">
        <v>46</v>
      </c>
      <c r="O314" s="79"/>
      <c r="P314" s="212">
        <f>O314*H314</f>
        <v>0</v>
      </c>
      <c r="Q314" s="212">
        <v>4E-05</v>
      </c>
      <c r="R314" s="212">
        <f>Q314*H314</f>
        <v>0.041549600000000006</v>
      </c>
      <c r="S314" s="212">
        <v>0</v>
      </c>
      <c r="T314" s="213">
        <f>S314*H314</f>
        <v>0</v>
      </c>
      <c r="AR314" s="17" t="s">
        <v>200</v>
      </c>
      <c r="AT314" s="17" t="s">
        <v>223</v>
      </c>
      <c r="AU314" s="17" t="s">
        <v>165</v>
      </c>
      <c r="AY314" s="17" t="s">
        <v>157</v>
      </c>
      <c r="BE314" s="214">
        <f>IF(N314="základní",J314,0)</f>
        <v>0</v>
      </c>
      <c r="BF314" s="214">
        <f>IF(N314="snížená",J314,0)</f>
        <v>0</v>
      </c>
      <c r="BG314" s="214">
        <f>IF(N314="zákl. přenesená",J314,0)</f>
        <v>0</v>
      </c>
      <c r="BH314" s="214">
        <f>IF(N314="sníž. přenesená",J314,0)</f>
        <v>0</v>
      </c>
      <c r="BI314" s="214">
        <f>IF(N314="nulová",J314,0)</f>
        <v>0</v>
      </c>
      <c r="BJ314" s="17" t="s">
        <v>165</v>
      </c>
      <c r="BK314" s="214">
        <f>ROUND(I314*H314,0)</f>
        <v>0</v>
      </c>
      <c r="BL314" s="17" t="s">
        <v>164</v>
      </c>
      <c r="BM314" s="17" t="s">
        <v>367</v>
      </c>
    </row>
    <row r="315" spans="2:51" s="11" customFormat="1" ht="12">
      <c r="B315" s="215"/>
      <c r="C315" s="216"/>
      <c r="D315" s="217" t="s">
        <v>167</v>
      </c>
      <c r="E315" s="218" t="s">
        <v>20</v>
      </c>
      <c r="F315" s="219" t="s">
        <v>368</v>
      </c>
      <c r="G315" s="216"/>
      <c r="H315" s="220">
        <v>1038.74</v>
      </c>
      <c r="I315" s="221"/>
      <c r="J315" s="216"/>
      <c r="K315" s="216"/>
      <c r="L315" s="222"/>
      <c r="M315" s="223"/>
      <c r="N315" s="224"/>
      <c r="O315" s="224"/>
      <c r="P315" s="224"/>
      <c r="Q315" s="224"/>
      <c r="R315" s="224"/>
      <c r="S315" s="224"/>
      <c r="T315" s="225"/>
      <c r="AT315" s="226" t="s">
        <v>167</v>
      </c>
      <c r="AU315" s="226" t="s">
        <v>165</v>
      </c>
      <c r="AV315" s="11" t="s">
        <v>165</v>
      </c>
      <c r="AW315" s="11" t="s">
        <v>34</v>
      </c>
      <c r="AX315" s="11" t="s">
        <v>8</v>
      </c>
      <c r="AY315" s="226" t="s">
        <v>157</v>
      </c>
    </row>
    <row r="316" spans="2:65" s="1" customFormat="1" ht="16.5" customHeight="1">
      <c r="B316" s="38"/>
      <c r="C316" s="248" t="s">
        <v>369</v>
      </c>
      <c r="D316" s="248" t="s">
        <v>223</v>
      </c>
      <c r="E316" s="249" t="s">
        <v>370</v>
      </c>
      <c r="F316" s="250" t="s">
        <v>371</v>
      </c>
      <c r="G316" s="251" t="s">
        <v>231</v>
      </c>
      <c r="H316" s="252">
        <v>1143.74</v>
      </c>
      <c r="I316" s="253"/>
      <c r="J316" s="252">
        <f>ROUND(I316*H316,0)</f>
        <v>0</v>
      </c>
      <c r="K316" s="250" t="s">
        <v>163</v>
      </c>
      <c r="L316" s="254"/>
      <c r="M316" s="255" t="s">
        <v>20</v>
      </c>
      <c r="N316" s="256" t="s">
        <v>46</v>
      </c>
      <c r="O316" s="79"/>
      <c r="P316" s="212">
        <f>O316*H316</f>
        <v>0</v>
      </c>
      <c r="Q316" s="212">
        <v>3E-05</v>
      </c>
      <c r="R316" s="212">
        <f>Q316*H316</f>
        <v>0.0343122</v>
      </c>
      <c r="S316" s="212">
        <v>0</v>
      </c>
      <c r="T316" s="213">
        <f>S316*H316</f>
        <v>0</v>
      </c>
      <c r="AR316" s="17" t="s">
        <v>200</v>
      </c>
      <c r="AT316" s="17" t="s">
        <v>223</v>
      </c>
      <c r="AU316" s="17" t="s">
        <v>165</v>
      </c>
      <c r="AY316" s="17" t="s">
        <v>157</v>
      </c>
      <c r="BE316" s="214">
        <f>IF(N316="základní",J316,0)</f>
        <v>0</v>
      </c>
      <c r="BF316" s="214">
        <f>IF(N316="snížená",J316,0)</f>
        <v>0</v>
      </c>
      <c r="BG316" s="214">
        <f>IF(N316="zákl. přenesená",J316,0)</f>
        <v>0</v>
      </c>
      <c r="BH316" s="214">
        <f>IF(N316="sníž. přenesená",J316,0)</f>
        <v>0</v>
      </c>
      <c r="BI316" s="214">
        <f>IF(N316="nulová",J316,0)</f>
        <v>0</v>
      </c>
      <c r="BJ316" s="17" t="s">
        <v>165</v>
      </c>
      <c r="BK316" s="214">
        <f>ROUND(I316*H316,0)</f>
        <v>0</v>
      </c>
      <c r="BL316" s="17" t="s">
        <v>164</v>
      </c>
      <c r="BM316" s="17" t="s">
        <v>372</v>
      </c>
    </row>
    <row r="317" spans="2:51" s="11" customFormat="1" ht="12">
      <c r="B317" s="215"/>
      <c r="C317" s="216"/>
      <c r="D317" s="217" t="s">
        <v>167</v>
      </c>
      <c r="E317" s="218" t="s">
        <v>20</v>
      </c>
      <c r="F317" s="219" t="s">
        <v>373</v>
      </c>
      <c r="G317" s="216"/>
      <c r="H317" s="220">
        <v>1143.74</v>
      </c>
      <c r="I317" s="221"/>
      <c r="J317" s="216"/>
      <c r="K317" s="216"/>
      <c r="L317" s="222"/>
      <c r="M317" s="223"/>
      <c r="N317" s="224"/>
      <c r="O317" s="224"/>
      <c r="P317" s="224"/>
      <c r="Q317" s="224"/>
      <c r="R317" s="224"/>
      <c r="S317" s="224"/>
      <c r="T317" s="225"/>
      <c r="AT317" s="226" t="s">
        <v>167</v>
      </c>
      <c r="AU317" s="226" t="s">
        <v>165</v>
      </c>
      <c r="AV317" s="11" t="s">
        <v>165</v>
      </c>
      <c r="AW317" s="11" t="s">
        <v>34</v>
      </c>
      <c r="AX317" s="11" t="s">
        <v>8</v>
      </c>
      <c r="AY317" s="226" t="s">
        <v>157</v>
      </c>
    </row>
    <row r="318" spans="2:65" s="1" customFormat="1" ht="16.5" customHeight="1">
      <c r="B318" s="38"/>
      <c r="C318" s="248" t="s">
        <v>374</v>
      </c>
      <c r="D318" s="248" t="s">
        <v>223</v>
      </c>
      <c r="E318" s="249" t="s">
        <v>375</v>
      </c>
      <c r="F318" s="250" t="s">
        <v>376</v>
      </c>
      <c r="G318" s="251" t="s">
        <v>231</v>
      </c>
      <c r="H318" s="252">
        <v>170.46</v>
      </c>
      <c r="I318" s="253"/>
      <c r="J318" s="252">
        <f>ROUND(I318*H318,0)</f>
        <v>0</v>
      </c>
      <c r="K318" s="250" t="s">
        <v>163</v>
      </c>
      <c r="L318" s="254"/>
      <c r="M318" s="255" t="s">
        <v>20</v>
      </c>
      <c r="N318" s="256" t="s">
        <v>46</v>
      </c>
      <c r="O318" s="79"/>
      <c r="P318" s="212">
        <f>O318*H318</f>
        <v>0</v>
      </c>
      <c r="Q318" s="212">
        <v>0.0002</v>
      </c>
      <c r="R318" s="212">
        <f>Q318*H318</f>
        <v>0.034092000000000004</v>
      </c>
      <c r="S318" s="212">
        <v>0</v>
      </c>
      <c r="T318" s="213">
        <f>S318*H318</f>
        <v>0</v>
      </c>
      <c r="AR318" s="17" t="s">
        <v>200</v>
      </c>
      <c r="AT318" s="17" t="s">
        <v>223</v>
      </c>
      <c r="AU318" s="17" t="s">
        <v>165</v>
      </c>
      <c r="AY318" s="17" t="s">
        <v>157</v>
      </c>
      <c r="BE318" s="214">
        <f>IF(N318="základní",J318,0)</f>
        <v>0</v>
      </c>
      <c r="BF318" s="214">
        <f>IF(N318="snížená",J318,0)</f>
        <v>0</v>
      </c>
      <c r="BG318" s="214">
        <f>IF(N318="zákl. přenesená",J318,0)</f>
        <v>0</v>
      </c>
      <c r="BH318" s="214">
        <f>IF(N318="sníž. přenesená",J318,0)</f>
        <v>0</v>
      </c>
      <c r="BI318" s="214">
        <f>IF(N318="nulová",J318,0)</f>
        <v>0</v>
      </c>
      <c r="BJ318" s="17" t="s">
        <v>165</v>
      </c>
      <c r="BK318" s="214">
        <f>ROUND(I318*H318,0)</f>
        <v>0</v>
      </c>
      <c r="BL318" s="17" t="s">
        <v>164</v>
      </c>
      <c r="BM318" s="17" t="s">
        <v>377</v>
      </c>
    </row>
    <row r="319" spans="2:51" s="11" customFormat="1" ht="12">
      <c r="B319" s="215"/>
      <c r="C319" s="216"/>
      <c r="D319" s="217" t="s">
        <v>167</v>
      </c>
      <c r="E319" s="218" t="s">
        <v>20</v>
      </c>
      <c r="F319" s="219" t="s">
        <v>363</v>
      </c>
      <c r="G319" s="216"/>
      <c r="H319" s="220">
        <v>170.46</v>
      </c>
      <c r="I319" s="221"/>
      <c r="J319" s="216"/>
      <c r="K319" s="216"/>
      <c r="L319" s="222"/>
      <c r="M319" s="223"/>
      <c r="N319" s="224"/>
      <c r="O319" s="224"/>
      <c r="P319" s="224"/>
      <c r="Q319" s="224"/>
      <c r="R319" s="224"/>
      <c r="S319" s="224"/>
      <c r="T319" s="225"/>
      <c r="AT319" s="226" t="s">
        <v>167</v>
      </c>
      <c r="AU319" s="226" t="s">
        <v>165</v>
      </c>
      <c r="AV319" s="11" t="s">
        <v>165</v>
      </c>
      <c r="AW319" s="11" t="s">
        <v>34</v>
      </c>
      <c r="AX319" s="11" t="s">
        <v>8</v>
      </c>
      <c r="AY319" s="226" t="s">
        <v>157</v>
      </c>
    </row>
    <row r="320" spans="2:65" s="1" customFormat="1" ht="16.5" customHeight="1">
      <c r="B320" s="38"/>
      <c r="C320" s="204" t="s">
        <v>378</v>
      </c>
      <c r="D320" s="204" t="s">
        <v>159</v>
      </c>
      <c r="E320" s="205" t="s">
        <v>379</v>
      </c>
      <c r="F320" s="206" t="s">
        <v>380</v>
      </c>
      <c r="G320" s="207" t="s">
        <v>162</v>
      </c>
      <c r="H320" s="208">
        <v>205.04</v>
      </c>
      <c r="I320" s="209"/>
      <c r="J320" s="208">
        <f>ROUND(I320*H320,0)</f>
        <v>0</v>
      </c>
      <c r="K320" s="206" t="s">
        <v>163</v>
      </c>
      <c r="L320" s="43"/>
      <c r="M320" s="210" t="s">
        <v>20</v>
      </c>
      <c r="N320" s="211" t="s">
        <v>46</v>
      </c>
      <c r="O320" s="79"/>
      <c r="P320" s="212">
        <f>O320*H320</f>
        <v>0</v>
      </c>
      <c r="Q320" s="212">
        <v>0.0231</v>
      </c>
      <c r="R320" s="212">
        <f>Q320*H320</f>
        <v>4.7364239999999995</v>
      </c>
      <c r="S320" s="212">
        <v>0</v>
      </c>
      <c r="T320" s="213">
        <f>S320*H320</f>
        <v>0</v>
      </c>
      <c r="AR320" s="17" t="s">
        <v>164</v>
      </c>
      <c r="AT320" s="17" t="s">
        <v>159</v>
      </c>
      <c r="AU320" s="17" t="s">
        <v>165</v>
      </c>
      <c r="AY320" s="17" t="s">
        <v>157</v>
      </c>
      <c r="BE320" s="214">
        <f>IF(N320="základní",J320,0)</f>
        <v>0</v>
      </c>
      <c r="BF320" s="214">
        <f>IF(N320="snížená",J320,0)</f>
        <v>0</v>
      </c>
      <c r="BG320" s="214">
        <f>IF(N320="zákl. přenesená",J320,0)</f>
        <v>0</v>
      </c>
      <c r="BH320" s="214">
        <f>IF(N320="sníž. přenesená",J320,0)</f>
        <v>0</v>
      </c>
      <c r="BI320" s="214">
        <f>IF(N320="nulová",J320,0)</f>
        <v>0</v>
      </c>
      <c r="BJ320" s="17" t="s">
        <v>165</v>
      </c>
      <c r="BK320" s="214">
        <f>ROUND(I320*H320,0)</f>
        <v>0</v>
      </c>
      <c r="BL320" s="17" t="s">
        <v>164</v>
      </c>
      <c r="BM320" s="17" t="s">
        <v>381</v>
      </c>
    </row>
    <row r="321" spans="2:51" s="13" customFormat="1" ht="12">
      <c r="B321" s="238"/>
      <c r="C321" s="239"/>
      <c r="D321" s="217" t="s">
        <v>167</v>
      </c>
      <c r="E321" s="240" t="s">
        <v>20</v>
      </c>
      <c r="F321" s="241" t="s">
        <v>239</v>
      </c>
      <c r="G321" s="239"/>
      <c r="H321" s="240" t="s">
        <v>20</v>
      </c>
      <c r="I321" s="242"/>
      <c r="J321" s="239"/>
      <c r="K321" s="239"/>
      <c r="L321" s="243"/>
      <c r="M321" s="244"/>
      <c r="N321" s="245"/>
      <c r="O321" s="245"/>
      <c r="P321" s="245"/>
      <c r="Q321" s="245"/>
      <c r="R321" s="245"/>
      <c r="S321" s="245"/>
      <c r="T321" s="246"/>
      <c r="AT321" s="247" t="s">
        <v>167</v>
      </c>
      <c r="AU321" s="247" t="s">
        <v>165</v>
      </c>
      <c r="AV321" s="13" t="s">
        <v>8</v>
      </c>
      <c r="AW321" s="13" t="s">
        <v>34</v>
      </c>
      <c r="AX321" s="13" t="s">
        <v>74</v>
      </c>
      <c r="AY321" s="247" t="s">
        <v>157</v>
      </c>
    </row>
    <row r="322" spans="2:51" s="11" customFormat="1" ht="12">
      <c r="B322" s="215"/>
      <c r="C322" s="216"/>
      <c r="D322" s="217" t="s">
        <v>167</v>
      </c>
      <c r="E322" s="218" t="s">
        <v>20</v>
      </c>
      <c r="F322" s="219" t="s">
        <v>268</v>
      </c>
      <c r="G322" s="216"/>
      <c r="H322" s="220">
        <v>83.26</v>
      </c>
      <c r="I322" s="221"/>
      <c r="J322" s="216"/>
      <c r="K322" s="216"/>
      <c r="L322" s="222"/>
      <c r="M322" s="223"/>
      <c r="N322" s="224"/>
      <c r="O322" s="224"/>
      <c r="P322" s="224"/>
      <c r="Q322" s="224"/>
      <c r="R322" s="224"/>
      <c r="S322" s="224"/>
      <c r="T322" s="225"/>
      <c r="AT322" s="226" t="s">
        <v>167</v>
      </c>
      <c r="AU322" s="226" t="s">
        <v>165</v>
      </c>
      <c r="AV322" s="11" t="s">
        <v>165</v>
      </c>
      <c r="AW322" s="11" t="s">
        <v>34</v>
      </c>
      <c r="AX322" s="11" t="s">
        <v>74</v>
      </c>
      <c r="AY322" s="226" t="s">
        <v>157</v>
      </c>
    </row>
    <row r="323" spans="2:51" s="11" customFormat="1" ht="12">
      <c r="B323" s="215"/>
      <c r="C323" s="216"/>
      <c r="D323" s="217" t="s">
        <v>167</v>
      </c>
      <c r="E323" s="218" t="s">
        <v>20</v>
      </c>
      <c r="F323" s="219" t="s">
        <v>382</v>
      </c>
      <c r="G323" s="216"/>
      <c r="H323" s="220">
        <v>121.78</v>
      </c>
      <c r="I323" s="221"/>
      <c r="J323" s="216"/>
      <c r="K323" s="216"/>
      <c r="L323" s="222"/>
      <c r="M323" s="223"/>
      <c r="N323" s="224"/>
      <c r="O323" s="224"/>
      <c r="P323" s="224"/>
      <c r="Q323" s="224"/>
      <c r="R323" s="224"/>
      <c r="S323" s="224"/>
      <c r="T323" s="225"/>
      <c r="AT323" s="226" t="s">
        <v>167</v>
      </c>
      <c r="AU323" s="226" t="s">
        <v>165</v>
      </c>
      <c r="AV323" s="11" t="s">
        <v>165</v>
      </c>
      <c r="AW323" s="11" t="s">
        <v>34</v>
      </c>
      <c r="AX323" s="11" t="s">
        <v>74</v>
      </c>
      <c r="AY323" s="226" t="s">
        <v>157</v>
      </c>
    </row>
    <row r="324" spans="2:51" s="12" customFormat="1" ht="12">
      <c r="B324" s="227"/>
      <c r="C324" s="228"/>
      <c r="D324" s="217" t="s">
        <v>167</v>
      </c>
      <c r="E324" s="229" t="s">
        <v>20</v>
      </c>
      <c r="F324" s="230" t="s">
        <v>169</v>
      </c>
      <c r="G324" s="228"/>
      <c r="H324" s="231">
        <v>205.04000000000002</v>
      </c>
      <c r="I324" s="232"/>
      <c r="J324" s="228"/>
      <c r="K324" s="228"/>
      <c r="L324" s="233"/>
      <c r="M324" s="234"/>
      <c r="N324" s="235"/>
      <c r="O324" s="235"/>
      <c r="P324" s="235"/>
      <c r="Q324" s="235"/>
      <c r="R324" s="235"/>
      <c r="S324" s="235"/>
      <c r="T324" s="236"/>
      <c r="AT324" s="237" t="s">
        <v>167</v>
      </c>
      <c r="AU324" s="237" t="s">
        <v>165</v>
      </c>
      <c r="AV324" s="12" t="s">
        <v>164</v>
      </c>
      <c r="AW324" s="12" t="s">
        <v>34</v>
      </c>
      <c r="AX324" s="12" t="s">
        <v>8</v>
      </c>
      <c r="AY324" s="237" t="s">
        <v>157</v>
      </c>
    </row>
    <row r="325" spans="2:65" s="1" customFormat="1" ht="16.5" customHeight="1">
      <c r="B325" s="38"/>
      <c r="C325" s="204" t="s">
        <v>383</v>
      </c>
      <c r="D325" s="204" t="s">
        <v>159</v>
      </c>
      <c r="E325" s="205" t="s">
        <v>384</v>
      </c>
      <c r="F325" s="206" t="s">
        <v>385</v>
      </c>
      <c r="G325" s="207" t="s">
        <v>162</v>
      </c>
      <c r="H325" s="208">
        <v>87.6</v>
      </c>
      <c r="I325" s="209"/>
      <c r="J325" s="208">
        <f>ROUND(I325*H325,0)</f>
        <v>0</v>
      </c>
      <c r="K325" s="206" t="s">
        <v>163</v>
      </c>
      <c r="L325" s="43"/>
      <c r="M325" s="210" t="s">
        <v>20</v>
      </c>
      <c r="N325" s="211" t="s">
        <v>46</v>
      </c>
      <c r="O325" s="79"/>
      <c r="P325" s="212">
        <f>O325*H325</f>
        <v>0</v>
      </c>
      <c r="Q325" s="212">
        <v>0.00273</v>
      </c>
      <c r="R325" s="212">
        <f>Q325*H325</f>
        <v>0.23914799999999997</v>
      </c>
      <c r="S325" s="212">
        <v>0</v>
      </c>
      <c r="T325" s="213">
        <f>S325*H325</f>
        <v>0</v>
      </c>
      <c r="AR325" s="17" t="s">
        <v>164</v>
      </c>
      <c r="AT325" s="17" t="s">
        <v>159</v>
      </c>
      <c r="AU325" s="17" t="s">
        <v>165</v>
      </c>
      <c r="AY325" s="17" t="s">
        <v>157</v>
      </c>
      <c r="BE325" s="214">
        <f>IF(N325="základní",J325,0)</f>
        <v>0</v>
      </c>
      <c r="BF325" s="214">
        <f>IF(N325="snížená",J325,0)</f>
        <v>0</v>
      </c>
      <c r="BG325" s="214">
        <f>IF(N325="zákl. přenesená",J325,0)</f>
        <v>0</v>
      </c>
      <c r="BH325" s="214">
        <f>IF(N325="sníž. přenesená",J325,0)</f>
        <v>0</v>
      </c>
      <c r="BI325" s="214">
        <f>IF(N325="nulová",J325,0)</f>
        <v>0</v>
      </c>
      <c r="BJ325" s="17" t="s">
        <v>165</v>
      </c>
      <c r="BK325" s="214">
        <f>ROUND(I325*H325,0)</f>
        <v>0</v>
      </c>
      <c r="BL325" s="17" t="s">
        <v>164</v>
      </c>
      <c r="BM325" s="17" t="s">
        <v>386</v>
      </c>
    </row>
    <row r="326" spans="2:51" s="11" customFormat="1" ht="12">
      <c r="B326" s="215"/>
      <c r="C326" s="216"/>
      <c r="D326" s="217" t="s">
        <v>167</v>
      </c>
      <c r="E326" s="218" t="s">
        <v>20</v>
      </c>
      <c r="F326" s="219" t="s">
        <v>387</v>
      </c>
      <c r="G326" s="216"/>
      <c r="H326" s="220">
        <v>87.6</v>
      </c>
      <c r="I326" s="221"/>
      <c r="J326" s="216"/>
      <c r="K326" s="216"/>
      <c r="L326" s="222"/>
      <c r="M326" s="223"/>
      <c r="N326" s="224"/>
      <c r="O326" s="224"/>
      <c r="P326" s="224"/>
      <c r="Q326" s="224"/>
      <c r="R326" s="224"/>
      <c r="S326" s="224"/>
      <c r="T326" s="225"/>
      <c r="AT326" s="226" t="s">
        <v>167</v>
      </c>
      <c r="AU326" s="226" t="s">
        <v>165</v>
      </c>
      <c r="AV326" s="11" t="s">
        <v>165</v>
      </c>
      <c r="AW326" s="11" t="s">
        <v>34</v>
      </c>
      <c r="AX326" s="11" t="s">
        <v>74</v>
      </c>
      <c r="AY326" s="226" t="s">
        <v>157</v>
      </c>
    </row>
    <row r="327" spans="2:51" s="12" customFormat="1" ht="12">
      <c r="B327" s="227"/>
      <c r="C327" s="228"/>
      <c r="D327" s="217" t="s">
        <v>167</v>
      </c>
      <c r="E327" s="229" t="s">
        <v>20</v>
      </c>
      <c r="F327" s="230" t="s">
        <v>169</v>
      </c>
      <c r="G327" s="228"/>
      <c r="H327" s="231">
        <v>87.6</v>
      </c>
      <c r="I327" s="232"/>
      <c r="J327" s="228"/>
      <c r="K327" s="228"/>
      <c r="L327" s="233"/>
      <c r="M327" s="234"/>
      <c r="N327" s="235"/>
      <c r="O327" s="235"/>
      <c r="P327" s="235"/>
      <c r="Q327" s="235"/>
      <c r="R327" s="235"/>
      <c r="S327" s="235"/>
      <c r="T327" s="236"/>
      <c r="AT327" s="237" t="s">
        <v>167</v>
      </c>
      <c r="AU327" s="237" t="s">
        <v>165</v>
      </c>
      <c r="AV327" s="12" t="s">
        <v>164</v>
      </c>
      <c r="AW327" s="12" t="s">
        <v>34</v>
      </c>
      <c r="AX327" s="12" t="s">
        <v>8</v>
      </c>
      <c r="AY327" s="237" t="s">
        <v>157</v>
      </c>
    </row>
    <row r="328" spans="2:65" s="1" customFormat="1" ht="22.5" customHeight="1">
      <c r="B328" s="38"/>
      <c r="C328" s="204" t="s">
        <v>388</v>
      </c>
      <c r="D328" s="204" t="s">
        <v>159</v>
      </c>
      <c r="E328" s="205" t="s">
        <v>389</v>
      </c>
      <c r="F328" s="206" t="s">
        <v>390</v>
      </c>
      <c r="G328" s="207" t="s">
        <v>162</v>
      </c>
      <c r="H328" s="208">
        <v>1019.52</v>
      </c>
      <c r="I328" s="209"/>
      <c r="J328" s="208">
        <f>ROUND(I328*H328,0)</f>
        <v>0</v>
      </c>
      <c r="K328" s="206" t="s">
        <v>163</v>
      </c>
      <c r="L328" s="43"/>
      <c r="M328" s="210" t="s">
        <v>20</v>
      </c>
      <c r="N328" s="211" t="s">
        <v>46</v>
      </c>
      <c r="O328" s="79"/>
      <c r="P328" s="212">
        <f>O328*H328</f>
        <v>0</v>
      </c>
      <c r="Q328" s="212">
        <v>0.01146</v>
      </c>
      <c r="R328" s="212">
        <f>Q328*H328</f>
        <v>11.6836992</v>
      </c>
      <c r="S328" s="212">
        <v>0</v>
      </c>
      <c r="T328" s="213">
        <f>S328*H328</f>
        <v>0</v>
      </c>
      <c r="AR328" s="17" t="s">
        <v>164</v>
      </c>
      <c r="AT328" s="17" t="s">
        <v>159</v>
      </c>
      <c r="AU328" s="17" t="s">
        <v>165</v>
      </c>
      <c r="AY328" s="17" t="s">
        <v>157</v>
      </c>
      <c r="BE328" s="214">
        <f>IF(N328="základní",J328,0)</f>
        <v>0</v>
      </c>
      <c r="BF328" s="214">
        <f>IF(N328="snížená",J328,0)</f>
        <v>0</v>
      </c>
      <c r="BG328" s="214">
        <f>IF(N328="zákl. přenesená",J328,0)</f>
        <v>0</v>
      </c>
      <c r="BH328" s="214">
        <f>IF(N328="sníž. přenesená",J328,0)</f>
        <v>0</v>
      </c>
      <c r="BI328" s="214">
        <f>IF(N328="nulová",J328,0)</f>
        <v>0</v>
      </c>
      <c r="BJ328" s="17" t="s">
        <v>165</v>
      </c>
      <c r="BK328" s="214">
        <f>ROUND(I328*H328,0)</f>
        <v>0</v>
      </c>
      <c r="BL328" s="17" t="s">
        <v>164</v>
      </c>
      <c r="BM328" s="17" t="s">
        <v>391</v>
      </c>
    </row>
    <row r="329" spans="2:51" s="13" customFormat="1" ht="12">
      <c r="B329" s="238"/>
      <c r="C329" s="239"/>
      <c r="D329" s="217" t="s">
        <v>167</v>
      </c>
      <c r="E329" s="240" t="s">
        <v>20</v>
      </c>
      <c r="F329" s="241" t="s">
        <v>300</v>
      </c>
      <c r="G329" s="239"/>
      <c r="H329" s="240" t="s">
        <v>20</v>
      </c>
      <c r="I329" s="242"/>
      <c r="J329" s="239"/>
      <c r="K329" s="239"/>
      <c r="L329" s="243"/>
      <c r="M329" s="244"/>
      <c r="N329" s="245"/>
      <c r="O329" s="245"/>
      <c r="P329" s="245"/>
      <c r="Q329" s="245"/>
      <c r="R329" s="245"/>
      <c r="S329" s="245"/>
      <c r="T329" s="246"/>
      <c r="AT329" s="247" t="s">
        <v>167</v>
      </c>
      <c r="AU329" s="247" t="s">
        <v>165</v>
      </c>
      <c r="AV329" s="13" t="s">
        <v>8</v>
      </c>
      <c r="AW329" s="13" t="s">
        <v>34</v>
      </c>
      <c r="AX329" s="13" t="s">
        <v>74</v>
      </c>
      <c r="AY329" s="247" t="s">
        <v>157</v>
      </c>
    </row>
    <row r="330" spans="2:51" s="11" customFormat="1" ht="12">
      <c r="B330" s="215"/>
      <c r="C330" s="216"/>
      <c r="D330" s="217" t="s">
        <v>167</v>
      </c>
      <c r="E330" s="218" t="s">
        <v>20</v>
      </c>
      <c r="F330" s="219" t="s">
        <v>392</v>
      </c>
      <c r="G330" s="216"/>
      <c r="H330" s="220">
        <v>434.31</v>
      </c>
      <c r="I330" s="221"/>
      <c r="J330" s="216"/>
      <c r="K330" s="216"/>
      <c r="L330" s="222"/>
      <c r="M330" s="223"/>
      <c r="N330" s="224"/>
      <c r="O330" s="224"/>
      <c r="P330" s="224"/>
      <c r="Q330" s="224"/>
      <c r="R330" s="224"/>
      <c r="S330" s="224"/>
      <c r="T330" s="225"/>
      <c r="AT330" s="226" t="s">
        <v>167</v>
      </c>
      <c r="AU330" s="226" t="s">
        <v>165</v>
      </c>
      <c r="AV330" s="11" t="s">
        <v>165</v>
      </c>
      <c r="AW330" s="11" t="s">
        <v>34</v>
      </c>
      <c r="AX330" s="11" t="s">
        <v>74</v>
      </c>
      <c r="AY330" s="226" t="s">
        <v>157</v>
      </c>
    </row>
    <row r="331" spans="2:51" s="13" customFormat="1" ht="12">
      <c r="B331" s="238"/>
      <c r="C331" s="239"/>
      <c r="D331" s="217" t="s">
        <v>167</v>
      </c>
      <c r="E331" s="240" t="s">
        <v>20</v>
      </c>
      <c r="F331" s="241" t="s">
        <v>302</v>
      </c>
      <c r="G331" s="239"/>
      <c r="H331" s="240" t="s">
        <v>20</v>
      </c>
      <c r="I331" s="242"/>
      <c r="J331" s="239"/>
      <c r="K331" s="239"/>
      <c r="L331" s="243"/>
      <c r="M331" s="244"/>
      <c r="N331" s="245"/>
      <c r="O331" s="245"/>
      <c r="P331" s="245"/>
      <c r="Q331" s="245"/>
      <c r="R331" s="245"/>
      <c r="S331" s="245"/>
      <c r="T331" s="246"/>
      <c r="AT331" s="247" t="s">
        <v>167</v>
      </c>
      <c r="AU331" s="247" t="s">
        <v>165</v>
      </c>
      <c r="AV331" s="13" t="s">
        <v>8</v>
      </c>
      <c r="AW331" s="13" t="s">
        <v>34</v>
      </c>
      <c r="AX331" s="13" t="s">
        <v>74</v>
      </c>
      <c r="AY331" s="247" t="s">
        <v>157</v>
      </c>
    </row>
    <row r="332" spans="2:51" s="11" customFormat="1" ht="12">
      <c r="B332" s="215"/>
      <c r="C332" s="216"/>
      <c r="D332" s="217" t="s">
        <v>167</v>
      </c>
      <c r="E332" s="218" t="s">
        <v>20</v>
      </c>
      <c r="F332" s="219" t="s">
        <v>393</v>
      </c>
      <c r="G332" s="216"/>
      <c r="H332" s="220">
        <v>64.61</v>
      </c>
      <c r="I332" s="221"/>
      <c r="J332" s="216"/>
      <c r="K332" s="216"/>
      <c r="L332" s="222"/>
      <c r="M332" s="223"/>
      <c r="N332" s="224"/>
      <c r="O332" s="224"/>
      <c r="P332" s="224"/>
      <c r="Q332" s="224"/>
      <c r="R332" s="224"/>
      <c r="S332" s="224"/>
      <c r="T332" s="225"/>
      <c r="AT332" s="226" t="s">
        <v>167</v>
      </c>
      <c r="AU332" s="226" t="s">
        <v>165</v>
      </c>
      <c r="AV332" s="11" t="s">
        <v>165</v>
      </c>
      <c r="AW332" s="11" t="s">
        <v>34</v>
      </c>
      <c r="AX332" s="11" t="s">
        <v>74</v>
      </c>
      <c r="AY332" s="226" t="s">
        <v>157</v>
      </c>
    </row>
    <row r="333" spans="2:51" s="13" customFormat="1" ht="12">
      <c r="B333" s="238"/>
      <c r="C333" s="239"/>
      <c r="D333" s="217" t="s">
        <v>167</v>
      </c>
      <c r="E333" s="240" t="s">
        <v>20</v>
      </c>
      <c r="F333" s="241" t="s">
        <v>300</v>
      </c>
      <c r="G333" s="239"/>
      <c r="H333" s="240" t="s">
        <v>20</v>
      </c>
      <c r="I333" s="242"/>
      <c r="J333" s="239"/>
      <c r="K333" s="239"/>
      <c r="L333" s="243"/>
      <c r="M333" s="244"/>
      <c r="N333" s="245"/>
      <c r="O333" s="245"/>
      <c r="P333" s="245"/>
      <c r="Q333" s="245"/>
      <c r="R333" s="245"/>
      <c r="S333" s="245"/>
      <c r="T333" s="246"/>
      <c r="AT333" s="247" t="s">
        <v>167</v>
      </c>
      <c r="AU333" s="247" t="s">
        <v>165</v>
      </c>
      <c r="AV333" s="13" t="s">
        <v>8</v>
      </c>
      <c r="AW333" s="13" t="s">
        <v>34</v>
      </c>
      <c r="AX333" s="13" t="s">
        <v>74</v>
      </c>
      <c r="AY333" s="247" t="s">
        <v>157</v>
      </c>
    </row>
    <row r="334" spans="2:51" s="11" customFormat="1" ht="12">
      <c r="B334" s="215"/>
      <c r="C334" s="216"/>
      <c r="D334" s="217" t="s">
        <v>167</v>
      </c>
      <c r="E334" s="218" t="s">
        <v>20</v>
      </c>
      <c r="F334" s="219" t="s">
        <v>304</v>
      </c>
      <c r="G334" s="216"/>
      <c r="H334" s="220">
        <v>128.42</v>
      </c>
      <c r="I334" s="221"/>
      <c r="J334" s="216"/>
      <c r="K334" s="216"/>
      <c r="L334" s="222"/>
      <c r="M334" s="223"/>
      <c r="N334" s="224"/>
      <c r="O334" s="224"/>
      <c r="P334" s="224"/>
      <c r="Q334" s="224"/>
      <c r="R334" s="224"/>
      <c r="S334" s="224"/>
      <c r="T334" s="225"/>
      <c r="AT334" s="226" t="s">
        <v>167</v>
      </c>
      <c r="AU334" s="226" t="s">
        <v>165</v>
      </c>
      <c r="AV334" s="11" t="s">
        <v>165</v>
      </c>
      <c r="AW334" s="11" t="s">
        <v>34</v>
      </c>
      <c r="AX334" s="11" t="s">
        <v>74</v>
      </c>
      <c r="AY334" s="226" t="s">
        <v>157</v>
      </c>
    </row>
    <row r="335" spans="2:51" s="13" customFormat="1" ht="12">
      <c r="B335" s="238"/>
      <c r="C335" s="239"/>
      <c r="D335" s="217" t="s">
        <v>167</v>
      </c>
      <c r="E335" s="240" t="s">
        <v>20</v>
      </c>
      <c r="F335" s="241" t="s">
        <v>305</v>
      </c>
      <c r="G335" s="239"/>
      <c r="H335" s="240" t="s">
        <v>20</v>
      </c>
      <c r="I335" s="242"/>
      <c r="J335" s="239"/>
      <c r="K335" s="239"/>
      <c r="L335" s="243"/>
      <c r="M335" s="244"/>
      <c r="N335" s="245"/>
      <c r="O335" s="245"/>
      <c r="P335" s="245"/>
      <c r="Q335" s="245"/>
      <c r="R335" s="245"/>
      <c r="S335" s="245"/>
      <c r="T335" s="246"/>
      <c r="AT335" s="247" t="s">
        <v>167</v>
      </c>
      <c r="AU335" s="247" t="s">
        <v>165</v>
      </c>
      <c r="AV335" s="13" t="s">
        <v>8</v>
      </c>
      <c r="AW335" s="13" t="s">
        <v>34</v>
      </c>
      <c r="AX335" s="13" t="s">
        <v>74</v>
      </c>
      <c r="AY335" s="247" t="s">
        <v>157</v>
      </c>
    </row>
    <row r="336" spans="2:51" s="11" customFormat="1" ht="12">
      <c r="B336" s="215"/>
      <c r="C336" s="216"/>
      <c r="D336" s="217" t="s">
        <v>167</v>
      </c>
      <c r="E336" s="218" t="s">
        <v>20</v>
      </c>
      <c r="F336" s="219" t="s">
        <v>306</v>
      </c>
      <c r="G336" s="216"/>
      <c r="H336" s="220">
        <v>208.23</v>
      </c>
      <c r="I336" s="221"/>
      <c r="J336" s="216"/>
      <c r="K336" s="216"/>
      <c r="L336" s="222"/>
      <c r="M336" s="223"/>
      <c r="N336" s="224"/>
      <c r="O336" s="224"/>
      <c r="P336" s="224"/>
      <c r="Q336" s="224"/>
      <c r="R336" s="224"/>
      <c r="S336" s="224"/>
      <c r="T336" s="225"/>
      <c r="AT336" s="226" t="s">
        <v>167</v>
      </c>
      <c r="AU336" s="226" t="s">
        <v>165</v>
      </c>
      <c r="AV336" s="11" t="s">
        <v>165</v>
      </c>
      <c r="AW336" s="11" t="s">
        <v>34</v>
      </c>
      <c r="AX336" s="11" t="s">
        <v>74</v>
      </c>
      <c r="AY336" s="226" t="s">
        <v>157</v>
      </c>
    </row>
    <row r="337" spans="2:51" s="13" customFormat="1" ht="12">
      <c r="B337" s="238"/>
      <c r="C337" s="239"/>
      <c r="D337" s="217" t="s">
        <v>167</v>
      </c>
      <c r="E337" s="240" t="s">
        <v>20</v>
      </c>
      <c r="F337" s="241" t="s">
        <v>307</v>
      </c>
      <c r="G337" s="239"/>
      <c r="H337" s="240" t="s">
        <v>20</v>
      </c>
      <c r="I337" s="242"/>
      <c r="J337" s="239"/>
      <c r="K337" s="239"/>
      <c r="L337" s="243"/>
      <c r="M337" s="244"/>
      <c r="N337" s="245"/>
      <c r="O337" s="245"/>
      <c r="P337" s="245"/>
      <c r="Q337" s="245"/>
      <c r="R337" s="245"/>
      <c r="S337" s="245"/>
      <c r="T337" s="246"/>
      <c r="AT337" s="247" t="s">
        <v>167</v>
      </c>
      <c r="AU337" s="247" t="s">
        <v>165</v>
      </c>
      <c r="AV337" s="13" t="s">
        <v>8</v>
      </c>
      <c r="AW337" s="13" t="s">
        <v>34</v>
      </c>
      <c r="AX337" s="13" t="s">
        <v>74</v>
      </c>
      <c r="AY337" s="247" t="s">
        <v>157</v>
      </c>
    </row>
    <row r="338" spans="2:51" s="11" customFormat="1" ht="12">
      <c r="B338" s="215"/>
      <c r="C338" s="216"/>
      <c r="D338" s="217" t="s">
        <v>167</v>
      </c>
      <c r="E338" s="218" t="s">
        <v>20</v>
      </c>
      <c r="F338" s="219" t="s">
        <v>308</v>
      </c>
      <c r="G338" s="216"/>
      <c r="H338" s="220">
        <v>183.95</v>
      </c>
      <c r="I338" s="221"/>
      <c r="J338" s="216"/>
      <c r="K338" s="216"/>
      <c r="L338" s="222"/>
      <c r="M338" s="223"/>
      <c r="N338" s="224"/>
      <c r="O338" s="224"/>
      <c r="P338" s="224"/>
      <c r="Q338" s="224"/>
      <c r="R338" s="224"/>
      <c r="S338" s="224"/>
      <c r="T338" s="225"/>
      <c r="AT338" s="226" t="s">
        <v>167</v>
      </c>
      <c r="AU338" s="226" t="s">
        <v>165</v>
      </c>
      <c r="AV338" s="11" t="s">
        <v>165</v>
      </c>
      <c r="AW338" s="11" t="s">
        <v>34</v>
      </c>
      <c r="AX338" s="11" t="s">
        <v>74</v>
      </c>
      <c r="AY338" s="226" t="s">
        <v>157</v>
      </c>
    </row>
    <row r="339" spans="2:51" s="12" customFormat="1" ht="12">
      <c r="B339" s="227"/>
      <c r="C339" s="228"/>
      <c r="D339" s="217" t="s">
        <v>167</v>
      </c>
      <c r="E339" s="229" t="s">
        <v>20</v>
      </c>
      <c r="F339" s="230" t="s">
        <v>169</v>
      </c>
      <c r="G339" s="228"/>
      <c r="H339" s="231">
        <v>1019.52</v>
      </c>
      <c r="I339" s="232"/>
      <c r="J339" s="228"/>
      <c r="K339" s="228"/>
      <c r="L339" s="233"/>
      <c r="M339" s="234"/>
      <c r="N339" s="235"/>
      <c r="O339" s="235"/>
      <c r="P339" s="235"/>
      <c r="Q339" s="235"/>
      <c r="R339" s="235"/>
      <c r="S339" s="235"/>
      <c r="T339" s="236"/>
      <c r="AT339" s="237" t="s">
        <v>167</v>
      </c>
      <c r="AU339" s="237" t="s">
        <v>165</v>
      </c>
      <c r="AV339" s="12" t="s">
        <v>164</v>
      </c>
      <c r="AW339" s="12" t="s">
        <v>34</v>
      </c>
      <c r="AX339" s="12" t="s">
        <v>8</v>
      </c>
      <c r="AY339" s="237" t="s">
        <v>157</v>
      </c>
    </row>
    <row r="340" spans="2:65" s="1" customFormat="1" ht="16.5" customHeight="1">
      <c r="B340" s="38"/>
      <c r="C340" s="204" t="s">
        <v>394</v>
      </c>
      <c r="D340" s="204" t="s">
        <v>159</v>
      </c>
      <c r="E340" s="205" t="s">
        <v>395</v>
      </c>
      <c r="F340" s="206" t="s">
        <v>396</v>
      </c>
      <c r="G340" s="207" t="s">
        <v>162</v>
      </c>
      <c r="H340" s="208">
        <v>87.6</v>
      </c>
      <c r="I340" s="209"/>
      <c r="J340" s="208">
        <f>ROUND(I340*H340,0)</f>
        <v>0</v>
      </c>
      <c r="K340" s="206" t="s">
        <v>163</v>
      </c>
      <c r="L340" s="43"/>
      <c r="M340" s="210" t="s">
        <v>20</v>
      </c>
      <c r="N340" s="211" t="s">
        <v>46</v>
      </c>
      <c r="O340" s="79"/>
      <c r="P340" s="212">
        <f>O340*H340</f>
        <v>0</v>
      </c>
      <c r="Q340" s="212">
        <v>0.01457</v>
      </c>
      <c r="R340" s="212">
        <f>Q340*H340</f>
        <v>1.2763319999999998</v>
      </c>
      <c r="S340" s="212">
        <v>0</v>
      </c>
      <c r="T340" s="213">
        <f>S340*H340</f>
        <v>0</v>
      </c>
      <c r="AR340" s="17" t="s">
        <v>164</v>
      </c>
      <c r="AT340" s="17" t="s">
        <v>159</v>
      </c>
      <c r="AU340" s="17" t="s">
        <v>165</v>
      </c>
      <c r="AY340" s="17" t="s">
        <v>157</v>
      </c>
      <c r="BE340" s="214">
        <f>IF(N340="základní",J340,0)</f>
        <v>0</v>
      </c>
      <c r="BF340" s="214">
        <f>IF(N340="snížená",J340,0)</f>
        <v>0</v>
      </c>
      <c r="BG340" s="214">
        <f>IF(N340="zákl. přenesená",J340,0)</f>
        <v>0</v>
      </c>
      <c r="BH340" s="214">
        <f>IF(N340="sníž. přenesená",J340,0)</f>
        <v>0</v>
      </c>
      <c r="BI340" s="214">
        <f>IF(N340="nulová",J340,0)</f>
        <v>0</v>
      </c>
      <c r="BJ340" s="17" t="s">
        <v>165</v>
      </c>
      <c r="BK340" s="214">
        <f>ROUND(I340*H340,0)</f>
        <v>0</v>
      </c>
      <c r="BL340" s="17" t="s">
        <v>164</v>
      </c>
      <c r="BM340" s="17" t="s">
        <v>397</v>
      </c>
    </row>
    <row r="341" spans="2:51" s="11" customFormat="1" ht="12">
      <c r="B341" s="215"/>
      <c r="C341" s="216"/>
      <c r="D341" s="217" t="s">
        <v>167</v>
      </c>
      <c r="E341" s="218" t="s">
        <v>20</v>
      </c>
      <c r="F341" s="219" t="s">
        <v>387</v>
      </c>
      <c r="G341" s="216"/>
      <c r="H341" s="220">
        <v>87.6</v>
      </c>
      <c r="I341" s="221"/>
      <c r="J341" s="216"/>
      <c r="K341" s="216"/>
      <c r="L341" s="222"/>
      <c r="M341" s="223"/>
      <c r="N341" s="224"/>
      <c r="O341" s="224"/>
      <c r="P341" s="224"/>
      <c r="Q341" s="224"/>
      <c r="R341" s="224"/>
      <c r="S341" s="224"/>
      <c r="T341" s="225"/>
      <c r="AT341" s="226" t="s">
        <v>167</v>
      </c>
      <c r="AU341" s="226" t="s">
        <v>165</v>
      </c>
      <c r="AV341" s="11" t="s">
        <v>165</v>
      </c>
      <c r="AW341" s="11" t="s">
        <v>34</v>
      </c>
      <c r="AX341" s="11" t="s">
        <v>74</v>
      </c>
      <c r="AY341" s="226" t="s">
        <v>157</v>
      </c>
    </row>
    <row r="342" spans="2:51" s="12" customFormat="1" ht="12">
      <c r="B342" s="227"/>
      <c r="C342" s="228"/>
      <c r="D342" s="217" t="s">
        <v>167</v>
      </c>
      <c r="E342" s="229" t="s">
        <v>20</v>
      </c>
      <c r="F342" s="230" t="s">
        <v>169</v>
      </c>
      <c r="G342" s="228"/>
      <c r="H342" s="231">
        <v>87.6</v>
      </c>
      <c r="I342" s="232"/>
      <c r="J342" s="228"/>
      <c r="K342" s="228"/>
      <c r="L342" s="233"/>
      <c r="M342" s="234"/>
      <c r="N342" s="235"/>
      <c r="O342" s="235"/>
      <c r="P342" s="235"/>
      <c r="Q342" s="235"/>
      <c r="R342" s="235"/>
      <c r="S342" s="235"/>
      <c r="T342" s="236"/>
      <c r="AT342" s="237" t="s">
        <v>167</v>
      </c>
      <c r="AU342" s="237" t="s">
        <v>165</v>
      </c>
      <c r="AV342" s="12" t="s">
        <v>164</v>
      </c>
      <c r="AW342" s="12" t="s">
        <v>34</v>
      </c>
      <c r="AX342" s="12" t="s">
        <v>8</v>
      </c>
      <c r="AY342" s="237" t="s">
        <v>157</v>
      </c>
    </row>
    <row r="343" spans="2:65" s="1" customFormat="1" ht="16.5" customHeight="1">
      <c r="B343" s="38"/>
      <c r="C343" s="204" t="s">
        <v>398</v>
      </c>
      <c r="D343" s="204" t="s">
        <v>159</v>
      </c>
      <c r="E343" s="205" t="s">
        <v>399</v>
      </c>
      <c r="F343" s="206" t="s">
        <v>400</v>
      </c>
      <c r="G343" s="207" t="s">
        <v>162</v>
      </c>
      <c r="H343" s="208">
        <v>1132.15</v>
      </c>
      <c r="I343" s="209"/>
      <c r="J343" s="208">
        <f>ROUND(I343*H343,0)</f>
        <v>0</v>
      </c>
      <c r="K343" s="206" t="s">
        <v>163</v>
      </c>
      <c r="L343" s="43"/>
      <c r="M343" s="210" t="s">
        <v>20</v>
      </c>
      <c r="N343" s="211" t="s">
        <v>46</v>
      </c>
      <c r="O343" s="79"/>
      <c r="P343" s="212">
        <f>O343*H343</f>
        <v>0</v>
      </c>
      <c r="Q343" s="212">
        <v>0.00348</v>
      </c>
      <c r="R343" s="212">
        <f>Q343*H343</f>
        <v>3.9398820000000003</v>
      </c>
      <c r="S343" s="212">
        <v>0</v>
      </c>
      <c r="T343" s="213">
        <f>S343*H343</f>
        <v>0</v>
      </c>
      <c r="AR343" s="17" t="s">
        <v>164</v>
      </c>
      <c r="AT343" s="17" t="s">
        <v>159</v>
      </c>
      <c r="AU343" s="17" t="s">
        <v>165</v>
      </c>
      <c r="AY343" s="17" t="s">
        <v>157</v>
      </c>
      <c r="BE343" s="214">
        <f>IF(N343="základní",J343,0)</f>
        <v>0</v>
      </c>
      <c r="BF343" s="214">
        <f>IF(N343="snížená",J343,0)</f>
        <v>0</v>
      </c>
      <c r="BG343" s="214">
        <f>IF(N343="zákl. přenesená",J343,0)</f>
        <v>0</v>
      </c>
      <c r="BH343" s="214">
        <f>IF(N343="sníž. přenesená",J343,0)</f>
        <v>0</v>
      </c>
      <c r="BI343" s="214">
        <f>IF(N343="nulová",J343,0)</f>
        <v>0</v>
      </c>
      <c r="BJ343" s="17" t="s">
        <v>165</v>
      </c>
      <c r="BK343" s="214">
        <f>ROUND(I343*H343,0)</f>
        <v>0</v>
      </c>
      <c r="BL343" s="17" t="s">
        <v>164</v>
      </c>
      <c r="BM343" s="17" t="s">
        <v>401</v>
      </c>
    </row>
    <row r="344" spans="2:51" s="13" customFormat="1" ht="12">
      <c r="B344" s="238"/>
      <c r="C344" s="239"/>
      <c r="D344" s="217" t="s">
        <v>167</v>
      </c>
      <c r="E344" s="240" t="s">
        <v>20</v>
      </c>
      <c r="F344" s="241" t="s">
        <v>300</v>
      </c>
      <c r="G344" s="239"/>
      <c r="H344" s="240" t="s">
        <v>20</v>
      </c>
      <c r="I344" s="242"/>
      <c r="J344" s="239"/>
      <c r="K344" s="239"/>
      <c r="L344" s="243"/>
      <c r="M344" s="244"/>
      <c r="N344" s="245"/>
      <c r="O344" s="245"/>
      <c r="P344" s="245"/>
      <c r="Q344" s="245"/>
      <c r="R344" s="245"/>
      <c r="S344" s="245"/>
      <c r="T344" s="246"/>
      <c r="AT344" s="247" t="s">
        <v>167</v>
      </c>
      <c r="AU344" s="247" t="s">
        <v>165</v>
      </c>
      <c r="AV344" s="13" t="s">
        <v>8</v>
      </c>
      <c r="AW344" s="13" t="s">
        <v>34</v>
      </c>
      <c r="AX344" s="13" t="s">
        <v>74</v>
      </c>
      <c r="AY344" s="247" t="s">
        <v>157</v>
      </c>
    </row>
    <row r="345" spans="2:51" s="11" customFormat="1" ht="12">
      <c r="B345" s="215"/>
      <c r="C345" s="216"/>
      <c r="D345" s="217" t="s">
        <v>167</v>
      </c>
      <c r="E345" s="218" t="s">
        <v>20</v>
      </c>
      <c r="F345" s="219" t="s">
        <v>301</v>
      </c>
      <c r="G345" s="216"/>
      <c r="H345" s="220">
        <v>499.81</v>
      </c>
      <c r="I345" s="221"/>
      <c r="J345" s="216"/>
      <c r="K345" s="216"/>
      <c r="L345" s="222"/>
      <c r="M345" s="223"/>
      <c r="N345" s="224"/>
      <c r="O345" s="224"/>
      <c r="P345" s="224"/>
      <c r="Q345" s="224"/>
      <c r="R345" s="224"/>
      <c r="S345" s="224"/>
      <c r="T345" s="225"/>
      <c r="AT345" s="226" t="s">
        <v>167</v>
      </c>
      <c r="AU345" s="226" t="s">
        <v>165</v>
      </c>
      <c r="AV345" s="11" t="s">
        <v>165</v>
      </c>
      <c r="AW345" s="11" t="s">
        <v>34</v>
      </c>
      <c r="AX345" s="11" t="s">
        <v>74</v>
      </c>
      <c r="AY345" s="226" t="s">
        <v>157</v>
      </c>
    </row>
    <row r="346" spans="2:51" s="13" customFormat="1" ht="12">
      <c r="B346" s="238"/>
      <c r="C346" s="239"/>
      <c r="D346" s="217" t="s">
        <v>167</v>
      </c>
      <c r="E346" s="240" t="s">
        <v>20</v>
      </c>
      <c r="F346" s="241" t="s">
        <v>302</v>
      </c>
      <c r="G346" s="239"/>
      <c r="H346" s="240" t="s">
        <v>20</v>
      </c>
      <c r="I346" s="242"/>
      <c r="J346" s="239"/>
      <c r="K346" s="239"/>
      <c r="L346" s="243"/>
      <c r="M346" s="244"/>
      <c r="N346" s="245"/>
      <c r="O346" s="245"/>
      <c r="P346" s="245"/>
      <c r="Q346" s="245"/>
      <c r="R346" s="245"/>
      <c r="S346" s="245"/>
      <c r="T346" s="246"/>
      <c r="AT346" s="247" t="s">
        <v>167</v>
      </c>
      <c r="AU346" s="247" t="s">
        <v>165</v>
      </c>
      <c r="AV346" s="13" t="s">
        <v>8</v>
      </c>
      <c r="AW346" s="13" t="s">
        <v>34</v>
      </c>
      <c r="AX346" s="13" t="s">
        <v>74</v>
      </c>
      <c r="AY346" s="247" t="s">
        <v>157</v>
      </c>
    </row>
    <row r="347" spans="2:51" s="11" customFormat="1" ht="12">
      <c r="B347" s="215"/>
      <c r="C347" s="216"/>
      <c r="D347" s="217" t="s">
        <v>167</v>
      </c>
      <c r="E347" s="218" t="s">
        <v>20</v>
      </c>
      <c r="F347" s="219" t="s">
        <v>303</v>
      </c>
      <c r="G347" s="216"/>
      <c r="H347" s="220">
        <v>129.68</v>
      </c>
      <c r="I347" s="221"/>
      <c r="J347" s="216"/>
      <c r="K347" s="216"/>
      <c r="L347" s="222"/>
      <c r="M347" s="223"/>
      <c r="N347" s="224"/>
      <c r="O347" s="224"/>
      <c r="P347" s="224"/>
      <c r="Q347" s="224"/>
      <c r="R347" s="224"/>
      <c r="S347" s="224"/>
      <c r="T347" s="225"/>
      <c r="AT347" s="226" t="s">
        <v>167</v>
      </c>
      <c r="AU347" s="226" t="s">
        <v>165</v>
      </c>
      <c r="AV347" s="11" t="s">
        <v>165</v>
      </c>
      <c r="AW347" s="11" t="s">
        <v>34</v>
      </c>
      <c r="AX347" s="11" t="s">
        <v>74</v>
      </c>
      <c r="AY347" s="226" t="s">
        <v>157</v>
      </c>
    </row>
    <row r="348" spans="2:51" s="13" customFormat="1" ht="12">
      <c r="B348" s="238"/>
      <c r="C348" s="239"/>
      <c r="D348" s="217" t="s">
        <v>167</v>
      </c>
      <c r="E348" s="240" t="s">
        <v>20</v>
      </c>
      <c r="F348" s="241" t="s">
        <v>300</v>
      </c>
      <c r="G348" s="239"/>
      <c r="H348" s="240" t="s">
        <v>20</v>
      </c>
      <c r="I348" s="242"/>
      <c r="J348" s="239"/>
      <c r="K348" s="239"/>
      <c r="L348" s="243"/>
      <c r="M348" s="244"/>
      <c r="N348" s="245"/>
      <c r="O348" s="245"/>
      <c r="P348" s="245"/>
      <c r="Q348" s="245"/>
      <c r="R348" s="245"/>
      <c r="S348" s="245"/>
      <c r="T348" s="246"/>
      <c r="AT348" s="247" t="s">
        <v>167</v>
      </c>
      <c r="AU348" s="247" t="s">
        <v>165</v>
      </c>
      <c r="AV348" s="13" t="s">
        <v>8</v>
      </c>
      <c r="AW348" s="13" t="s">
        <v>34</v>
      </c>
      <c r="AX348" s="13" t="s">
        <v>74</v>
      </c>
      <c r="AY348" s="247" t="s">
        <v>157</v>
      </c>
    </row>
    <row r="349" spans="2:51" s="11" customFormat="1" ht="12">
      <c r="B349" s="215"/>
      <c r="C349" s="216"/>
      <c r="D349" s="217" t="s">
        <v>167</v>
      </c>
      <c r="E349" s="218" t="s">
        <v>20</v>
      </c>
      <c r="F349" s="219" t="s">
        <v>304</v>
      </c>
      <c r="G349" s="216"/>
      <c r="H349" s="220">
        <v>128.42</v>
      </c>
      <c r="I349" s="221"/>
      <c r="J349" s="216"/>
      <c r="K349" s="216"/>
      <c r="L349" s="222"/>
      <c r="M349" s="223"/>
      <c r="N349" s="224"/>
      <c r="O349" s="224"/>
      <c r="P349" s="224"/>
      <c r="Q349" s="224"/>
      <c r="R349" s="224"/>
      <c r="S349" s="224"/>
      <c r="T349" s="225"/>
      <c r="AT349" s="226" t="s">
        <v>167</v>
      </c>
      <c r="AU349" s="226" t="s">
        <v>165</v>
      </c>
      <c r="AV349" s="11" t="s">
        <v>165</v>
      </c>
      <c r="AW349" s="11" t="s">
        <v>34</v>
      </c>
      <c r="AX349" s="11" t="s">
        <v>74</v>
      </c>
      <c r="AY349" s="226" t="s">
        <v>157</v>
      </c>
    </row>
    <row r="350" spans="2:51" s="13" customFormat="1" ht="12">
      <c r="B350" s="238"/>
      <c r="C350" s="239"/>
      <c r="D350" s="217" t="s">
        <v>167</v>
      </c>
      <c r="E350" s="240" t="s">
        <v>20</v>
      </c>
      <c r="F350" s="241" t="s">
        <v>305</v>
      </c>
      <c r="G350" s="239"/>
      <c r="H350" s="240" t="s">
        <v>20</v>
      </c>
      <c r="I350" s="242"/>
      <c r="J350" s="239"/>
      <c r="K350" s="239"/>
      <c r="L350" s="243"/>
      <c r="M350" s="244"/>
      <c r="N350" s="245"/>
      <c r="O350" s="245"/>
      <c r="P350" s="245"/>
      <c r="Q350" s="245"/>
      <c r="R350" s="245"/>
      <c r="S350" s="245"/>
      <c r="T350" s="246"/>
      <c r="AT350" s="247" t="s">
        <v>167</v>
      </c>
      <c r="AU350" s="247" t="s">
        <v>165</v>
      </c>
      <c r="AV350" s="13" t="s">
        <v>8</v>
      </c>
      <c r="AW350" s="13" t="s">
        <v>34</v>
      </c>
      <c r="AX350" s="13" t="s">
        <v>74</v>
      </c>
      <c r="AY350" s="247" t="s">
        <v>157</v>
      </c>
    </row>
    <row r="351" spans="2:51" s="11" customFormat="1" ht="12">
      <c r="B351" s="215"/>
      <c r="C351" s="216"/>
      <c r="D351" s="217" t="s">
        <v>167</v>
      </c>
      <c r="E351" s="218" t="s">
        <v>20</v>
      </c>
      <c r="F351" s="219" t="s">
        <v>306</v>
      </c>
      <c r="G351" s="216"/>
      <c r="H351" s="220">
        <v>208.23</v>
      </c>
      <c r="I351" s="221"/>
      <c r="J351" s="216"/>
      <c r="K351" s="216"/>
      <c r="L351" s="222"/>
      <c r="M351" s="223"/>
      <c r="N351" s="224"/>
      <c r="O351" s="224"/>
      <c r="P351" s="224"/>
      <c r="Q351" s="224"/>
      <c r="R351" s="224"/>
      <c r="S351" s="224"/>
      <c r="T351" s="225"/>
      <c r="AT351" s="226" t="s">
        <v>167</v>
      </c>
      <c r="AU351" s="226" t="s">
        <v>165</v>
      </c>
      <c r="AV351" s="11" t="s">
        <v>165</v>
      </c>
      <c r="AW351" s="11" t="s">
        <v>34</v>
      </c>
      <c r="AX351" s="11" t="s">
        <v>74</v>
      </c>
      <c r="AY351" s="226" t="s">
        <v>157</v>
      </c>
    </row>
    <row r="352" spans="2:51" s="13" customFormat="1" ht="12">
      <c r="B352" s="238"/>
      <c r="C352" s="239"/>
      <c r="D352" s="217" t="s">
        <v>167</v>
      </c>
      <c r="E352" s="240" t="s">
        <v>20</v>
      </c>
      <c r="F352" s="241" t="s">
        <v>307</v>
      </c>
      <c r="G352" s="239"/>
      <c r="H352" s="240" t="s">
        <v>20</v>
      </c>
      <c r="I352" s="242"/>
      <c r="J352" s="239"/>
      <c r="K352" s="239"/>
      <c r="L352" s="243"/>
      <c r="M352" s="244"/>
      <c r="N352" s="245"/>
      <c r="O352" s="245"/>
      <c r="P352" s="245"/>
      <c r="Q352" s="245"/>
      <c r="R352" s="245"/>
      <c r="S352" s="245"/>
      <c r="T352" s="246"/>
      <c r="AT352" s="247" t="s">
        <v>167</v>
      </c>
      <c r="AU352" s="247" t="s">
        <v>165</v>
      </c>
      <c r="AV352" s="13" t="s">
        <v>8</v>
      </c>
      <c r="AW352" s="13" t="s">
        <v>34</v>
      </c>
      <c r="AX352" s="13" t="s">
        <v>74</v>
      </c>
      <c r="AY352" s="247" t="s">
        <v>157</v>
      </c>
    </row>
    <row r="353" spans="2:51" s="11" customFormat="1" ht="12">
      <c r="B353" s="215"/>
      <c r="C353" s="216"/>
      <c r="D353" s="217" t="s">
        <v>167</v>
      </c>
      <c r="E353" s="218" t="s">
        <v>20</v>
      </c>
      <c r="F353" s="219" t="s">
        <v>402</v>
      </c>
      <c r="G353" s="216"/>
      <c r="H353" s="220">
        <v>159.53</v>
      </c>
      <c r="I353" s="221"/>
      <c r="J353" s="216"/>
      <c r="K353" s="216"/>
      <c r="L353" s="222"/>
      <c r="M353" s="223"/>
      <c r="N353" s="224"/>
      <c r="O353" s="224"/>
      <c r="P353" s="224"/>
      <c r="Q353" s="224"/>
      <c r="R353" s="224"/>
      <c r="S353" s="224"/>
      <c r="T353" s="225"/>
      <c r="AT353" s="226" t="s">
        <v>167</v>
      </c>
      <c r="AU353" s="226" t="s">
        <v>165</v>
      </c>
      <c r="AV353" s="11" t="s">
        <v>165</v>
      </c>
      <c r="AW353" s="11" t="s">
        <v>34</v>
      </c>
      <c r="AX353" s="11" t="s">
        <v>74</v>
      </c>
      <c r="AY353" s="226" t="s">
        <v>157</v>
      </c>
    </row>
    <row r="354" spans="2:51" s="13" customFormat="1" ht="12">
      <c r="B354" s="238"/>
      <c r="C354" s="239"/>
      <c r="D354" s="217" t="s">
        <v>167</v>
      </c>
      <c r="E354" s="240" t="s">
        <v>20</v>
      </c>
      <c r="F354" s="241" t="s">
        <v>309</v>
      </c>
      <c r="G354" s="239"/>
      <c r="H354" s="240" t="s">
        <v>20</v>
      </c>
      <c r="I354" s="242"/>
      <c r="J354" s="239"/>
      <c r="K354" s="239"/>
      <c r="L354" s="243"/>
      <c r="M354" s="244"/>
      <c r="N354" s="245"/>
      <c r="O354" s="245"/>
      <c r="P354" s="245"/>
      <c r="Q354" s="245"/>
      <c r="R354" s="245"/>
      <c r="S354" s="245"/>
      <c r="T354" s="246"/>
      <c r="AT354" s="247" t="s">
        <v>167</v>
      </c>
      <c r="AU354" s="247" t="s">
        <v>165</v>
      </c>
      <c r="AV354" s="13" t="s">
        <v>8</v>
      </c>
      <c r="AW354" s="13" t="s">
        <v>34</v>
      </c>
      <c r="AX354" s="13" t="s">
        <v>74</v>
      </c>
      <c r="AY354" s="247" t="s">
        <v>157</v>
      </c>
    </row>
    <row r="355" spans="2:51" s="13" customFormat="1" ht="12">
      <c r="B355" s="238"/>
      <c r="C355" s="239"/>
      <c r="D355" s="217" t="s">
        <v>167</v>
      </c>
      <c r="E355" s="240" t="s">
        <v>20</v>
      </c>
      <c r="F355" s="241" t="s">
        <v>289</v>
      </c>
      <c r="G355" s="239"/>
      <c r="H355" s="240" t="s">
        <v>20</v>
      </c>
      <c r="I355" s="242"/>
      <c r="J355" s="239"/>
      <c r="K355" s="239"/>
      <c r="L355" s="243"/>
      <c r="M355" s="244"/>
      <c r="N355" s="245"/>
      <c r="O355" s="245"/>
      <c r="P355" s="245"/>
      <c r="Q355" s="245"/>
      <c r="R355" s="245"/>
      <c r="S355" s="245"/>
      <c r="T355" s="246"/>
      <c r="AT355" s="247" t="s">
        <v>167</v>
      </c>
      <c r="AU355" s="247" t="s">
        <v>165</v>
      </c>
      <c r="AV355" s="13" t="s">
        <v>8</v>
      </c>
      <c r="AW355" s="13" t="s">
        <v>34</v>
      </c>
      <c r="AX355" s="13" t="s">
        <v>74</v>
      </c>
      <c r="AY355" s="247" t="s">
        <v>157</v>
      </c>
    </row>
    <row r="356" spans="2:51" s="11" customFormat="1" ht="12">
      <c r="B356" s="215"/>
      <c r="C356" s="216"/>
      <c r="D356" s="217" t="s">
        <v>167</v>
      </c>
      <c r="E356" s="218" t="s">
        <v>20</v>
      </c>
      <c r="F356" s="219" t="s">
        <v>310</v>
      </c>
      <c r="G356" s="216"/>
      <c r="H356" s="220">
        <v>-56.29</v>
      </c>
      <c r="I356" s="221"/>
      <c r="J356" s="216"/>
      <c r="K356" s="216"/>
      <c r="L356" s="222"/>
      <c r="M356" s="223"/>
      <c r="N356" s="224"/>
      <c r="O356" s="224"/>
      <c r="P356" s="224"/>
      <c r="Q356" s="224"/>
      <c r="R356" s="224"/>
      <c r="S356" s="224"/>
      <c r="T356" s="225"/>
      <c r="AT356" s="226" t="s">
        <v>167</v>
      </c>
      <c r="AU356" s="226" t="s">
        <v>165</v>
      </c>
      <c r="AV356" s="11" t="s">
        <v>165</v>
      </c>
      <c r="AW356" s="11" t="s">
        <v>34</v>
      </c>
      <c r="AX356" s="11" t="s">
        <v>74</v>
      </c>
      <c r="AY356" s="226" t="s">
        <v>157</v>
      </c>
    </row>
    <row r="357" spans="2:51" s="13" customFormat="1" ht="12">
      <c r="B357" s="238"/>
      <c r="C357" s="239"/>
      <c r="D357" s="217" t="s">
        <v>167</v>
      </c>
      <c r="E357" s="240" t="s">
        <v>20</v>
      </c>
      <c r="F357" s="241" t="s">
        <v>292</v>
      </c>
      <c r="G357" s="239"/>
      <c r="H357" s="240" t="s">
        <v>20</v>
      </c>
      <c r="I357" s="242"/>
      <c r="J357" s="239"/>
      <c r="K357" s="239"/>
      <c r="L357" s="243"/>
      <c r="M357" s="244"/>
      <c r="N357" s="245"/>
      <c r="O357" s="245"/>
      <c r="P357" s="245"/>
      <c r="Q357" s="245"/>
      <c r="R357" s="245"/>
      <c r="S357" s="245"/>
      <c r="T357" s="246"/>
      <c r="AT357" s="247" t="s">
        <v>167</v>
      </c>
      <c r="AU357" s="247" t="s">
        <v>165</v>
      </c>
      <c r="AV357" s="13" t="s">
        <v>8</v>
      </c>
      <c r="AW357" s="13" t="s">
        <v>34</v>
      </c>
      <c r="AX357" s="13" t="s">
        <v>74</v>
      </c>
      <c r="AY357" s="247" t="s">
        <v>157</v>
      </c>
    </row>
    <row r="358" spans="2:51" s="11" customFormat="1" ht="12">
      <c r="B358" s="215"/>
      <c r="C358" s="216"/>
      <c r="D358" s="217" t="s">
        <v>167</v>
      </c>
      <c r="E358" s="218" t="s">
        <v>20</v>
      </c>
      <c r="F358" s="219" t="s">
        <v>312</v>
      </c>
      <c r="G358" s="216"/>
      <c r="H358" s="220">
        <v>-79.11</v>
      </c>
      <c r="I358" s="221"/>
      <c r="J358" s="216"/>
      <c r="K358" s="216"/>
      <c r="L358" s="222"/>
      <c r="M358" s="223"/>
      <c r="N358" s="224"/>
      <c r="O358" s="224"/>
      <c r="P358" s="224"/>
      <c r="Q358" s="224"/>
      <c r="R358" s="224"/>
      <c r="S358" s="224"/>
      <c r="T358" s="225"/>
      <c r="AT358" s="226" t="s">
        <v>167</v>
      </c>
      <c r="AU358" s="226" t="s">
        <v>165</v>
      </c>
      <c r="AV358" s="11" t="s">
        <v>165</v>
      </c>
      <c r="AW358" s="11" t="s">
        <v>34</v>
      </c>
      <c r="AX358" s="11" t="s">
        <v>74</v>
      </c>
      <c r="AY358" s="226" t="s">
        <v>157</v>
      </c>
    </row>
    <row r="359" spans="2:51" s="13" customFormat="1" ht="12">
      <c r="B359" s="238"/>
      <c r="C359" s="239"/>
      <c r="D359" s="217" t="s">
        <v>167</v>
      </c>
      <c r="E359" s="240" t="s">
        <v>20</v>
      </c>
      <c r="F359" s="241" t="s">
        <v>294</v>
      </c>
      <c r="G359" s="239"/>
      <c r="H359" s="240" t="s">
        <v>20</v>
      </c>
      <c r="I359" s="242"/>
      <c r="J359" s="239"/>
      <c r="K359" s="239"/>
      <c r="L359" s="243"/>
      <c r="M359" s="244"/>
      <c r="N359" s="245"/>
      <c r="O359" s="245"/>
      <c r="P359" s="245"/>
      <c r="Q359" s="245"/>
      <c r="R359" s="245"/>
      <c r="S359" s="245"/>
      <c r="T359" s="246"/>
      <c r="AT359" s="247" t="s">
        <v>167</v>
      </c>
      <c r="AU359" s="247" t="s">
        <v>165</v>
      </c>
      <c r="AV359" s="13" t="s">
        <v>8</v>
      </c>
      <c r="AW359" s="13" t="s">
        <v>34</v>
      </c>
      <c r="AX359" s="13" t="s">
        <v>74</v>
      </c>
      <c r="AY359" s="247" t="s">
        <v>157</v>
      </c>
    </row>
    <row r="360" spans="2:51" s="11" customFormat="1" ht="12">
      <c r="B360" s="215"/>
      <c r="C360" s="216"/>
      <c r="D360" s="217" t="s">
        <v>167</v>
      </c>
      <c r="E360" s="218" t="s">
        <v>20</v>
      </c>
      <c r="F360" s="219" t="s">
        <v>333</v>
      </c>
      <c r="G360" s="216"/>
      <c r="H360" s="220">
        <v>-63.16</v>
      </c>
      <c r="I360" s="221"/>
      <c r="J360" s="216"/>
      <c r="K360" s="216"/>
      <c r="L360" s="222"/>
      <c r="M360" s="223"/>
      <c r="N360" s="224"/>
      <c r="O360" s="224"/>
      <c r="P360" s="224"/>
      <c r="Q360" s="224"/>
      <c r="R360" s="224"/>
      <c r="S360" s="224"/>
      <c r="T360" s="225"/>
      <c r="AT360" s="226" t="s">
        <v>167</v>
      </c>
      <c r="AU360" s="226" t="s">
        <v>165</v>
      </c>
      <c r="AV360" s="11" t="s">
        <v>165</v>
      </c>
      <c r="AW360" s="11" t="s">
        <v>34</v>
      </c>
      <c r="AX360" s="11" t="s">
        <v>74</v>
      </c>
      <c r="AY360" s="226" t="s">
        <v>157</v>
      </c>
    </row>
    <row r="361" spans="2:51" s="13" customFormat="1" ht="12">
      <c r="B361" s="238"/>
      <c r="C361" s="239"/>
      <c r="D361" s="217" t="s">
        <v>167</v>
      </c>
      <c r="E361" s="240" t="s">
        <v>20</v>
      </c>
      <c r="F361" s="241" t="s">
        <v>239</v>
      </c>
      <c r="G361" s="239"/>
      <c r="H361" s="240" t="s">
        <v>20</v>
      </c>
      <c r="I361" s="242"/>
      <c r="J361" s="239"/>
      <c r="K361" s="239"/>
      <c r="L361" s="243"/>
      <c r="M361" s="244"/>
      <c r="N361" s="245"/>
      <c r="O361" s="245"/>
      <c r="P361" s="245"/>
      <c r="Q361" s="245"/>
      <c r="R361" s="245"/>
      <c r="S361" s="245"/>
      <c r="T361" s="246"/>
      <c r="AT361" s="247" t="s">
        <v>167</v>
      </c>
      <c r="AU361" s="247" t="s">
        <v>165</v>
      </c>
      <c r="AV361" s="13" t="s">
        <v>8</v>
      </c>
      <c r="AW361" s="13" t="s">
        <v>34</v>
      </c>
      <c r="AX361" s="13" t="s">
        <v>74</v>
      </c>
      <c r="AY361" s="247" t="s">
        <v>157</v>
      </c>
    </row>
    <row r="362" spans="2:51" s="11" customFormat="1" ht="12">
      <c r="B362" s="215"/>
      <c r="C362" s="216"/>
      <c r="D362" s="217" t="s">
        <v>167</v>
      </c>
      <c r="E362" s="218" t="s">
        <v>20</v>
      </c>
      <c r="F362" s="219" t="s">
        <v>403</v>
      </c>
      <c r="G362" s="216"/>
      <c r="H362" s="220">
        <v>205.04</v>
      </c>
      <c r="I362" s="221"/>
      <c r="J362" s="216"/>
      <c r="K362" s="216"/>
      <c r="L362" s="222"/>
      <c r="M362" s="223"/>
      <c r="N362" s="224"/>
      <c r="O362" s="224"/>
      <c r="P362" s="224"/>
      <c r="Q362" s="224"/>
      <c r="R362" s="224"/>
      <c r="S362" s="224"/>
      <c r="T362" s="225"/>
      <c r="AT362" s="226" t="s">
        <v>167</v>
      </c>
      <c r="AU362" s="226" t="s">
        <v>165</v>
      </c>
      <c r="AV362" s="11" t="s">
        <v>165</v>
      </c>
      <c r="AW362" s="11" t="s">
        <v>34</v>
      </c>
      <c r="AX362" s="11" t="s">
        <v>74</v>
      </c>
      <c r="AY362" s="226" t="s">
        <v>157</v>
      </c>
    </row>
    <row r="363" spans="2:51" s="12" customFormat="1" ht="12">
      <c r="B363" s="227"/>
      <c r="C363" s="228"/>
      <c r="D363" s="217" t="s">
        <v>167</v>
      </c>
      <c r="E363" s="229" t="s">
        <v>20</v>
      </c>
      <c r="F363" s="230" t="s">
        <v>169</v>
      </c>
      <c r="G363" s="228"/>
      <c r="H363" s="231">
        <v>1132.15</v>
      </c>
      <c r="I363" s="232"/>
      <c r="J363" s="228"/>
      <c r="K363" s="228"/>
      <c r="L363" s="233"/>
      <c r="M363" s="234"/>
      <c r="N363" s="235"/>
      <c r="O363" s="235"/>
      <c r="P363" s="235"/>
      <c r="Q363" s="235"/>
      <c r="R363" s="235"/>
      <c r="S363" s="235"/>
      <c r="T363" s="236"/>
      <c r="AT363" s="237" t="s">
        <v>167</v>
      </c>
      <c r="AU363" s="237" t="s">
        <v>165</v>
      </c>
      <c r="AV363" s="12" t="s">
        <v>164</v>
      </c>
      <c r="AW363" s="12" t="s">
        <v>34</v>
      </c>
      <c r="AX363" s="12" t="s">
        <v>8</v>
      </c>
      <c r="AY363" s="237" t="s">
        <v>157</v>
      </c>
    </row>
    <row r="364" spans="2:65" s="1" customFormat="1" ht="16.5" customHeight="1">
      <c r="B364" s="38"/>
      <c r="C364" s="204" t="s">
        <v>404</v>
      </c>
      <c r="D364" s="204" t="s">
        <v>159</v>
      </c>
      <c r="E364" s="205" t="s">
        <v>405</v>
      </c>
      <c r="F364" s="206" t="s">
        <v>406</v>
      </c>
      <c r="G364" s="207" t="s">
        <v>162</v>
      </c>
      <c r="H364" s="208">
        <v>87.6</v>
      </c>
      <c r="I364" s="209"/>
      <c r="J364" s="208">
        <f>ROUND(I364*H364,0)</f>
        <v>0</v>
      </c>
      <c r="K364" s="206" t="s">
        <v>163</v>
      </c>
      <c r="L364" s="43"/>
      <c r="M364" s="210" t="s">
        <v>20</v>
      </c>
      <c r="N364" s="211" t="s">
        <v>46</v>
      </c>
      <c r="O364" s="79"/>
      <c r="P364" s="212">
        <f>O364*H364</f>
        <v>0</v>
      </c>
      <c r="Q364" s="212">
        <v>0.00026</v>
      </c>
      <c r="R364" s="212">
        <f>Q364*H364</f>
        <v>0.022775999999999998</v>
      </c>
      <c r="S364" s="212">
        <v>0</v>
      </c>
      <c r="T364" s="213">
        <f>S364*H364</f>
        <v>0</v>
      </c>
      <c r="AR364" s="17" t="s">
        <v>164</v>
      </c>
      <c r="AT364" s="17" t="s">
        <v>159</v>
      </c>
      <c r="AU364" s="17" t="s">
        <v>165</v>
      </c>
      <c r="AY364" s="17" t="s">
        <v>157</v>
      </c>
      <c r="BE364" s="214">
        <f>IF(N364="základní",J364,0)</f>
        <v>0</v>
      </c>
      <c r="BF364" s="214">
        <f>IF(N364="snížená",J364,0)</f>
        <v>0</v>
      </c>
      <c r="BG364" s="214">
        <f>IF(N364="zákl. přenesená",J364,0)</f>
        <v>0</v>
      </c>
      <c r="BH364" s="214">
        <f>IF(N364="sníž. přenesená",J364,0)</f>
        <v>0</v>
      </c>
      <c r="BI364" s="214">
        <f>IF(N364="nulová",J364,0)</f>
        <v>0</v>
      </c>
      <c r="BJ364" s="17" t="s">
        <v>165</v>
      </c>
      <c r="BK364" s="214">
        <f>ROUND(I364*H364,0)</f>
        <v>0</v>
      </c>
      <c r="BL364" s="17" t="s">
        <v>164</v>
      </c>
      <c r="BM364" s="17" t="s">
        <v>407</v>
      </c>
    </row>
    <row r="365" spans="2:51" s="11" customFormat="1" ht="12">
      <c r="B365" s="215"/>
      <c r="C365" s="216"/>
      <c r="D365" s="217" t="s">
        <v>167</v>
      </c>
      <c r="E365" s="218" t="s">
        <v>20</v>
      </c>
      <c r="F365" s="219" t="s">
        <v>408</v>
      </c>
      <c r="G365" s="216"/>
      <c r="H365" s="220">
        <v>87.6</v>
      </c>
      <c r="I365" s="221"/>
      <c r="J365" s="216"/>
      <c r="K365" s="216"/>
      <c r="L365" s="222"/>
      <c r="M365" s="223"/>
      <c r="N365" s="224"/>
      <c r="O365" s="224"/>
      <c r="P365" s="224"/>
      <c r="Q365" s="224"/>
      <c r="R365" s="224"/>
      <c r="S365" s="224"/>
      <c r="T365" s="225"/>
      <c r="AT365" s="226" t="s">
        <v>167</v>
      </c>
      <c r="AU365" s="226" t="s">
        <v>165</v>
      </c>
      <c r="AV365" s="11" t="s">
        <v>165</v>
      </c>
      <c r="AW365" s="11" t="s">
        <v>34</v>
      </c>
      <c r="AX365" s="11" t="s">
        <v>74</v>
      </c>
      <c r="AY365" s="226" t="s">
        <v>157</v>
      </c>
    </row>
    <row r="366" spans="2:51" s="12" customFormat="1" ht="12">
      <c r="B366" s="227"/>
      <c r="C366" s="228"/>
      <c r="D366" s="217" t="s">
        <v>167</v>
      </c>
      <c r="E366" s="229" t="s">
        <v>20</v>
      </c>
      <c r="F366" s="230" t="s">
        <v>169</v>
      </c>
      <c r="G366" s="228"/>
      <c r="H366" s="231">
        <v>87.6</v>
      </c>
      <c r="I366" s="232"/>
      <c r="J366" s="228"/>
      <c r="K366" s="228"/>
      <c r="L366" s="233"/>
      <c r="M366" s="234"/>
      <c r="N366" s="235"/>
      <c r="O366" s="235"/>
      <c r="P366" s="235"/>
      <c r="Q366" s="235"/>
      <c r="R366" s="235"/>
      <c r="S366" s="235"/>
      <c r="T366" s="236"/>
      <c r="AT366" s="237" t="s">
        <v>167</v>
      </c>
      <c r="AU366" s="237" t="s">
        <v>165</v>
      </c>
      <c r="AV366" s="12" t="s">
        <v>164</v>
      </c>
      <c r="AW366" s="12" t="s">
        <v>34</v>
      </c>
      <c r="AX366" s="12" t="s">
        <v>8</v>
      </c>
      <c r="AY366" s="237" t="s">
        <v>157</v>
      </c>
    </row>
    <row r="367" spans="2:65" s="1" customFormat="1" ht="16.5" customHeight="1">
      <c r="B367" s="38"/>
      <c r="C367" s="204" t="s">
        <v>409</v>
      </c>
      <c r="D367" s="204" t="s">
        <v>159</v>
      </c>
      <c r="E367" s="205" t="s">
        <v>410</v>
      </c>
      <c r="F367" s="206" t="s">
        <v>411</v>
      </c>
      <c r="G367" s="207" t="s">
        <v>162</v>
      </c>
      <c r="H367" s="208">
        <v>87.6</v>
      </c>
      <c r="I367" s="209"/>
      <c r="J367" s="208">
        <f>ROUND(I367*H367,0)</f>
        <v>0</v>
      </c>
      <c r="K367" s="206" t="s">
        <v>163</v>
      </c>
      <c r="L367" s="43"/>
      <c r="M367" s="210" t="s">
        <v>20</v>
      </c>
      <c r="N367" s="211" t="s">
        <v>46</v>
      </c>
      <c r="O367" s="79"/>
      <c r="P367" s="212">
        <f>O367*H367</f>
        <v>0</v>
      </c>
      <c r="Q367" s="212">
        <v>0.00348</v>
      </c>
      <c r="R367" s="212">
        <f>Q367*H367</f>
        <v>0.304848</v>
      </c>
      <c r="S367" s="212">
        <v>0</v>
      </c>
      <c r="T367" s="213">
        <f>S367*H367</f>
        <v>0</v>
      </c>
      <c r="AR367" s="17" t="s">
        <v>164</v>
      </c>
      <c r="AT367" s="17" t="s">
        <v>159</v>
      </c>
      <c r="AU367" s="17" t="s">
        <v>165</v>
      </c>
      <c r="AY367" s="17" t="s">
        <v>157</v>
      </c>
      <c r="BE367" s="214">
        <f>IF(N367="základní",J367,0)</f>
        <v>0</v>
      </c>
      <c r="BF367" s="214">
        <f>IF(N367="snížená",J367,0)</f>
        <v>0</v>
      </c>
      <c r="BG367" s="214">
        <f>IF(N367="zákl. přenesená",J367,0)</f>
        <v>0</v>
      </c>
      <c r="BH367" s="214">
        <f>IF(N367="sníž. přenesená",J367,0)</f>
        <v>0</v>
      </c>
      <c r="BI367" s="214">
        <f>IF(N367="nulová",J367,0)</f>
        <v>0</v>
      </c>
      <c r="BJ367" s="17" t="s">
        <v>165</v>
      </c>
      <c r="BK367" s="214">
        <f>ROUND(I367*H367,0)</f>
        <v>0</v>
      </c>
      <c r="BL367" s="17" t="s">
        <v>164</v>
      </c>
      <c r="BM367" s="17" t="s">
        <v>412</v>
      </c>
    </row>
    <row r="368" spans="2:51" s="11" customFormat="1" ht="12">
      <c r="B368" s="215"/>
      <c r="C368" s="216"/>
      <c r="D368" s="217" t="s">
        <v>167</v>
      </c>
      <c r="E368" s="218" t="s">
        <v>20</v>
      </c>
      <c r="F368" s="219" t="s">
        <v>408</v>
      </c>
      <c r="G368" s="216"/>
      <c r="H368" s="220">
        <v>87.6</v>
      </c>
      <c r="I368" s="221"/>
      <c r="J368" s="216"/>
      <c r="K368" s="216"/>
      <c r="L368" s="222"/>
      <c r="M368" s="223"/>
      <c r="N368" s="224"/>
      <c r="O368" s="224"/>
      <c r="P368" s="224"/>
      <c r="Q368" s="224"/>
      <c r="R368" s="224"/>
      <c r="S368" s="224"/>
      <c r="T368" s="225"/>
      <c r="AT368" s="226" t="s">
        <v>167</v>
      </c>
      <c r="AU368" s="226" t="s">
        <v>165</v>
      </c>
      <c r="AV368" s="11" t="s">
        <v>165</v>
      </c>
      <c r="AW368" s="11" t="s">
        <v>34</v>
      </c>
      <c r="AX368" s="11" t="s">
        <v>8</v>
      </c>
      <c r="AY368" s="226" t="s">
        <v>157</v>
      </c>
    </row>
    <row r="369" spans="2:65" s="1" customFormat="1" ht="16.5" customHeight="1">
      <c r="B369" s="38"/>
      <c r="C369" s="204" t="s">
        <v>413</v>
      </c>
      <c r="D369" s="204" t="s">
        <v>159</v>
      </c>
      <c r="E369" s="205" t="s">
        <v>414</v>
      </c>
      <c r="F369" s="206" t="s">
        <v>415</v>
      </c>
      <c r="G369" s="207" t="s">
        <v>162</v>
      </c>
      <c r="H369" s="208">
        <v>277.45</v>
      </c>
      <c r="I369" s="209"/>
      <c r="J369" s="208">
        <f>ROUND(I369*H369,0)</f>
        <v>0</v>
      </c>
      <c r="K369" s="206" t="s">
        <v>163</v>
      </c>
      <c r="L369" s="43"/>
      <c r="M369" s="210" t="s">
        <v>20</v>
      </c>
      <c r="N369" s="211" t="s">
        <v>46</v>
      </c>
      <c r="O369" s="79"/>
      <c r="P369" s="212">
        <f>O369*H369</f>
        <v>0</v>
      </c>
      <c r="Q369" s="212">
        <v>0</v>
      </c>
      <c r="R369" s="212">
        <f>Q369*H369</f>
        <v>0</v>
      </c>
      <c r="S369" s="212">
        <v>0</v>
      </c>
      <c r="T369" s="213">
        <f>S369*H369</f>
        <v>0</v>
      </c>
      <c r="AR369" s="17" t="s">
        <v>164</v>
      </c>
      <c r="AT369" s="17" t="s">
        <v>159</v>
      </c>
      <c r="AU369" s="17" t="s">
        <v>165</v>
      </c>
      <c r="AY369" s="17" t="s">
        <v>157</v>
      </c>
      <c r="BE369" s="214">
        <f>IF(N369="základní",J369,0)</f>
        <v>0</v>
      </c>
      <c r="BF369" s="214">
        <f>IF(N369="snížená",J369,0)</f>
        <v>0</v>
      </c>
      <c r="BG369" s="214">
        <f>IF(N369="zákl. přenesená",J369,0)</f>
        <v>0</v>
      </c>
      <c r="BH369" s="214">
        <f>IF(N369="sníž. přenesená",J369,0)</f>
        <v>0</v>
      </c>
      <c r="BI369" s="214">
        <f>IF(N369="nulová",J369,0)</f>
        <v>0</v>
      </c>
      <c r="BJ369" s="17" t="s">
        <v>165</v>
      </c>
      <c r="BK369" s="214">
        <f>ROUND(I369*H369,0)</f>
        <v>0</v>
      </c>
      <c r="BL369" s="17" t="s">
        <v>164</v>
      </c>
      <c r="BM369" s="17" t="s">
        <v>416</v>
      </c>
    </row>
    <row r="370" spans="2:51" s="13" customFormat="1" ht="12">
      <c r="B370" s="238"/>
      <c r="C370" s="239"/>
      <c r="D370" s="217" t="s">
        <v>167</v>
      </c>
      <c r="E370" s="240" t="s">
        <v>20</v>
      </c>
      <c r="F370" s="241" t="s">
        <v>239</v>
      </c>
      <c r="G370" s="239"/>
      <c r="H370" s="240" t="s">
        <v>20</v>
      </c>
      <c r="I370" s="242"/>
      <c r="J370" s="239"/>
      <c r="K370" s="239"/>
      <c r="L370" s="243"/>
      <c r="M370" s="244"/>
      <c r="N370" s="245"/>
      <c r="O370" s="245"/>
      <c r="P370" s="245"/>
      <c r="Q370" s="245"/>
      <c r="R370" s="245"/>
      <c r="S370" s="245"/>
      <c r="T370" s="246"/>
      <c r="AT370" s="247" t="s">
        <v>167</v>
      </c>
      <c r="AU370" s="247" t="s">
        <v>165</v>
      </c>
      <c r="AV370" s="13" t="s">
        <v>8</v>
      </c>
      <c r="AW370" s="13" t="s">
        <v>34</v>
      </c>
      <c r="AX370" s="13" t="s">
        <v>74</v>
      </c>
      <c r="AY370" s="247" t="s">
        <v>157</v>
      </c>
    </row>
    <row r="371" spans="2:51" s="11" customFormat="1" ht="12">
      <c r="B371" s="215"/>
      <c r="C371" s="216"/>
      <c r="D371" s="217" t="s">
        <v>167</v>
      </c>
      <c r="E371" s="218" t="s">
        <v>20</v>
      </c>
      <c r="F371" s="219" t="s">
        <v>288</v>
      </c>
      <c r="G371" s="216"/>
      <c r="H371" s="220">
        <v>24.19</v>
      </c>
      <c r="I371" s="221"/>
      <c r="J371" s="216"/>
      <c r="K371" s="216"/>
      <c r="L371" s="222"/>
      <c r="M371" s="223"/>
      <c r="N371" s="224"/>
      <c r="O371" s="224"/>
      <c r="P371" s="224"/>
      <c r="Q371" s="224"/>
      <c r="R371" s="224"/>
      <c r="S371" s="224"/>
      <c r="T371" s="225"/>
      <c r="AT371" s="226" t="s">
        <v>167</v>
      </c>
      <c r="AU371" s="226" t="s">
        <v>165</v>
      </c>
      <c r="AV371" s="11" t="s">
        <v>165</v>
      </c>
      <c r="AW371" s="11" t="s">
        <v>34</v>
      </c>
      <c r="AX371" s="11" t="s">
        <v>74</v>
      </c>
      <c r="AY371" s="226" t="s">
        <v>157</v>
      </c>
    </row>
    <row r="372" spans="2:51" s="13" customFormat="1" ht="12">
      <c r="B372" s="238"/>
      <c r="C372" s="239"/>
      <c r="D372" s="217" t="s">
        <v>167</v>
      </c>
      <c r="E372" s="240" t="s">
        <v>20</v>
      </c>
      <c r="F372" s="241" t="s">
        <v>289</v>
      </c>
      <c r="G372" s="239"/>
      <c r="H372" s="240" t="s">
        <v>20</v>
      </c>
      <c r="I372" s="242"/>
      <c r="J372" s="239"/>
      <c r="K372" s="239"/>
      <c r="L372" s="243"/>
      <c r="M372" s="244"/>
      <c r="N372" s="245"/>
      <c r="O372" s="245"/>
      <c r="P372" s="245"/>
      <c r="Q372" s="245"/>
      <c r="R372" s="245"/>
      <c r="S372" s="245"/>
      <c r="T372" s="246"/>
      <c r="AT372" s="247" t="s">
        <v>167</v>
      </c>
      <c r="AU372" s="247" t="s">
        <v>165</v>
      </c>
      <c r="AV372" s="13" t="s">
        <v>8</v>
      </c>
      <c r="AW372" s="13" t="s">
        <v>34</v>
      </c>
      <c r="AX372" s="13" t="s">
        <v>74</v>
      </c>
      <c r="AY372" s="247" t="s">
        <v>157</v>
      </c>
    </row>
    <row r="373" spans="2:51" s="11" customFormat="1" ht="12">
      <c r="B373" s="215"/>
      <c r="C373" s="216"/>
      <c r="D373" s="217" t="s">
        <v>167</v>
      </c>
      <c r="E373" s="218" t="s">
        <v>20</v>
      </c>
      <c r="F373" s="219" t="s">
        <v>290</v>
      </c>
      <c r="G373" s="216"/>
      <c r="H373" s="220">
        <v>56.29</v>
      </c>
      <c r="I373" s="221"/>
      <c r="J373" s="216"/>
      <c r="K373" s="216"/>
      <c r="L373" s="222"/>
      <c r="M373" s="223"/>
      <c r="N373" s="224"/>
      <c r="O373" s="224"/>
      <c r="P373" s="224"/>
      <c r="Q373" s="224"/>
      <c r="R373" s="224"/>
      <c r="S373" s="224"/>
      <c r="T373" s="225"/>
      <c r="AT373" s="226" t="s">
        <v>167</v>
      </c>
      <c r="AU373" s="226" t="s">
        <v>165</v>
      </c>
      <c r="AV373" s="11" t="s">
        <v>165</v>
      </c>
      <c r="AW373" s="11" t="s">
        <v>34</v>
      </c>
      <c r="AX373" s="11" t="s">
        <v>74</v>
      </c>
      <c r="AY373" s="226" t="s">
        <v>157</v>
      </c>
    </row>
    <row r="374" spans="2:51" s="11" customFormat="1" ht="12">
      <c r="B374" s="215"/>
      <c r="C374" s="216"/>
      <c r="D374" s="217" t="s">
        <v>167</v>
      </c>
      <c r="E374" s="218" t="s">
        <v>20</v>
      </c>
      <c r="F374" s="219" t="s">
        <v>291</v>
      </c>
      <c r="G374" s="216"/>
      <c r="H374" s="220">
        <v>18.55</v>
      </c>
      <c r="I374" s="221"/>
      <c r="J374" s="216"/>
      <c r="K374" s="216"/>
      <c r="L374" s="222"/>
      <c r="M374" s="223"/>
      <c r="N374" s="224"/>
      <c r="O374" s="224"/>
      <c r="P374" s="224"/>
      <c r="Q374" s="224"/>
      <c r="R374" s="224"/>
      <c r="S374" s="224"/>
      <c r="T374" s="225"/>
      <c r="AT374" s="226" t="s">
        <v>167</v>
      </c>
      <c r="AU374" s="226" t="s">
        <v>165</v>
      </c>
      <c r="AV374" s="11" t="s">
        <v>165</v>
      </c>
      <c r="AW374" s="11" t="s">
        <v>34</v>
      </c>
      <c r="AX374" s="11" t="s">
        <v>74</v>
      </c>
      <c r="AY374" s="226" t="s">
        <v>157</v>
      </c>
    </row>
    <row r="375" spans="2:51" s="13" customFormat="1" ht="12">
      <c r="B375" s="238"/>
      <c r="C375" s="239"/>
      <c r="D375" s="217" t="s">
        <v>167</v>
      </c>
      <c r="E375" s="240" t="s">
        <v>20</v>
      </c>
      <c r="F375" s="241" t="s">
        <v>292</v>
      </c>
      <c r="G375" s="239"/>
      <c r="H375" s="240" t="s">
        <v>20</v>
      </c>
      <c r="I375" s="242"/>
      <c r="J375" s="239"/>
      <c r="K375" s="239"/>
      <c r="L375" s="243"/>
      <c r="M375" s="244"/>
      <c r="N375" s="245"/>
      <c r="O375" s="245"/>
      <c r="P375" s="245"/>
      <c r="Q375" s="245"/>
      <c r="R375" s="245"/>
      <c r="S375" s="245"/>
      <c r="T375" s="246"/>
      <c r="AT375" s="247" t="s">
        <v>167</v>
      </c>
      <c r="AU375" s="247" t="s">
        <v>165</v>
      </c>
      <c r="AV375" s="13" t="s">
        <v>8</v>
      </c>
      <c r="AW375" s="13" t="s">
        <v>34</v>
      </c>
      <c r="AX375" s="13" t="s">
        <v>74</v>
      </c>
      <c r="AY375" s="247" t="s">
        <v>157</v>
      </c>
    </row>
    <row r="376" spans="2:51" s="11" customFormat="1" ht="12">
      <c r="B376" s="215"/>
      <c r="C376" s="216"/>
      <c r="D376" s="217" t="s">
        <v>167</v>
      </c>
      <c r="E376" s="218" t="s">
        <v>20</v>
      </c>
      <c r="F376" s="219" t="s">
        <v>293</v>
      </c>
      <c r="G376" s="216"/>
      <c r="H376" s="220">
        <v>115.26</v>
      </c>
      <c r="I376" s="221"/>
      <c r="J376" s="216"/>
      <c r="K376" s="216"/>
      <c r="L376" s="222"/>
      <c r="M376" s="223"/>
      <c r="N376" s="224"/>
      <c r="O376" s="224"/>
      <c r="P376" s="224"/>
      <c r="Q376" s="224"/>
      <c r="R376" s="224"/>
      <c r="S376" s="224"/>
      <c r="T376" s="225"/>
      <c r="AT376" s="226" t="s">
        <v>167</v>
      </c>
      <c r="AU376" s="226" t="s">
        <v>165</v>
      </c>
      <c r="AV376" s="11" t="s">
        <v>165</v>
      </c>
      <c r="AW376" s="11" t="s">
        <v>34</v>
      </c>
      <c r="AX376" s="11" t="s">
        <v>74</v>
      </c>
      <c r="AY376" s="226" t="s">
        <v>157</v>
      </c>
    </row>
    <row r="377" spans="2:51" s="13" customFormat="1" ht="12">
      <c r="B377" s="238"/>
      <c r="C377" s="239"/>
      <c r="D377" s="217" t="s">
        <v>167</v>
      </c>
      <c r="E377" s="240" t="s">
        <v>20</v>
      </c>
      <c r="F377" s="241" t="s">
        <v>294</v>
      </c>
      <c r="G377" s="239"/>
      <c r="H377" s="240" t="s">
        <v>20</v>
      </c>
      <c r="I377" s="242"/>
      <c r="J377" s="239"/>
      <c r="K377" s="239"/>
      <c r="L377" s="243"/>
      <c r="M377" s="244"/>
      <c r="N377" s="245"/>
      <c r="O377" s="245"/>
      <c r="P377" s="245"/>
      <c r="Q377" s="245"/>
      <c r="R377" s="245"/>
      <c r="S377" s="245"/>
      <c r="T377" s="246"/>
      <c r="AT377" s="247" t="s">
        <v>167</v>
      </c>
      <c r="AU377" s="247" t="s">
        <v>165</v>
      </c>
      <c r="AV377" s="13" t="s">
        <v>8</v>
      </c>
      <c r="AW377" s="13" t="s">
        <v>34</v>
      </c>
      <c r="AX377" s="13" t="s">
        <v>74</v>
      </c>
      <c r="AY377" s="247" t="s">
        <v>157</v>
      </c>
    </row>
    <row r="378" spans="2:51" s="11" customFormat="1" ht="12">
      <c r="B378" s="215"/>
      <c r="C378" s="216"/>
      <c r="D378" s="217" t="s">
        <v>167</v>
      </c>
      <c r="E378" s="218" t="s">
        <v>20</v>
      </c>
      <c r="F378" s="219" t="s">
        <v>295</v>
      </c>
      <c r="G378" s="216"/>
      <c r="H378" s="220">
        <v>63.16</v>
      </c>
      <c r="I378" s="221"/>
      <c r="J378" s="216"/>
      <c r="K378" s="216"/>
      <c r="L378" s="222"/>
      <c r="M378" s="223"/>
      <c r="N378" s="224"/>
      <c r="O378" s="224"/>
      <c r="P378" s="224"/>
      <c r="Q378" s="224"/>
      <c r="R378" s="224"/>
      <c r="S378" s="224"/>
      <c r="T378" s="225"/>
      <c r="AT378" s="226" t="s">
        <v>167</v>
      </c>
      <c r="AU378" s="226" t="s">
        <v>165</v>
      </c>
      <c r="AV378" s="11" t="s">
        <v>165</v>
      </c>
      <c r="AW378" s="11" t="s">
        <v>34</v>
      </c>
      <c r="AX378" s="11" t="s">
        <v>74</v>
      </c>
      <c r="AY378" s="226" t="s">
        <v>157</v>
      </c>
    </row>
    <row r="379" spans="2:51" s="12" customFormat="1" ht="12">
      <c r="B379" s="227"/>
      <c r="C379" s="228"/>
      <c r="D379" s="217" t="s">
        <v>167</v>
      </c>
      <c r="E379" s="229" t="s">
        <v>20</v>
      </c>
      <c r="F379" s="230" t="s">
        <v>169</v>
      </c>
      <c r="G379" s="228"/>
      <c r="H379" s="231">
        <v>277.45000000000005</v>
      </c>
      <c r="I379" s="232"/>
      <c r="J379" s="228"/>
      <c r="K379" s="228"/>
      <c r="L379" s="233"/>
      <c r="M379" s="234"/>
      <c r="N379" s="235"/>
      <c r="O379" s="235"/>
      <c r="P379" s="235"/>
      <c r="Q379" s="235"/>
      <c r="R379" s="235"/>
      <c r="S379" s="235"/>
      <c r="T379" s="236"/>
      <c r="AT379" s="237" t="s">
        <v>167</v>
      </c>
      <c r="AU379" s="237" t="s">
        <v>165</v>
      </c>
      <c r="AV379" s="12" t="s">
        <v>164</v>
      </c>
      <c r="AW379" s="12" t="s">
        <v>34</v>
      </c>
      <c r="AX379" s="12" t="s">
        <v>8</v>
      </c>
      <c r="AY379" s="237" t="s">
        <v>157</v>
      </c>
    </row>
    <row r="380" spans="2:65" s="1" customFormat="1" ht="16.5" customHeight="1">
      <c r="B380" s="38"/>
      <c r="C380" s="204" t="s">
        <v>417</v>
      </c>
      <c r="D380" s="204" t="s">
        <v>159</v>
      </c>
      <c r="E380" s="205" t="s">
        <v>418</v>
      </c>
      <c r="F380" s="206" t="s">
        <v>419</v>
      </c>
      <c r="G380" s="207" t="s">
        <v>162</v>
      </c>
      <c r="H380" s="208">
        <v>1019.52</v>
      </c>
      <c r="I380" s="209"/>
      <c r="J380" s="208">
        <f>ROUND(I380*H380,0)</f>
        <v>0</v>
      </c>
      <c r="K380" s="206" t="s">
        <v>163</v>
      </c>
      <c r="L380" s="43"/>
      <c r="M380" s="210" t="s">
        <v>20</v>
      </c>
      <c r="N380" s="211" t="s">
        <v>46</v>
      </c>
      <c r="O380" s="79"/>
      <c r="P380" s="212">
        <f>O380*H380</f>
        <v>0</v>
      </c>
      <c r="Q380" s="212">
        <v>0</v>
      </c>
      <c r="R380" s="212">
        <f>Q380*H380</f>
        <v>0</v>
      </c>
      <c r="S380" s="212">
        <v>0</v>
      </c>
      <c r="T380" s="213">
        <f>S380*H380</f>
        <v>0</v>
      </c>
      <c r="AR380" s="17" t="s">
        <v>164</v>
      </c>
      <c r="AT380" s="17" t="s">
        <v>159</v>
      </c>
      <c r="AU380" s="17" t="s">
        <v>165</v>
      </c>
      <c r="AY380" s="17" t="s">
        <v>157</v>
      </c>
      <c r="BE380" s="214">
        <f>IF(N380="základní",J380,0)</f>
        <v>0</v>
      </c>
      <c r="BF380" s="214">
        <f>IF(N380="snížená",J380,0)</f>
        <v>0</v>
      </c>
      <c r="BG380" s="214">
        <f>IF(N380="zákl. přenesená",J380,0)</f>
        <v>0</v>
      </c>
      <c r="BH380" s="214">
        <f>IF(N380="sníž. přenesená",J380,0)</f>
        <v>0</v>
      </c>
      <c r="BI380" s="214">
        <f>IF(N380="nulová",J380,0)</f>
        <v>0</v>
      </c>
      <c r="BJ380" s="17" t="s">
        <v>165</v>
      </c>
      <c r="BK380" s="214">
        <f>ROUND(I380*H380,0)</f>
        <v>0</v>
      </c>
      <c r="BL380" s="17" t="s">
        <v>164</v>
      </c>
      <c r="BM380" s="17" t="s">
        <v>420</v>
      </c>
    </row>
    <row r="381" spans="2:51" s="13" customFormat="1" ht="12">
      <c r="B381" s="238"/>
      <c r="C381" s="239"/>
      <c r="D381" s="217" t="s">
        <v>167</v>
      </c>
      <c r="E381" s="240" t="s">
        <v>20</v>
      </c>
      <c r="F381" s="241" t="s">
        <v>300</v>
      </c>
      <c r="G381" s="239"/>
      <c r="H381" s="240" t="s">
        <v>20</v>
      </c>
      <c r="I381" s="242"/>
      <c r="J381" s="239"/>
      <c r="K381" s="239"/>
      <c r="L381" s="243"/>
      <c r="M381" s="244"/>
      <c r="N381" s="245"/>
      <c r="O381" s="245"/>
      <c r="P381" s="245"/>
      <c r="Q381" s="245"/>
      <c r="R381" s="245"/>
      <c r="S381" s="245"/>
      <c r="T381" s="246"/>
      <c r="AT381" s="247" t="s">
        <v>167</v>
      </c>
      <c r="AU381" s="247" t="s">
        <v>165</v>
      </c>
      <c r="AV381" s="13" t="s">
        <v>8</v>
      </c>
      <c r="AW381" s="13" t="s">
        <v>34</v>
      </c>
      <c r="AX381" s="13" t="s">
        <v>74</v>
      </c>
      <c r="AY381" s="247" t="s">
        <v>157</v>
      </c>
    </row>
    <row r="382" spans="2:51" s="11" customFormat="1" ht="12">
      <c r="B382" s="215"/>
      <c r="C382" s="216"/>
      <c r="D382" s="217" t="s">
        <v>167</v>
      </c>
      <c r="E382" s="218" t="s">
        <v>20</v>
      </c>
      <c r="F382" s="219" t="s">
        <v>392</v>
      </c>
      <c r="G382" s="216"/>
      <c r="H382" s="220">
        <v>434.31</v>
      </c>
      <c r="I382" s="221"/>
      <c r="J382" s="216"/>
      <c r="K382" s="216"/>
      <c r="L382" s="222"/>
      <c r="M382" s="223"/>
      <c r="N382" s="224"/>
      <c r="O382" s="224"/>
      <c r="P382" s="224"/>
      <c r="Q382" s="224"/>
      <c r="R382" s="224"/>
      <c r="S382" s="224"/>
      <c r="T382" s="225"/>
      <c r="AT382" s="226" t="s">
        <v>167</v>
      </c>
      <c r="AU382" s="226" t="s">
        <v>165</v>
      </c>
      <c r="AV382" s="11" t="s">
        <v>165</v>
      </c>
      <c r="AW382" s="11" t="s">
        <v>34</v>
      </c>
      <c r="AX382" s="11" t="s">
        <v>74</v>
      </c>
      <c r="AY382" s="226" t="s">
        <v>157</v>
      </c>
    </row>
    <row r="383" spans="2:51" s="13" customFormat="1" ht="12">
      <c r="B383" s="238"/>
      <c r="C383" s="239"/>
      <c r="D383" s="217" t="s">
        <v>167</v>
      </c>
      <c r="E383" s="240" t="s">
        <v>20</v>
      </c>
      <c r="F383" s="241" t="s">
        <v>302</v>
      </c>
      <c r="G383" s="239"/>
      <c r="H383" s="240" t="s">
        <v>20</v>
      </c>
      <c r="I383" s="242"/>
      <c r="J383" s="239"/>
      <c r="K383" s="239"/>
      <c r="L383" s="243"/>
      <c r="M383" s="244"/>
      <c r="N383" s="245"/>
      <c r="O383" s="245"/>
      <c r="P383" s="245"/>
      <c r="Q383" s="245"/>
      <c r="R383" s="245"/>
      <c r="S383" s="245"/>
      <c r="T383" s="246"/>
      <c r="AT383" s="247" t="s">
        <v>167</v>
      </c>
      <c r="AU383" s="247" t="s">
        <v>165</v>
      </c>
      <c r="AV383" s="13" t="s">
        <v>8</v>
      </c>
      <c r="AW383" s="13" t="s">
        <v>34</v>
      </c>
      <c r="AX383" s="13" t="s">
        <v>74</v>
      </c>
      <c r="AY383" s="247" t="s">
        <v>157</v>
      </c>
    </row>
    <row r="384" spans="2:51" s="11" customFormat="1" ht="12">
      <c r="B384" s="215"/>
      <c r="C384" s="216"/>
      <c r="D384" s="217" t="s">
        <v>167</v>
      </c>
      <c r="E384" s="218" t="s">
        <v>20</v>
      </c>
      <c r="F384" s="219" t="s">
        <v>393</v>
      </c>
      <c r="G384" s="216"/>
      <c r="H384" s="220">
        <v>64.61</v>
      </c>
      <c r="I384" s="221"/>
      <c r="J384" s="216"/>
      <c r="K384" s="216"/>
      <c r="L384" s="222"/>
      <c r="M384" s="223"/>
      <c r="N384" s="224"/>
      <c r="O384" s="224"/>
      <c r="P384" s="224"/>
      <c r="Q384" s="224"/>
      <c r="R384" s="224"/>
      <c r="S384" s="224"/>
      <c r="T384" s="225"/>
      <c r="AT384" s="226" t="s">
        <v>167</v>
      </c>
      <c r="AU384" s="226" t="s">
        <v>165</v>
      </c>
      <c r="AV384" s="11" t="s">
        <v>165</v>
      </c>
      <c r="AW384" s="11" t="s">
        <v>34</v>
      </c>
      <c r="AX384" s="11" t="s">
        <v>74</v>
      </c>
      <c r="AY384" s="226" t="s">
        <v>157</v>
      </c>
    </row>
    <row r="385" spans="2:51" s="13" customFormat="1" ht="12">
      <c r="B385" s="238"/>
      <c r="C385" s="239"/>
      <c r="D385" s="217" t="s">
        <v>167</v>
      </c>
      <c r="E385" s="240" t="s">
        <v>20</v>
      </c>
      <c r="F385" s="241" t="s">
        <v>300</v>
      </c>
      <c r="G385" s="239"/>
      <c r="H385" s="240" t="s">
        <v>20</v>
      </c>
      <c r="I385" s="242"/>
      <c r="J385" s="239"/>
      <c r="K385" s="239"/>
      <c r="L385" s="243"/>
      <c r="M385" s="244"/>
      <c r="N385" s="245"/>
      <c r="O385" s="245"/>
      <c r="P385" s="245"/>
      <c r="Q385" s="245"/>
      <c r="R385" s="245"/>
      <c r="S385" s="245"/>
      <c r="T385" s="246"/>
      <c r="AT385" s="247" t="s">
        <v>167</v>
      </c>
      <c r="AU385" s="247" t="s">
        <v>165</v>
      </c>
      <c r="AV385" s="13" t="s">
        <v>8</v>
      </c>
      <c r="AW385" s="13" t="s">
        <v>34</v>
      </c>
      <c r="AX385" s="13" t="s">
        <v>74</v>
      </c>
      <c r="AY385" s="247" t="s">
        <v>157</v>
      </c>
    </row>
    <row r="386" spans="2:51" s="11" customFormat="1" ht="12">
      <c r="B386" s="215"/>
      <c r="C386" s="216"/>
      <c r="D386" s="217" t="s">
        <v>167</v>
      </c>
      <c r="E386" s="218" t="s">
        <v>20</v>
      </c>
      <c r="F386" s="219" t="s">
        <v>304</v>
      </c>
      <c r="G386" s="216"/>
      <c r="H386" s="220">
        <v>128.42</v>
      </c>
      <c r="I386" s="221"/>
      <c r="J386" s="216"/>
      <c r="K386" s="216"/>
      <c r="L386" s="222"/>
      <c r="M386" s="223"/>
      <c r="N386" s="224"/>
      <c r="O386" s="224"/>
      <c r="P386" s="224"/>
      <c r="Q386" s="224"/>
      <c r="R386" s="224"/>
      <c r="S386" s="224"/>
      <c r="T386" s="225"/>
      <c r="AT386" s="226" t="s">
        <v>167</v>
      </c>
      <c r="AU386" s="226" t="s">
        <v>165</v>
      </c>
      <c r="AV386" s="11" t="s">
        <v>165</v>
      </c>
      <c r="AW386" s="11" t="s">
        <v>34</v>
      </c>
      <c r="AX386" s="11" t="s">
        <v>74</v>
      </c>
      <c r="AY386" s="226" t="s">
        <v>157</v>
      </c>
    </row>
    <row r="387" spans="2:51" s="13" customFormat="1" ht="12">
      <c r="B387" s="238"/>
      <c r="C387" s="239"/>
      <c r="D387" s="217" t="s">
        <v>167</v>
      </c>
      <c r="E387" s="240" t="s">
        <v>20</v>
      </c>
      <c r="F387" s="241" t="s">
        <v>305</v>
      </c>
      <c r="G387" s="239"/>
      <c r="H387" s="240" t="s">
        <v>20</v>
      </c>
      <c r="I387" s="242"/>
      <c r="J387" s="239"/>
      <c r="K387" s="239"/>
      <c r="L387" s="243"/>
      <c r="M387" s="244"/>
      <c r="N387" s="245"/>
      <c r="O387" s="245"/>
      <c r="P387" s="245"/>
      <c r="Q387" s="245"/>
      <c r="R387" s="245"/>
      <c r="S387" s="245"/>
      <c r="T387" s="246"/>
      <c r="AT387" s="247" t="s">
        <v>167</v>
      </c>
      <c r="AU387" s="247" t="s">
        <v>165</v>
      </c>
      <c r="AV387" s="13" t="s">
        <v>8</v>
      </c>
      <c r="AW387" s="13" t="s">
        <v>34</v>
      </c>
      <c r="AX387" s="13" t="s">
        <v>74</v>
      </c>
      <c r="AY387" s="247" t="s">
        <v>157</v>
      </c>
    </row>
    <row r="388" spans="2:51" s="11" customFormat="1" ht="12">
      <c r="B388" s="215"/>
      <c r="C388" s="216"/>
      <c r="D388" s="217" t="s">
        <v>167</v>
      </c>
      <c r="E388" s="218" t="s">
        <v>20</v>
      </c>
      <c r="F388" s="219" t="s">
        <v>306</v>
      </c>
      <c r="G388" s="216"/>
      <c r="H388" s="220">
        <v>208.23</v>
      </c>
      <c r="I388" s="221"/>
      <c r="J388" s="216"/>
      <c r="K388" s="216"/>
      <c r="L388" s="222"/>
      <c r="M388" s="223"/>
      <c r="N388" s="224"/>
      <c r="O388" s="224"/>
      <c r="P388" s="224"/>
      <c r="Q388" s="224"/>
      <c r="R388" s="224"/>
      <c r="S388" s="224"/>
      <c r="T388" s="225"/>
      <c r="AT388" s="226" t="s">
        <v>167</v>
      </c>
      <c r="AU388" s="226" t="s">
        <v>165</v>
      </c>
      <c r="AV388" s="11" t="s">
        <v>165</v>
      </c>
      <c r="AW388" s="11" t="s">
        <v>34</v>
      </c>
      <c r="AX388" s="11" t="s">
        <v>74</v>
      </c>
      <c r="AY388" s="226" t="s">
        <v>157</v>
      </c>
    </row>
    <row r="389" spans="2:51" s="13" customFormat="1" ht="12">
      <c r="B389" s="238"/>
      <c r="C389" s="239"/>
      <c r="D389" s="217" t="s">
        <v>167</v>
      </c>
      <c r="E389" s="240" t="s">
        <v>20</v>
      </c>
      <c r="F389" s="241" t="s">
        <v>307</v>
      </c>
      <c r="G389" s="239"/>
      <c r="H389" s="240" t="s">
        <v>20</v>
      </c>
      <c r="I389" s="242"/>
      <c r="J389" s="239"/>
      <c r="K389" s="239"/>
      <c r="L389" s="243"/>
      <c r="M389" s="244"/>
      <c r="N389" s="245"/>
      <c r="O389" s="245"/>
      <c r="P389" s="245"/>
      <c r="Q389" s="245"/>
      <c r="R389" s="245"/>
      <c r="S389" s="245"/>
      <c r="T389" s="246"/>
      <c r="AT389" s="247" t="s">
        <v>167</v>
      </c>
      <c r="AU389" s="247" t="s">
        <v>165</v>
      </c>
      <c r="AV389" s="13" t="s">
        <v>8</v>
      </c>
      <c r="AW389" s="13" t="s">
        <v>34</v>
      </c>
      <c r="AX389" s="13" t="s">
        <v>74</v>
      </c>
      <c r="AY389" s="247" t="s">
        <v>157</v>
      </c>
    </row>
    <row r="390" spans="2:51" s="11" customFormat="1" ht="12">
      <c r="B390" s="215"/>
      <c r="C390" s="216"/>
      <c r="D390" s="217" t="s">
        <v>167</v>
      </c>
      <c r="E390" s="218" t="s">
        <v>20</v>
      </c>
      <c r="F390" s="219" t="s">
        <v>308</v>
      </c>
      <c r="G390" s="216"/>
      <c r="H390" s="220">
        <v>183.95</v>
      </c>
      <c r="I390" s="221"/>
      <c r="J390" s="216"/>
      <c r="K390" s="216"/>
      <c r="L390" s="222"/>
      <c r="M390" s="223"/>
      <c r="N390" s="224"/>
      <c r="O390" s="224"/>
      <c r="P390" s="224"/>
      <c r="Q390" s="224"/>
      <c r="R390" s="224"/>
      <c r="S390" s="224"/>
      <c r="T390" s="225"/>
      <c r="AT390" s="226" t="s">
        <v>167</v>
      </c>
      <c r="AU390" s="226" t="s">
        <v>165</v>
      </c>
      <c r="AV390" s="11" t="s">
        <v>165</v>
      </c>
      <c r="AW390" s="11" t="s">
        <v>34</v>
      </c>
      <c r="AX390" s="11" t="s">
        <v>74</v>
      </c>
      <c r="AY390" s="226" t="s">
        <v>157</v>
      </c>
    </row>
    <row r="391" spans="2:51" s="12" customFormat="1" ht="12">
      <c r="B391" s="227"/>
      <c r="C391" s="228"/>
      <c r="D391" s="217" t="s">
        <v>167</v>
      </c>
      <c r="E391" s="229" t="s">
        <v>20</v>
      </c>
      <c r="F391" s="230" t="s">
        <v>169</v>
      </c>
      <c r="G391" s="228"/>
      <c r="H391" s="231">
        <v>1019.52</v>
      </c>
      <c r="I391" s="232"/>
      <c r="J391" s="228"/>
      <c r="K391" s="228"/>
      <c r="L391" s="233"/>
      <c r="M391" s="234"/>
      <c r="N391" s="235"/>
      <c r="O391" s="235"/>
      <c r="P391" s="235"/>
      <c r="Q391" s="235"/>
      <c r="R391" s="235"/>
      <c r="S391" s="235"/>
      <c r="T391" s="236"/>
      <c r="AT391" s="237" t="s">
        <v>167</v>
      </c>
      <c r="AU391" s="237" t="s">
        <v>165</v>
      </c>
      <c r="AV391" s="12" t="s">
        <v>164</v>
      </c>
      <c r="AW391" s="12" t="s">
        <v>34</v>
      </c>
      <c r="AX391" s="12" t="s">
        <v>8</v>
      </c>
      <c r="AY391" s="237" t="s">
        <v>157</v>
      </c>
    </row>
    <row r="392" spans="2:65" s="1" customFormat="1" ht="16.5" customHeight="1">
      <c r="B392" s="38"/>
      <c r="C392" s="204" t="s">
        <v>421</v>
      </c>
      <c r="D392" s="204" t="s">
        <v>159</v>
      </c>
      <c r="E392" s="205" t="s">
        <v>422</v>
      </c>
      <c r="F392" s="206" t="s">
        <v>423</v>
      </c>
      <c r="G392" s="207" t="s">
        <v>162</v>
      </c>
      <c r="H392" s="208">
        <v>87.97</v>
      </c>
      <c r="I392" s="209"/>
      <c r="J392" s="208">
        <f>ROUND(I392*H392,0)</f>
        <v>0</v>
      </c>
      <c r="K392" s="206" t="s">
        <v>163</v>
      </c>
      <c r="L392" s="43"/>
      <c r="M392" s="210" t="s">
        <v>20</v>
      </c>
      <c r="N392" s="211" t="s">
        <v>46</v>
      </c>
      <c r="O392" s="79"/>
      <c r="P392" s="212">
        <f>O392*H392</f>
        <v>0</v>
      </c>
      <c r="Q392" s="212">
        <v>0.084</v>
      </c>
      <c r="R392" s="212">
        <f>Q392*H392</f>
        <v>7.389480000000001</v>
      </c>
      <c r="S392" s="212">
        <v>0</v>
      </c>
      <c r="T392" s="213">
        <f>S392*H392</f>
        <v>0</v>
      </c>
      <c r="AR392" s="17" t="s">
        <v>164</v>
      </c>
      <c r="AT392" s="17" t="s">
        <v>159</v>
      </c>
      <c r="AU392" s="17" t="s">
        <v>165</v>
      </c>
      <c r="AY392" s="17" t="s">
        <v>157</v>
      </c>
      <c r="BE392" s="214">
        <f>IF(N392="základní",J392,0)</f>
        <v>0</v>
      </c>
      <c r="BF392" s="214">
        <f>IF(N392="snížená",J392,0)</f>
        <v>0</v>
      </c>
      <c r="BG392" s="214">
        <f>IF(N392="zákl. přenesená",J392,0)</f>
        <v>0</v>
      </c>
      <c r="BH392" s="214">
        <f>IF(N392="sníž. přenesená",J392,0)</f>
        <v>0</v>
      </c>
      <c r="BI392" s="214">
        <f>IF(N392="nulová",J392,0)</f>
        <v>0</v>
      </c>
      <c r="BJ392" s="17" t="s">
        <v>165</v>
      </c>
      <c r="BK392" s="214">
        <f>ROUND(I392*H392,0)</f>
        <v>0</v>
      </c>
      <c r="BL392" s="17" t="s">
        <v>164</v>
      </c>
      <c r="BM392" s="17" t="s">
        <v>424</v>
      </c>
    </row>
    <row r="393" spans="2:51" s="13" customFormat="1" ht="12">
      <c r="B393" s="238"/>
      <c r="C393" s="239"/>
      <c r="D393" s="217" t="s">
        <v>167</v>
      </c>
      <c r="E393" s="240" t="s">
        <v>20</v>
      </c>
      <c r="F393" s="241" t="s">
        <v>425</v>
      </c>
      <c r="G393" s="239"/>
      <c r="H393" s="240" t="s">
        <v>20</v>
      </c>
      <c r="I393" s="242"/>
      <c r="J393" s="239"/>
      <c r="K393" s="239"/>
      <c r="L393" s="243"/>
      <c r="M393" s="244"/>
      <c r="N393" s="245"/>
      <c r="O393" s="245"/>
      <c r="P393" s="245"/>
      <c r="Q393" s="245"/>
      <c r="R393" s="245"/>
      <c r="S393" s="245"/>
      <c r="T393" s="246"/>
      <c r="AT393" s="247" t="s">
        <v>167</v>
      </c>
      <c r="AU393" s="247" t="s">
        <v>165</v>
      </c>
      <c r="AV393" s="13" t="s">
        <v>8</v>
      </c>
      <c r="AW393" s="13" t="s">
        <v>34</v>
      </c>
      <c r="AX393" s="13" t="s">
        <v>74</v>
      </c>
      <c r="AY393" s="247" t="s">
        <v>157</v>
      </c>
    </row>
    <row r="394" spans="2:51" s="13" customFormat="1" ht="12">
      <c r="B394" s="238"/>
      <c r="C394" s="239"/>
      <c r="D394" s="217" t="s">
        <v>167</v>
      </c>
      <c r="E394" s="240" t="s">
        <v>20</v>
      </c>
      <c r="F394" s="241" t="s">
        <v>239</v>
      </c>
      <c r="G394" s="239"/>
      <c r="H394" s="240" t="s">
        <v>20</v>
      </c>
      <c r="I394" s="242"/>
      <c r="J394" s="239"/>
      <c r="K394" s="239"/>
      <c r="L394" s="243"/>
      <c r="M394" s="244"/>
      <c r="N394" s="245"/>
      <c r="O394" s="245"/>
      <c r="P394" s="245"/>
      <c r="Q394" s="245"/>
      <c r="R394" s="245"/>
      <c r="S394" s="245"/>
      <c r="T394" s="246"/>
      <c r="AT394" s="247" t="s">
        <v>167</v>
      </c>
      <c r="AU394" s="247" t="s">
        <v>165</v>
      </c>
      <c r="AV394" s="13" t="s">
        <v>8</v>
      </c>
      <c r="AW394" s="13" t="s">
        <v>34</v>
      </c>
      <c r="AX394" s="13" t="s">
        <v>74</v>
      </c>
      <c r="AY394" s="247" t="s">
        <v>157</v>
      </c>
    </row>
    <row r="395" spans="2:51" s="11" customFormat="1" ht="12">
      <c r="B395" s="215"/>
      <c r="C395" s="216"/>
      <c r="D395" s="217" t="s">
        <v>167</v>
      </c>
      <c r="E395" s="218" t="s">
        <v>20</v>
      </c>
      <c r="F395" s="219" t="s">
        <v>426</v>
      </c>
      <c r="G395" s="216"/>
      <c r="H395" s="220">
        <v>14.57</v>
      </c>
      <c r="I395" s="221"/>
      <c r="J395" s="216"/>
      <c r="K395" s="216"/>
      <c r="L395" s="222"/>
      <c r="M395" s="223"/>
      <c r="N395" s="224"/>
      <c r="O395" s="224"/>
      <c r="P395" s="224"/>
      <c r="Q395" s="224"/>
      <c r="R395" s="224"/>
      <c r="S395" s="224"/>
      <c r="T395" s="225"/>
      <c r="AT395" s="226" t="s">
        <v>167</v>
      </c>
      <c r="AU395" s="226" t="s">
        <v>165</v>
      </c>
      <c r="AV395" s="11" t="s">
        <v>165</v>
      </c>
      <c r="AW395" s="11" t="s">
        <v>34</v>
      </c>
      <c r="AX395" s="11" t="s">
        <v>74</v>
      </c>
      <c r="AY395" s="226" t="s">
        <v>157</v>
      </c>
    </row>
    <row r="396" spans="2:51" s="13" customFormat="1" ht="12">
      <c r="B396" s="238"/>
      <c r="C396" s="239"/>
      <c r="D396" s="217" t="s">
        <v>167</v>
      </c>
      <c r="E396" s="240" t="s">
        <v>20</v>
      </c>
      <c r="F396" s="241" t="s">
        <v>289</v>
      </c>
      <c r="G396" s="239"/>
      <c r="H396" s="240" t="s">
        <v>20</v>
      </c>
      <c r="I396" s="242"/>
      <c r="J396" s="239"/>
      <c r="K396" s="239"/>
      <c r="L396" s="243"/>
      <c r="M396" s="244"/>
      <c r="N396" s="245"/>
      <c r="O396" s="245"/>
      <c r="P396" s="245"/>
      <c r="Q396" s="245"/>
      <c r="R396" s="245"/>
      <c r="S396" s="245"/>
      <c r="T396" s="246"/>
      <c r="AT396" s="247" t="s">
        <v>167</v>
      </c>
      <c r="AU396" s="247" t="s">
        <v>165</v>
      </c>
      <c r="AV396" s="13" t="s">
        <v>8</v>
      </c>
      <c r="AW396" s="13" t="s">
        <v>34</v>
      </c>
      <c r="AX396" s="13" t="s">
        <v>74</v>
      </c>
      <c r="AY396" s="247" t="s">
        <v>157</v>
      </c>
    </row>
    <row r="397" spans="2:51" s="11" customFormat="1" ht="12">
      <c r="B397" s="215"/>
      <c r="C397" s="216"/>
      <c r="D397" s="217" t="s">
        <v>167</v>
      </c>
      <c r="E397" s="218" t="s">
        <v>20</v>
      </c>
      <c r="F397" s="219" t="s">
        <v>427</v>
      </c>
      <c r="G397" s="216"/>
      <c r="H397" s="220">
        <v>15.62</v>
      </c>
      <c r="I397" s="221"/>
      <c r="J397" s="216"/>
      <c r="K397" s="216"/>
      <c r="L397" s="222"/>
      <c r="M397" s="223"/>
      <c r="N397" s="224"/>
      <c r="O397" s="224"/>
      <c r="P397" s="224"/>
      <c r="Q397" s="224"/>
      <c r="R397" s="224"/>
      <c r="S397" s="224"/>
      <c r="T397" s="225"/>
      <c r="AT397" s="226" t="s">
        <v>167</v>
      </c>
      <c r="AU397" s="226" t="s">
        <v>165</v>
      </c>
      <c r="AV397" s="11" t="s">
        <v>165</v>
      </c>
      <c r="AW397" s="11" t="s">
        <v>34</v>
      </c>
      <c r="AX397" s="11" t="s">
        <v>74</v>
      </c>
      <c r="AY397" s="226" t="s">
        <v>157</v>
      </c>
    </row>
    <row r="398" spans="2:51" s="13" customFormat="1" ht="12">
      <c r="B398" s="238"/>
      <c r="C398" s="239"/>
      <c r="D398" s="217" t="s">
        <v>167</v>
      </c>
      <c r="E398" s="240" t="s">
        <v>20</v>
      </c>
      <c r="F398" s="241" t="s">
        <v>292</v>
      </c>
      <c r="G398" s="239"/>
      <c r="H398" s="240" t="s">
        <v>20</v>
      </c>
      <c r="I398" s="242"/>
      <c r="J398" s="239"/>
      <c r="K398" s="239"/>
      <c r="L398" s="243"/>
      <c r="M398" s="244"/>
      <c r="N398" s="245"/>
      <c r="O398" s="245"/>
      <c r="P398" s="245"/>
      <c r="Q398" s="245"/>
      <c r="R398" s="245"/>
      <c r="S398" s="245"/>
      <c r="T398" s="246"/>
      <c r="AT398" s="247" t="s">
        <v>167</v>
      </c>
      <c r="AU398" s="247" t="s">
        <v>165</v>
      </c>
      <c r="AV398" s="13" t="s">
        <v>8</v>
      </c>
      <c r="AW398" s="13" t="s">
        <v>34</v>
      </c>
      <c r="AX398" s="13" t="s">
        <v>74</v>
      </c>
      <c r="AY398" s="247" t="s">
        <v>157</v>
      </c>
    </row>
    <row r="399" spans="2:51" s="11" customFormat="1" ht="12">
      <c r="B399" s="215"/>
      <c r="C399" s="216"/>
      <c r="D399" s="217" t="s">
        <v>167</v>
      </c>
      <c r="E399" s="218" t="s">
        <v>20</v>
      </c>
      <c r="F399" s="219" t="s">
        <v>428</v>
      </c>
      <c r="G399" s="216"/>
      <c r="H399" s="220">
        <v>36.23</v>
      </c>
      <c r="I399" s="221"/>
      <c r="J399" s="216"/>
      <c r="K399" s="216"/>
      <c r="L399" s="222"/>
      <c r="M399" s="223"/>
      <c r="N399" s="224"/>
      <c r="O399" s="224"/>
      <c r="P399" s="224"/>
      <c r="Q399" s="224"/>
      <c r="R399" s="224"/>
      <c r="S399" s="224"/>
      <c r="T399" s="225"/>
      <c r="AT399" s="226" t="s">
        <v>167</v>
      </c>
      <c r="AU399" s="226" t="s">
        <v>165</v>
      </c>
      <c r="AV399" s="11" t="s">
        <v>165</v>
      </c>
      <c r="AW399" s="11" t="s">
        <v>34</v>
      </c>
      <c r="AX399" s="11" t="s">
        <v>74</v>
      </c>
      <c r="AY399" s="226" t="s">
        <v>157</v>
      </c>
    </row>
    <row r="400" spans="2:51" s="13" customFormat="1" ht="12">
      <c r="B400" s="238"/>
      <c r="C400" s="239"/>
      <c r="D400" s="217" t="s">
        <v>167</v>
      </c>
      <c r="E400" s="240" t="s">
        <v>20</v>
      </c>
      <c r="F400" s="241" t="s">
        <v>294</v>
      </c>
      <c r="G400" s="239"/>
      <c r="H400" s="240" t="s">
        <v>20</v>
      </c>
      <c r="I400" s="242"/>
      <c r="J400" s="239"/>
      <c r="K400" s="239"/>
      <c r="L400" s="243"/>
      <c r="M400" s="244"/>
      <c r="N400" s="245"/>
      <c r="O400" s="245"/>
      <c r="P400" s="245"/>
      <c r="Q400" s="245"/>
      <c r="R400" s="245"/>
      <c r="S400" s="245"/>
      <c r="T400" s="246"/>
      <c r="AT400" s="247" t="s">
        <v>167</v>
      </c>
      <c r="AU400" s="247" t="s">
        <v>165</v>
      </c>
      <c r="AV400" s="13" t="s">
        <v>8</v>
      </c>
      <c r="AW400" s="13" t="s">
        <v>34</v>
      </c>
      <c r="AX400" s="13" t="s">
        <v>74</v>
      </c>
      <c r="AY400" s="247" t="s">
        <v>157</v>
      </c>
    </row>
    <row r="401" spans="2:51" s="11" customFormat="1" ht="12">
      <c r="B401" s="215"/>
      <c r="C401" s="216"/>
      <c r="D401" s="217" t="s">
        <v>167</v>
      </c>
      <c r="E401" s="218" t="s">
        <v>20</v>
      </c>
      <c r="F401" s="219" t="s">
        <v>429</v>
      </c>
      <c r="G401" s="216"/>
      <c r="H401" s="220">
        <v>21.55</v>
      </c>
      <c r="I401" s="221"/>
      <c r="J401" s="216"/>
      <c r="K401" s="216"/>
      <c r="L401" s="222"/>
      <c r="M401" s="223"/>
      <c r="N401" s="224"/>
      <c r="O401" s="224"/>
      <c r="P401" s="224"/>
      <c r="Q401" s="224"/>
      <c r="R401" s="224"/>
      <c r="S401" s="224"/>
      <c r="T401" s="225"/>
      <c r="AT401" s="226" t="s">
        <v>167</v>
      </c>
      <c r="AU401" s="226" t="s">
        <v>165</v>
      </c>
      <c r="AV401" s="11" t="s">
        <v>165</v>
      </c>
      <c r="AW401" s="11" t="s">
        <v>34</v>
      </c>
      <c r="AX401" s="11" t="s">
        <v>74</v>
      </c>
      <c r="AY401" s="226" t="s">
        <v>157</v>
      </c>
    </row>
    <row r="402" spans="2:51" s="12" customFormat="1" ht="12">
      <c r="B402" s="227"/>
      <c r="C402" s="228"/>
      <c r="D402" s="217" t="s">
        <v>167</v>
      </c>
      <c r="E402" s="229" t="s">
        <v>20</v>
      </c>
      <c r="F402" s="230" t="s">
        <v>169</v>
      </c>
      <c r="G402" s="228"/>
      <c r="H402" s="231">
        <v>87.96999999999998</v>
      </c>
      <c r="I402" s="232"/>
      <c r="J402" s="228"/>
      <c r="K402" s="228"/>
      <c r="L402" s="233"/>
      <c r="M402" s="234"/>
      <c r="N402" s="235"/>
      <c r="O402" s="235"/>
      <c r="P402" s="235"/>
      <c r="Q402" s="235"/>
      <c r="R402" s="235"/>
      <c r="S402" s="235"/>
      <c r="T402" s="236"/>
      <c r="AT402" s="237" t="s">
        <v>167</v>
      </c>
      <c r="AU402" s="237" t="s">
        <v>165</v>
      </c>
      <c r="AV402" s="12" t="s">
        <v>164</v>
      </c>
      <c r="AW402" s="12" t="s">
        <v>34</v>
      </c>
      <c r="AX402" s="12" t="s">
        <v>8</v>
      </c>
      <c r="AY402" s="237" t="s">
        <v>157</v>
      </c>
    </row>
    <row r="403" spans="2:63" s="10" customFormat="1" ht="22.8" customHeight="1">
      <c r="B403" s="188"/>
      <c r="C403" s="189"/>
      <c r="D403" s="190" t="s">
        <v>73</v>
      </c>
      <c r="E403" s="202" t="s">
        <v>205</v>
      </c>
      <c r="F403" s="202" t="s">
        <v>430</v>
      </c>
      <c r="G403" s="189"/>
      <c r="H403" s="189"/>
      <c r="I403" s="192"/>
      <c r="J403" s="203">
        <f>BK403</f>
        <v>0</v>
      </c>
      <c r="K403" s="189"/>
      <c r="L403" s="194"/>
      <c r="M403" s="195"/>
      <c r="N403" s="196"/>
      <c r="O403" s="196"/>
      <c r="P403" s="197">
        <f>SUM(P404:P470)</f>
        <v>0</v>
      </c>
      <c r="Q403" s="196"/>
      <c r="R403" s="197">
        <f>SUM(R404:R470)</f>
        <v>0.04811039999999999</v>
      </c>
      <c r="S403" s="196"/>
      <c r="T403" s="198">
        <f>SUM(T404:T470)</f>
        <v>73.86129</v>
      </c>
      <c r="AR403" s="199" t="s">
        <v>8</v>
      </c>
      <c r="AT403" s="200" t="s">
        <v>73</v>
      </c>
      <c r="AU403" s="200" t="s">
        <v>8</v>
      </c>
      <c r="AY403" s="199" t="s">
        <v>157</v>
      </c>
      <c r="BK403" s="201">
        <f>SUM(BK404:BK470)</f>
        <v>0</v>
      </c>
    </row>
    <row r="404" spans="2:65" s="1" customFormat="1" ht="16.5" customHeight="1">
      <c r="B404" s="38"/>
      <c r="C404" s="204" t="s">
        <v>431</v>
      </c>
      <c r="D404" s="204" t="s">
        <v>159</v>
      </c>
      <c r="E404" s="205" t="s">
        <v>432</v>
      </c>
      <c r="F404" s="206" t="s">
        <v>433</v>
      </c>
      <c r="G404" s="207" t="s">
        <v>434</v>
      </c>
      <c r="H404" s="208">
        <v>21</v>
      </c>
      <c r="I404" s="209"/>
      <c r="J404" s="208">
        <f>ROUND(I404*H404,0)</f>
        <v>0</v>
      </c>
      <c r="K404" s="206" t="s">
        <v>209</v>
      </c>
      <c r="L404" s="43"/>
      <c r="M404" s="210" t="s">
        <v>20</v>
      </c>
      <c r="N404" s="211" t="s">
        <v>46</v>
      </c>
      <c r="O404" s="79"/>
      <c r="P404" s="212">
        <f>O404*H404</f>
        <v>0</v>
      </c>
      <c r="Q404" s="212">
        <v>0</v>
      </c>
      <c r="R404" s="212">
        <f>Q404*H404</f>
        <v>0</v>
      </c>
      <c r="S404" s="212">
        <v>0</v>
      </c>
      <c r="T404" s="213">
        <f>S404*H404</f>
        <v>0</v>
      </c>
      <c r="AR404" s="17" t="s">
        <v>164</v>
      </c>
      <c r="AT404" s="17" t="s">
        <v>159</v>
      </c>
      <c r="AU404" s="17" t="s">
        <v>165</v>
      </c>
      <c r="AY404" s="17" t="s">
        <v>157</v>
      </c>
      <c r="BE404" s="214">
        <f>IF(N404="základní",J404,0)</f>
        <v>0</v>
      </c>
      <c r="BF404" s="214">
        <f>IF(N404="snížená",J404,0)</f>
        <v>0</v>
      </c>
      <c r="BG404" s="214">
        <f>IF(N404="zákl. přenesená",J404,0)</f>
        <v>0</v>
      </c>
      <c r="BH404" s="214">
        <f>IF(N404="sníž. přenesená",J404,0)</f>
        <v>0</v>
      </c>
      <c r="BI404" s="214">
        <f>IF(N404="nulová",J404,0)</f>
        <v>0</v>
      </c>
      <c r="BJ404" s="17" t="s">
        <v>165</v>
      </c>
      <c r="BK404" s="214">
        <f>ROUND(I404*H404,0)</f>
        <v>0</v>
      </c>
      <c r="BL404" s="17" t="s">
        <v>164</v>
      </c>
      <c r="BM404" s="17" t="s">
        <v>435</v>
      </c>
    </row>
    <row r="405" spans="2:51" s="11" customFormat="1" ht="12">
      <c r="B405" s="215"/>
      <c r="C405" s="216"/>
      <c r="D405" s="217" t="s">
        <v>167</v>
      </c>
      <c r="E405" s="218" t="s">
        <v>20</v>
      </c>
      <c r="F405" s="219" t="s">
        <v>436</v>
      </c>
      <c r="G405" s="216"/>
      <c r="H405" s="220">
        <v>21</v>
      </c>
      <c r="I405" s="221"/>
      <c r="J405" s="216"/>
      <c r="K405" s="216"/>
      <c r="L405" s="222"/>
      <c r="M405" s="223"/>
      <c r="N405" s="224"/>
      <c r="O405" s="224"/>
      <c r="P405" s="224"/>
      <c r="Q405" s="224"/>
      <c r="R405" s="224"/>
      <c r="S405" s="224"/>
      <c r="T405" s="225"/>
      <c r="AT405" s="226" t="s">
        <v>167</v>
      </c>
      <c r="AU405" s="226" t="s">
        <v>165</v>
      </c>
      <c r="AV405" s="11" t="s">
        <v>165</v>
      </c>
      <c r="AW405" s="11" t="s">
        <v>34</v>
      </c>
      <c r="AX405" s="11" t="s">
        <v>8</v>
      </c>
      <c r="AY405" s="226" t="s">
        <v>157</v>
      </c>
    </row>
    <row r="406" spans="2:65" s="1" customFormat="1" ht="16.5" customHeight="1">
      <c r="B406" s="38"/>
      <c r="C406" s="204" t="s">
        <v>437</v>
      </c>
      <c r="D406" s="204" t="s">
        <v>159</v>
      </c>
      <c r="E406" s="205" t="s">
        <v>438</v>
      </c>
      <c r="F406" s="206" t="s">
        <v>439</v>
      </c>
      <c r="G406" s="207" t="s">
        <v>434</v>
      </c>
      <c r="H406" s="208">
        <v>50</v>
      </c>
      <c r="I406" s="209"/>
      <c r="J406" s="208">
        <f>ROUND(I406*H406,0)</f>
        <v>0</v>
      </c>
      <c r="K406" s="206" t="s">
        <v>209</v>
      </c>
      <c r="L406" s="43"/>
      <c r="M406" s="210" t="s">
        <v>20</v>
      </c>
      <c r="N406" s="211" t="s">
        <v>46</v>
      </c>
      <c r="O406" s="79"/>
      <c r="P406" s="212">
        <f>O406*H406</f>
        <v>0</v>
      </c>
      <c r="Q406" s="212">
        <v>0</v>
      </c>
      <c r="R406" s="212">
        <f>Q406*H406</f>
        <v>0</v>
      </c>
      <c r="S406" s="212">
        <v>0</v>
      </c>
      <c r="T406" s="213">
        <f>S406*H406</f>
        <v>0</v>
      </c>
      <c r="AR406" s="17" t="s">
        <v>164</v>
      </c>
      <c r="AT406" s="17" t="s">
        <v>159</v>
      </c>
      <c r="AU406" s="17" t="s">
        <v>165</v>
      </c>
      <c r="AY406" s="17" t="s">
        <v>157</v>
      </c>
      <c r="BE406" s="214">
        <f>IF(N406="základní",J406,0)</f>
        <v>0</v>
      </c>
      <c r="BF406" s="214">
        <f>IF(N406="snížená",J406,0)</f>
        <v>0</v>
      </c>
      <c r="BG406" s="214">
        <f>IF(N406="zákl. přenesená",J406,0)</f>
        <v>0</v>
      </c>
      <c r="BH406" s="214">
        <f>IF(N406="sníž. přenesená",J406,0)</f>
        <v>0</v>
      </c>
      <c r="BI406" s="214">
        <f>IF(N406="nulová",J406,0)</f>
        <v>0</v>
      </c>
      <c r="BJ406" s="17" t="s">
        <v>165</v>
      </c>
      <c r="BK406" s="214">
        <f>ROUND(I406*H406,0)</f>
        <v>0</v>
      </c>
      <c r="BL406" s="17" t="s">
        <v>164</v>
      </c>
      <c r="BM406" s="17" t="s">
        <v>440</v>
      </c>
    </row>
    <row r="407" spans="2:51" s="11" customFormat="1" ht="12">
      <c r="B407" s="215"/>
      <c r="C407" s="216"/>
      <c r="D407" s="217" t="s">
        <v>167</v>
      </c>
      <c r="E407" s="218" t="s">
        <v>20</v>
      </c>
      <c r="F407" s="219" t="s">
        <v>441</v>
      </c>
      <c r="G407" s="216"/>
      <c r="H407" s="220">
        <v>50</v>
      </c>
      <c r="I407" s="221"/>
      <c r="J407" s="216"/>
      <c r="K407" s="216"/>
      <c r="L407" s="222"/>
      <c r="M407" s="223"/>
      <c r="N407" s="224"/>
      <c r="O407" s="224"/>
      <c r="P407" s="224"/>
      <c r="Q407" s="224"/>
      <c r="R407" s="224"/>
      <c r="S407" s="224"/>
      <c r="T407" s="225"/>
      <c r="AT407" s="226" t="s">
        <v>167</v>
      </c>
      <c r="AU407" s="226" t="s">
        <v>165</v>
      </c>
      <c r="AV407" s="11" t="s">
        <v>165</v>
      </c>
      <c r="AW407" s="11" t="s">
        <v>34</v>
      </c>
      <c r="AX407" s="11" t="s">
        <v>8</v>
      </c>
      <c r="AY407" s="226" t="s">
        <v>157</v>
      </c>
    </row>
    <row r="408" spans="2:65" s="1" customFormat="1" ht="16.5" customHeight="1">
      <c r="B408" s="38"/>
      <c r="C408" s="204" t="s">
        <v>442</v>
      </c>
      <c r="D408" s="204" t="s">
        <v>159</v>
      </c>
      <c r="E408" s="205" t="s">
        <v>443</v>
      </c>
      <c r="F408" s="206" t="s">
        <v>444</v>
      </c>
      <c r="G408" s="207" t="s">
        <v>434</v>
      </c>
      <c r="H408" s="208">
        <v>1</v>
      </c>
      <c r="I408" s="209"/>
      <c r="J408" s="208">
        <f>ROUND(I408*H408,0)</f>
        <v>0</v>
      </c>
      <c r="K408" s="206" t="s">
        <v>209</v>
      </c>
      <c r="L408" s="43"/>
      <c r="M408" s="210" t="s">
        <v>20</v>
      </c>
      <c r="N408" s="211" t="s">
        <v>46</v>
      </c>
      <c r="O408" s="79"/>
      <c r="P408" s="212">
        <f>O408*H408</f>
        <v>0</v>
      </c>
      <c r="Q408" s="212">
        <v>0</v>
      </c>
      <c r="R408" s="212">
        <f>Q408*H408</f>
        <v>0</v>
      </c>
      <c r="S408" s="212">
        <v>0</v>
      </c>
      <c r="T408" s="213">
        <f>S408*H408</f>
        <v>0</v>
      </c>
      <c r="AR408" s="17" t="s">
        <v>164</v>
      </c>
      <c r="AT408" s="17" t="s">
        <v>159</v>
      </c>
      <c r="AU408" s="17" t="s">
        <v>165</v>
      </c>
      <c r="AY408" s="17" t="s">
        <v>157</v>
      </c>
      <c r="BE408" s="214">
        <f>IF(N408="základní",J408,0)</f>
        <v>0</v>
      </c>
      <c r="BF408" s="214">
        <f>IF(N408="snížená",J408,0)</f>
        <v>0</v>
      </c>
      <c r="BG408" s="214">
        <f>IF(N408="zákl. přenesená",J408,0)</f>
        <v>0</v>
      </c>
      <c r="BH408" s="214">
        <f>IF(N408="sníž. přenesená",J408,0)</f>
        <v>0</v>
      </c>
      <c r="BI408" s="214">
        <f>IF(N408="nulová",J408,0)</f>
        <v>0</v>
      </c>
      <c r="BJ408" s="17" t="s">
        <v>165</v>
      </c>
      <c r="BK408" s="214">
        <f>ROUND(I408*H408,0)</f>
        <v>0</v>
      </c>
      <c r="BL408" s="17" t="s">
        <v>164</v>
      </c>
      <c r="BM408" s="17" t="s">
        <v>445</v>
      </c>
    </row>
    <row r="409" spans="2:51" s="11" customFormat="1" ht="12">
      <c r="B409" s="215"/>
      <c r="C409" s="216"/>
      <c r="D409" s="217" t="s">
        <v>167</v>
      </c>
      <c r="E409" s="218" t="s">
        <v>20</v>
      </c>
      <c r="F409" s="219" t="s">
        <v>8</v>
      </c>
      <c r="G409" s="216"/>
      <c r="H409" s="220">
        <v>1</v>
      </c>
      <c r="I409" s="221"/>
      <c r="J409" s="216"/>
      <c r="K409" s="216"/>
      <c r="L409" s="222"/>
      <c r="M409" s="223"/>
      <c r="N409" s="224"/>
      <c r="O409" s="224"/>
      <c r="P409" s="224"/>
      <c r="Q409" s="224"/>
      <c r="R409" s="224"/>
      <c r="S409" s="224"/>
      <c r="T409" s="225"/>
      <c r="AT409" s="226" t="s">
        <v>167</v>
      </c>
      <c r="AU409" s="226" t="s">
        <v>165</v>
      </c>
      <c r="AV409" s="11" t="s">
        <v>165</v>
      </c>
      <c r="AW409" s="11" t="s">
        <v>34</v>
      </c>
      <c r="AX409" s="11" t="s">
        <v>8</v>
      </c>
      <c r="AY409" s="226" t="s">
        <v>157</v>
      </c>
    </row>
    <row r="410" spans="2:65" s="1" customFormat="1" ht="22.5" customHeight="1">
      <c r="B410" s="38"/>
      <c r="C410" s="204" t="s">
        <v>446</v>
      </c>
      <c r="D410" s="204" t="s">
        <v>159</v>
      </c>
      <c r="E410" s="205" t="s">
        <v>447</v>
      </c>
      <c r="F410" s="206" t="s">
        <v>448</v>
      </c>
      <c r="G410" s="207" t="s">
        <v>162</v>
      </c>
      <c r="H410" s="208">
        <v>1620.04</v>
      </c>
      <c r="I410" s="209"/>
      <c r="J410" s="208">
        <f>ROUND(I410*H410,0)</f>
        <v>0</v>
      </c>
      <c r="K410" s="206" t="s">
        <v>163</v>
      </c>
      <c r="L410" s="43"/>
      <c r="M410" s="210" t="s">
        <v>20</v>
      </c>
      <c r="N410" s="211" t="s">
        <v>46</v>
      </c>
      <c r="O410" s="79"/>
      <c r="P410" s="212">
        <f>O410*H410</f>
        <v>0</v>
      </c>
      <c r="Q410" s="212">
        <v>0</v>
      </c>
      <c r="R410" s="212">
        <f>Q410*H410</f>
        <v>0</v>
      </c>
      <c r="S410" s="212">
        <v>0</v>
      </c>
      <c r="T410" s="213">
        <f>S410*H410</f>
        <v>0</v>
      </c>
      <c r="AR410" s="17" t="s">
        <v>164</v>
      </c>
      <c r="AT410" s="17" t="s">
        <v>159</v>
      </c>
      <c r="AU410" s="17" t="s">
        <v>165</v>
      </c>
      <c r="AY410" s="17" t="s">
        <v>157</v>
      </c>
      <c r="BE410" s="214">
        <f>IF(N410="základní",J410,0)</f>
        <v>0</v>
      </c>
      <c r="BF410" s="214">
        <f>IF(N410="snížená",J410,0)</f>
        <v>0</v>
      </c>
      <c r="BG410" s="214">
        <f>IF(N410="zákl. přenesená",J410,0)</f>
        <v>0</v>
      </c>
      <c r="BH410" s="214">
        <f>IF(N410="sníž. přenesená",J410,0)</f>
        <v>0</v>
      </c>
      <c r="BI410" s="214">
        <f>IF(N410="nulová",J410,0)</f>
        <v>0</v>
      </c>
      <c r="BJ410" s="17" t="s">
        <v>165</v>
      </c>
      <c r="BK410" s="214">
        <f>ROUND(I410*H410,0)</f>
        <v>0</v>
      </c>
      <c r="BL410" s="17" t="s">
        <v>164</v>
      </c>
      <c r="BM410" s="17" t="s">
        <v>449</v>
      </c>
    </row>
    <row r="411" spans="2:51" s="11" customFormat="1" ht="12">
      <c r="B411" s="215"/>
      <c r="C411" s="216"/>
      <c r="D411" s="217" t="s">
        <v>167</v>
      </c>
      <c r="E411" s="218" t="s">
        <v>20</v>
      </c>
      <c r="F411" s="219" t="s">
        <v>450</v>
      </c>
      <c r="G411" s="216"/>
      <c r="H411" s="220">
        <v>1620.04</v>
      </c>
      <c r="I411" s="221"/>
      <c r="J411" s="216"/>
      <c r="K411" s="216"/>
      <c r="L411" s="222"/>
      <c r="M411" s="223"/>
      <c r="N411" s="224"/>
      <c r="O411" s="224"/>
      <c r="P411" s="224"/>
      <c r="Q411" s="224"/>
      <c r="R411" s="224"/>
      <c r="S411" s="224"/>
      <c r="T411" s="225"/>
      <c r="AT411" s="226" t="s">
        <v>167</v>
      </c>
      <c r="AU411" s="226" t="s">
        <v>165</v>
      </c>
      <c r="AV411" s="11" t="s">
        <v>165</v>
      </c>
      <c r="AW411" s="11" t="s">
        <v>34</v>
      </c>
      <c r="AX411" s="11" t="s">
        <v>74</v>
      </c>
      <c r="AY411" s="226" t="s">
        <v>157</v>
      </c>
    </row>
    <row r="412" spans="2:51" s="12" customFormat="1" ht="12">
      <c r="B412" s="227"/>
      <c r="C412" s="228"/>
      <c r="D412" s="217" t="s">
        <v>167</v>
      </c>
      <c r="E412" s="229" t="s">
        <v>20</v>
      </c>
      <c r="F412" s="230" t="s">
        <v>169</v>
      </c>
      <c r="G412" s="228"/>
      <c r="H412" s="231">
        <v>1620.04</v>
      </c>
      <c r="I412" s="232"/>
      <c r="J412" s="228"/>
      <c r="K412" s="228"/>
      <c r="L412" s="233"/>
      <c r="M412" s="234"/>
      <c r="N412" s="235"/>
      <c r="O412" s="235"/>
      <c r="P412" s="235"/>
      <c r="Q412" s="235"/>
      <c r="R412" s="235"/>
      <c r="S412" s="235"/>
      <c r="T412" s="236"/>
      <c r="AT412" s="237" t="s">
        <v>167</v>
      </c>
      <c r="AU412" s="237" t="s">
        <v>165</v>
      </c>
      <c r="AV412" s="12" t="s">
        <v>164</v>
      </c>
      <c r="AW412" s="12" t="s">
        <v>34</v>
      </c>
      <c r="AX412" s="12" t="s">
        <v>8</v>
      </c>
      <c r="AY412" s="237" t="s">
        <v>157</v>
      </c>
    </row>
    <row r="413" spans="2:65" s="1" customFormat="1" ht="22.5" customHeight="1">
      <c r="B413" s="38"/>
      <c r="C413" s="204" t="s">
        <v>451</v>
      </c>
      <c r="D413" s="204" t="s">
        <v>159</v>
      </c>
      <c r="E413" s="205" t="s">
        <v>452</v>
      </c>
      <c r="F413" s="206" t="s">
        <v>453</v>
      </c>
      <c r="G413" s="207" t="s">
        <v>162</v>
      </c>
      <c r="H413" s="208">
        <v>97202.4</v>
      </c>
      <c r="I413" s="209"/>
      <c r="J413" s="208">
        <f>ROUND(I413*H413,0)</f>
        <v>0</v>
      </c>
      <c r="K413" s="206" t="s">
        <v>163</v>
      </c>
      <c r="L413" s="43"/>
      <c r="M413" s="210" t="s">
        <v>20</v>
      </c>
      <c r="N413" s="211" t="s">
        <v>46</v>
      </c>
      <c r="O413" s="79"/>
      <c r="P413" s="212">
        <f>O413*H413</f>
        <v>0</v>
      </c>
      <c r="Q413" s="212">
        <v>0</v>
      </c>
      <c r="R413" s="212">
        <f>Q413*H413</f>
        <v>0</v>
      </c>
      <c r="S413" s="212">
        <v>0</v>
      </c>
      <c r="T413" s="213">
        <f>S413*H413</f>
        <v>0</v>
      </c>
      <c r="AR413" s="17" t="s">
        <v>164</v>
      </c>
      <c r="AT413" s="17" t="s">
        <v>159</v>
      </c>
      <c r="AU413" s="17" t="s">
        <v>165</v>
      </c>
      <c r="AY413" s="17" t="s">
        <v>157</v>
      </c>
      <c r="BE413" s="214">
        <f>IF(N413="základní",J413,0)</f>
        <v>0</v>
      </c>
      <c r="BF413" s="214">
        <f>IF(N413="snížená",J413,0)</f>
        <v>0</v>
      </c>
      <c r="BG413" s="214">
        <f>IF(N413="zákl. přenesená",J413,0)</f>
        <v>0</v>
      </c>
      <c r="BH413" s="214">
        <f>IF(N413="sníž. přenesená",J413,0)</f>
        <v>0</v>
      </c>
      <c r="BI413" s="214">
        <f>IF(N413="nulová",J413,0)</f>
        <v>0</v>
      </c>
      <c r="BJ413" s="17" t="s">
        <v>165</v>
      </c>
      <c r="BK413" s="214">
        <f>ROUND(I413*H413,0)</f>
        <v>0</v>
      </c>
      <c r="BL413" s="17" t="s">
        <v>164</v>
      </c>
      <c r="BM413" s="17" t="s">
        <v>454</v>
      </c>
    </row>
    <row r="414" spans="2:51" s="11" customFormat="1" ht="12">
      <c r="B414" s="215"/>
      <c r="C414" s="216"/>
      <c r="D414" s="217" t="s">
        <v>167</v>
      </c>
      <c r="E414" s="218" t="s">
        <v>20</v>
      </c>
      <c r="F414" s="219" t="s">
        <v>455</v>
      </c>
      <c r="G414" s="216"/>
      <c r="H414" s="220">
        <v>97202.4</v>
      </c>
      <c r="I414" s="221"/>
      <c r="J414" s="216"/>
      <c r="K414" s="216"/>
      <c r="L414" s="222"/>
      <c r="M414" s="223"/>
      <c r="N414" s="224"/>
      <c r="O414" s="224"/>
      <c r="P414" s="224"/>
      <c r="Q414" s="224"/>
      <c r="R414" s="224"/>
      <c r="S414" s="224"/>
      <c r="T414" s="225"/>
      <c r="AT414" s="226" t="s">
        <v>167</v>
      </c>
      <c r="AU414" s="226" t="s">
        <v>165</v>
      </c>
      <c r="AV414" s="11" t="s">
        <v>165</v>
      </c>
      <c r="AW414" s="11" t="s">
        <v>34</v>
      </c>
      <c r="AX414" s="11" t="s">
        <v>8</v>
      </c>
      <c r="AY414" s="226" t="s">
        <v>157</v>
      </c>
    </row>
    <row r="415" spans="2:65" s="1" customFormat="1" ht="22.5" customHeight="1">
      <c r="B415" s="38"/>
      <c r="C415" s="204" t="s">
        <v>456</v>
      </c>
      <c r="D415" s="204" t="s">
        <v>159</v>
      </c>
      <c r="E415" s="205" t="s">
        <v>457</v>
      </c>
      <c r="F415" s="206" t="s">
        <v>458</v>
      </c>
      <c r="G415" s="207" t="s">
        <v>162</v>
      </c>
      <c r="H415" s="208">
        <v>1620.04</v>
      </c>
      <c r="I415" s="209"/>
      <c r="J415" s="208">
        <f>ROUND(I415*H415,0)</f>
        <v>0</v>
      </c>
      <c r="K415" s="206" t="s">
        <v>163</v>
      </c>
      <c r="L415" s="43"/>
      <c r="M415" s="210" t="s">
        <v>20</v>
      </c>
      <c r="N415" s="211" t="s">
        <v>46</v>
      </c>
      <c r="O415" s="79"/>
      <c r="P415" s="212">
        <f>O415*H415</f>
        <v>0</v>
      </c>
      <c r="Q415" s="212">
        <v>0</v>
      </c>
      <c r="R415" s="212">
        <f>Q415*H415</f>
        <v>0</v>
      </c>
      <c r="S415" s="212">
        <v>0</v>
      </c>
      <c r="T415" s="213">
        <f>S415*H415</f>
        <v>0</v>
      </c>
      <c r="AR415" s="17" t="s">
        <v>164</v>
      </c>
      <c r="AT415" s="17" t="s">
        <v>159</v>
      </c>
      <c r="AU415" s="17" t="s">
        <v>165</v>
      </c>
      <c r="AY415" s="17" t="s">
        <v>157</v>
      </c>
      <c r="BE415" s="214">
        <f>IF(N415="základní",J415,0)</f>
        <v>0</v>
      </c>
      <c r="BF415" s="214">
        <f>IF(N415="snížená",J415,0)</f>
        <v>0</v>
      </c>
      <c r="BG415" s="214">
        <f>IF(N415="zákl. přenesená",J415,0)</f>
        <v>0</v>
      </c>
      <c r="BH415" s="214">
        <f>IF(N415="sníž. přenesená",J415,0)</f>
        <v>0</v>
      </c>
      <c r="BI415" s="214">
        <f>IF(N415="nulová",J415,0)</f>
        <v>0</v>
      </c>
      <c r="BJ415" s="17" t="s">
        <v>165</v>
      </c>
      <c r="BK415" s="214">
        <f>ROUND(I415*H415,0)</f>
        <v>0</v>
      </c>
      <c r="BL415" s="17" t="s">
        <v>164</v>
      </c>
      <c r="BM415" s="17" t="s">
        <v>459</v>
      </c>
    </row>
    <row r="416" spans="2:51" s="11" customFormat="1" ht="12">
      <c r="B416" s="215"/>
      <c r="C416" s="216"/>
      <c r="D416" s="217" t="s">
        <v>167</v>
      </c>
      <c r="E416" s="218" t="s">
        <v>20</v>
      </c>
      <c r="F416" s="219" t="s">
        <v>450</v>
      </c>
      <c r="G416" s="216"/>
      <c r="H416" s="220">
        <v>1620.04</v>
      </c>
      <c r="I416" s="221"/>
      <c r="J416" s="216"/>
      <c r="K416" s="216"/>
      <c r="L416" s="222"/>
      <c r="M416" s="223"/>
      <c r="N416" s="224"/>
      <c r="O416" s="224"/>
      <c r="P416" s="224"/>
      <c r="Q416" s="224"/>
      <c r="R416" s="224"/>
      <c r="S416" s="224"/>
      <c r="T416" s="225"/>
      <c r="AT416" s="226" t="s">
        <v>167</v>
      </c>
      <c r="AU416" s="226" t="s">
        <v>165</v>
      </c>
      <c r="AV416" s="11" t="s">
        <v>165</v>
      </c>
      <c r="AW416" s="11" t="s">
        <v>34</v>
      </c>
      <c r="AX416" s="11" t="s">
        <v>8</v>
      </c>
      <c r="AY416" s="226" t="s">
        <v>157</v>
      </c>
    </row>
    <row r="417" spans="2:65" s="1" customFormat="1" ht="16.5" customHeight="1">
      <c r="B417" s="38"/>
      <c r="C417" s="204" t="s">
        <v>460</v>
      </c>
      <c r="D417" s="204" t="s">
        <v>159</v>
      </c>
      <c r="E417" s="205" t="s">
        <v>461</v>
      </c>
      <c r="F417" s="206" t="s">
        <v>462</v>
      </c>
      <c r="G417" s="207" t="s">
        <v>162</v>
      </c>
      <c r="H417" s="208">
        <v>370.08</v>
      </c>
      <c r="I417" s="209"/>
      <c r="J417" s="208">
        <f>ROUND(I417*H417,0)</f>
        <v>0</v>
      </c>
      <c r="K417" s="206" t="s">
        <v>163</v>
      </c>
      <c r="L417" s="43"/>
      <c r="M417" s="210" t="s">
        <v>20</v>
      </c>
      <c r="N417" s="211" t="s">
        <v>46</v>
      </c>
      <c r="O417" s="79"/>
      <c r="P417" s="212">
        <f>O417*H417</f>
        <v>0</v>
      </c>
      <c r="Q417" s="212">
        <v>0.00013</v>
      </c>
      <c r="R417" s="212">
        <f>Q417*H417</f>
        <v>0.04811039999999999</v>
      </c>
      <c r="S417" s="212">
        <v>0</v>
      </c>
      <c r="T417" s="213">
        <f>S417*H417</f>
        <v>0</v>
      </c>
      <c r="AR417" s="17" t="s">
        <v>164</v>
      </c>
      <c r="AT417" s="17" t="s">
        <v>159</v>
      </c>
      <c r="AU417" s="17" t="s">
        <v>165</v>
      </c>
      <c r="AY417" s="17" t="s">
        <v>157</v>
      </c>
      <c r="BE417" s="214">
        <f>IF(N417="základní",J417,0)</f>
        <v>0</v>
      </c>
      <c r="BF417" s="214">
        <f>IF(N417="snížená",J417,0)</f>
        <v>0</v>
      </c>
      <c r="BG417" s="214">
        <f>IF(N417="zákl. přenesená",J417,0)</f>
        <v>0</v>
      </c>
      <c r="BH417" s="214">
        <f>IF(N417="sníž. přenesená",J417,0)</f>
        <v>0</v>
      </c>
      <c r="BI417" s="214">
        <f>IF(N417="nulová",J417,0)</f>
        <v>0</v>
      </c>
      <c r="BJ417" s="17" t="s">
        <v>165</v>
      </c>
      <c r="BK417" s="214">
        <f>ROUND(I417*H417,0)</f>
        <v>0</v>
      </c>
      <c r="BL417" s="17" t="s">
        <v>164</v>
      </c>
      <c r="BM417" s="17" t="s">
        <v>463</v>
      </c>
    </row>
    <row r="418" spans="2:51" s="13" customFormat="1" ht="12">
      <c r="B418" s="238"/>
      <c r="C418" s="239"/>
      <c r="D418" s="217" t="s">
        <v>167</v>
      </c>
      <c r="E418" s="240" t="s">
        <v>20</v>
      </c>
      <c r="F418" s="241" t="s">
        <v>239</v>
      </c>
      <c r="G418" s="239"/>
      <c r="H418" s="240" t="s">
        <v>20</v>
      </c>
      <c r="I418" s="242"/>
      <c r="J418" s="239"/>
      <c r="K418" s="239"/>
      <c r="L418" s="243"/>
      <c r="M418" s="244"/>
      <c r="N418" s="245"/>
      <c r="O418" s="245"/>
      <c r="P418" s="245"/>
      <c r="Q418" s="245"/>
      <c r="R418" s="245"/>
      <c r="S418" s="245"/>
      <c r="T418" s="246"/>
      <c r="AT418" s="247" t="s">
        <v>167</v>
      </c>
      <c r="AU418" s="247" t="s">
        <v>165</v>
      </c>
      <c r="AV418" s="13" t="s">
        <v>8</v>
      </c>
      <c r="AW418" s="13" t="s">
        <v>34</v>
      </c>
      <c r="AX418" s="13" t="s">
        <v>74</v>
      </c>
      <c r="AY418" s="247" t="s">
        <v>157</v>
      </c>
    </row>
    <row r="419" spans="2:51" s="11" customFormat="1" ht="12">
      <c r="B419" s="215"/>
      <c r="C419" s="216"/>
      <c r="D419" s="217" t="s">
        <v>167</v>
      </c>
      <c r="E419" s="218" t="s">
        <v>20</v>
      </c>
      <c r="F419" s="219" t="s">
        <v>464</v>
      </c>
      <c r="G419" s="216"/>
      <c r="H419" s="220">
        <v>274.65</v>
      </c>
      <c r="I419" s="221"/>
      <c r="J419" s="216"/>
      <c r="K419" s="216"/>
      <c r="L419" s="222"/>
      <c r="M419" s="223"/>
      <c r="N419" s="224"/>
      <c r="O419" s="224"/>
      <c r="P419" s="224"/>
      <c r="Q419" s="224"/>
      <c r="R419" s="224"/>
      <c r="S419" s="224"/>
      <c r="T419" s="225"/>
      <c r="AT419" s="226" t="s">
        <v>167</v>
      </c>
      <c r="AU419" s="226" t="s">
        <v>165</v>
      </c>
      <c r="AV419" s="11" t="s">
        <v>165</v>
      </c>
      <c r="AW419" s="11" t="s">
        <v>34</v>
      </c>
      <c r="AX419" s="11" t="s">
        <v>74</v>
      </c>
      <c r="AY419" s="226" t="s">
        <v>157</v>
      </c>
    </row>
    <row r="420" spans="2:51" s="11" customFormat="1" ht="12">
      <c r="B420" s="215"/>
      <c r="C420" s="216"/>
      <c r="D420" s="217" t="s">
        <v>167</v>
      </c>
      <c r="E420" s="218" t="s">
        <v>20</v>
      </c>
      <c r="F420" s="219" t="s">
        <v>465</v>
      </c>
      <c r="G420" s="216"/>
      <c r="H420" s="220">
        <v>95.43</v>
      </c>
      <c r="I420" s="221"/>
      <c r="J420" s="216"/>
      <c r="K420" s="216"/>
      <c r="L420" s="222"/>
      <c r="M420" s="223"/>
      <c r="N420" s="224"/>
      <c r="O420" s="224"/>
      <c r="P420" s="224"/>
      <c r="Q420" s="224"/>
      <c r="R420" s="224"/>
      <c r="S420" s="224"/>
      <c r="T420" s="225"/>
      <c r="AT420" s="226" t="s">
        <v>167</v>
      </c>
      <c r="AU420" s="226" t="s">
        <v>165</v>
      </c>
      <c r="AV420" s="11" t="s">
        <v>165</v>
      </c>
      <c r="AW420" s="11" t="s">
        <v>34</v>
      </c>
      <c r="AX420" s="11" t="s">
        <v>74</v>
      </c>
      <c r="AY420" s="226" t="s">
        <v>157</v>
      </c>
    </row>
    <row r="421" spans="2:51" s="12" customFormat="1" ht="12">
      <c r="B421" s="227"/>
      <c r="C421" s="228"/>
      <c r="D421" s="217" t="s">
        <v>167</v>
      </c>
      <c r="E421" s="229" t="s">
        <v>20</v>
      </c>
      <c r="F421" s="230" t="s">
        <v>169</v>
      </c>
      <c r="G421" s="228"/>
      <c r="H421" s="231">
        <v>370.08</v>
      </c>
      <c r="I421" s="232"/>
      <c r="J421" s="228"/>
      <c r="K421" s="228"/>
      <c r="L421" s="233"/>
      <c r="M421" s="234"/>
      <c r="N421" s="235"/>
      <c r="O421" s="235"/>
      <c r="P421" s="235"/>
      <c r="Q421" s="235"/>
      <c r="R421" s="235"/>
      <c r="S421" s="235"/>
      <c r="T421" s="236"/>
      <c r="AT421" s="237" t="s">
        <v>167</v>
      </c>
      <c r="AU421" s="237" t="s">
        <v>165</v>
      </c>
      <c r="AV421" s="12" t="s">
        <v>164</v>
      </c>
      <c r="AW421" s="12" t="s">
        <v>34</v>
      </c>
      <c r="AX421" s="12" t="s">
        <v>8</v>
      </c>
      <c r="AY421" s="237" t="s">
        <v>157</v>
      </c>
    </row>
    <row r="422" spans="2:65" s="1" customFormat="1" ht="22.5" customHeight="1">
      <c r="B422" s="38"/>
      <c r="C422" s="204" t="s">
        <v>466</v>
      </c>
      <c r="D422" s="204" t="s">
        <v>159</v>
      </c>
      <c r="E422" s="205" t="s">
        <v>467</v>
      </c>
      <c r="F422" s="206" t="s">
        <v>468</v>
      </c>
      <c r="G422" s="207" t="s">
        <v>162</v>
      </c>
      <c r="H422" s="208">
        <v>11.89</v>
      </c>
      <c r="I422" s="209"/>
      <c r="J422" s="208">
        <f>ROUND(I422*H422,0)</f>
        <v>0</v>
      </c>
      <c r="K422" s="206" t="s">
        <v>163</v>
      </c>
      <c r="L422" s="43"/>
      <c r="M422" s="210" t="s">
        <v>20</v>
      </c>
      <c r="N422" s="211" t="s">
        <v>46</v>
      </c>
      <c r="O422" s="79"/>
      <c r="P422" s="212">
        <f>O422*H422</f>
        <v>0</v>
      </c>
      <c r="Q422" s="212">
        <v>0</v>
      </c>
      <c r="R422" s="212">
        <f>Q422*H422</f>
        <v>0</v>
      </c>
      <c r="S422" s="212">
        <v>0.048</v>
      </c>
      <c r="T422" s="213">
        <f>S422*H422</f>
        <v>0.57072</v>
      </c>
      <c r="AR422" s="17" t="s">
        <v>164</v>
      </c>
      <c r="AT422" s="17" t="s">
        <v>159</v>
      </c>
      <c r="AU422" s="17" t="s">
        <v>165</v>
      </c>
      <c r="AY422" s="17" t="s">
        <v>157</v>
      </c>
      <c r="BE422" s="214">
        <f>IF(N422="základní",J422,0)</f>
        <v>0</v>
      </c>
      <c r="BF422" s="214">
        <f>IF(N422="snížená",J422,0)</f>
        <v>0</v>
      </c>
      <c r="BG422" s="214">
        <f>IF(N422="zákl. přenesená",J422,0)</f>
        <v>0</v>
      </c>
      <c r="BH422" s="214">
        <f>IF(N422="sníž. přenesená",J422,0)</f>
        <v>0</v>
      </c>
      <c r="BI422" s="214">
        <f>IF(N422="nulová",J422,0)</f>
        <v>0</v>
      </c>
      <c r="BJ422" s="17" t="s">
        <v>165</v>
      </c>
      <c r="BK422" s="214">
        <f>ROUND(I422*H422,0)</f>
        <v>0</v>
      </c>
      <c r="BL422" s="17" t="s">
        <v>164</v>
      </c>
      <c r="BM422" s="17" t="s">
        <v>469</v>
      </c>
    </row>
    <row r="423" spans="2:51" s="11" customFormat="1" ht="12">
      <c r="B423" s="215"/>
      <c r="C423" s="216"/>
      <c r="D423" s="217" t="s">
        <v>167</v>
      </c>
      <c r="E423" s="218" t="s">
        <v>20</v>
      </c>
      <c r="F423" s="219" t="s">
        <v>470</v>
      </c>
      <c r="G423" s="216"/>
      <c r="H423" s="220">
        <v>11.89</v>
      </c>
      <c r="I423" s="221"/>
      <c r="J423" s="216"/>
      <c r="K423" s="216"/>
      <c r="L423" s="222"/>
      <c r="M423" s="223"/>
      <c r="N423" s="224"/>
      <c r="O423" s="224"/>
      <c r="P423" s="224"/>
      <c r="Q423" s="224"/>
      <c r="R423" s="224"/>
      <c r="S423" s="224"/>
      <c r="T423" s="225"/>
      <c r="AT423" s="226" t="s">
        <v>167</v>
      </c>
      <c r="AU423" s="226" t="s">
        <v>165</v>
      </c>
      <c r="AV423" s="11" t="s">
        <v>165</v>
      </c>
      <c r="AW423" s="11" t="s">
        <v>34</v>
      </c>
      <c r="AX423" s="11" t="s">
        <v>74</v>
      </c>
      <c r="AY423" s="226" t="s">
        <v>157</v>
      </c>
    </row>
    <row r="424" spans="2:51" s="12" customFormat="1" ht="12">
      <c r="B424" s="227"/>
      <c r="C424" s="228"/>
      <c r="D424" s="217" t="s">
        <v>167</v>
      </c>
      <c r="E424" s="229" t="s">
        <v>20</v>
      </c>
      <c r="F424" s="230" t="s">
        <v>169</v>
      </c>
      <c r="G424" s="228"/>
      <c r="H424" s="231">
        <v>11.89</v>
      </c>
      <c r="I424" s="232"/>
      <c r="J424" s="228"/>
      <c r="K424" s="228"/>
      <c r="L424" s="233"/>
      <c r="M424" s="234"/>
      <c r="N424" s="235"/>
      <c r="O424" s="235"/>
      <c r="P424" s="235"/>
      <c r="Q424" s="235"/>
      <c r="R424" s="235"/>
      <c r="S424" s="235"/>
      <c r="T424" s="236"/>
      <c r="AT424" s="237" t="s">
        <v>167</v>
      </c>
      <c r="AU424" s="237" t="s">
        <v>165</v>
      </c>
      <c r="AV424" s="12" t="s">
        <v>164</v>
      </c>
      <c r="AW424" s="12" t="s">
        <v>34</v>
      </c>
      <c r="AX424" s="12" t="s">
        <v>8</v>
      </c>
      <c r="AY424" s="237" t="s">
        <v>157</v>
      </c>
    </row>
    <row r="425" spans="2:65" s="1" customFormat="1" ht="22.5" customHeight="1">
      <c r="B425" s="38"/>
      <c r="C425" s="204" t="s">
        <v>471</v>
      </c>
      <c r="D425" s="204" t="s">
        <v>159</v>
      </c>
      <c r="E425" s="205" t="s">
        <v>472</v>
      </c>
      <c r="F425" s="206" t="s">
        <v>473</v>
      </c>
      <c r="G425" s="207" t="s">
        <v>162</v>
      </c>
      <c r="H425" s="208">
        <v>29.42</v>
      </c>
      <c r="I425" s="209"/>
      <c r="J425" s="208">
        <f>ROUND(I425*H425,0)</f>
        <v>0</v>
      </c>
      <c r="K425" s="206" t="s">
        <v>163</v>
      </c>
      <c r="L425" s="43"/>
      <c r="M425" s="210" t="s">
        <v>20</v>
      </c>
      <c r="N425" s="211" t="s">
        <v>46</v>
      </c>
      <c r="O425" s="79"/>
      <c r="P425" s="212">
        <f>O425*H425</f>
        <v>0</v>
      </c>
      <c r="Q425" s="212">
        <v>0</v>
      </c>
      <c r="R425" s="212">
        <f>Q425*H425</f>
        <v>0</v>
      </c>
      <c r="S425" s="212">
        <v>0.038</v>
      </c>
      <c r="T425" s="213">
        <f>S425*H425</f>
        <v>1.11796</v>
      </c>
      <c r="AR425" s="17" t="s">
        <v>164</v>
      </c>
      <c r="AT425" s="17" t="s">
        <v>159</v>
      </c>
      <c r="AU425" s="17" t="s">
        <v>165</v>
      </c>
      <c r="AY425" s="17" t="s">
        <v>157</v>
      </c>
      <c r="BE425" s="214">
        <f>IF(N425="základní",J425,0)</f>
        <v>0</v>
      </c>
      <c r="BF425" s="214">
        <f>IF(N425="snížená",J425,0)</f>
        <v>0</v>
      </c>
      <c r="BG425" s="214">
        <f>IF(N425="zákl. přenesená",J425,0)</f>
        <v>0</v>
      </c>
      <c r="BH425" s="214">
        <f>IF(N425="sníž. přenesená",J425,0)</f>
        <v>0</v>
      </c>
      <c r="BI425" s="214">
        <f>IF(N425="nulová",J425,0)</f>
        <v>0</v>
      </c>
      <c r="BJ425" s="17" t="s">
        <v>165</v>
      </c>
      <c r="BK425" s="214">
        <f>ROUND(I425*H425,0)</f>
        <v>0</v>
      </c>
      <c r="BL425" s="17" t="s">
        <v>164</v>
      </c>
      <c r="BM425" s="17" t="s">
        <v>474</v>
      </c>
    </row>
    <row r="426" spans="2:51" s="11" customFormat="1" ht="12">
      <c r="B426" s="215"/>
      <c r="C426" s="216"/>
      <c r="D426" s="217" t="s">
        <v>167</v>
      </c>
      <c r="E426" s="218" t="s">
        <v>20</v>
      </c>
      <c r="F426" s="219" t="s">
        <v>475</v>
      </c>
      <c r="G426" s="216"/>
      <c r="H426" s="220">
        <v>29.42</v>
      </c>
      <c r="I426" s="221"/>
      <c r="J426" s="216"/>
      <c r="K426" s="216"/>
      <c r="L426" s="222"/>
      <c r="M426" s="223"/>
      <c r="N426" s="224"/>
      <c r="O426" s="224"/>
      <c r="P426" s="224"/>
      <c r="Q426" s="224"/>
      <c r="R426" s="224"/>
      <c r="S426" s="224"/>
      <c r="T426" s="225"/>
      <c r="AT426" s="226" t="s">
        <v>167</v>
      </c>
      <c r="AU426" s="226" t="s">
        <v>165</v>
      </c>
      <c r="AV426" s="11" t="s">
        <v>165</v>
      </c>
      <c r="AW426" s="11" t="s">
        <v>34</v>
      </c>
      <c r="AX426" s="11" t="s">
        <v>8</v>
      </c>
      <c r="AY426" s="226" t="s">
        <v>157</v>
      </c>
    </row>
    <row r="427" spans="2:65" s="1" customFormat="1" ht="22.5" customHeight="1">
      <c r="B427" s="38"/>
      <c r="C427" s="204" t="s">
        <v>476</v>
      </c>
      <c r="D427" s="204" t="s">
        <v>159</v>
      </c>
      <c r="E427" s="205" t="s">
        <v>477</v>
      </c>
      <c r="F427" s="206" t="s">
        <v>478</v>
      </c>
      <c r="G427" s="207" t="s">
        <v>162</v>
      </c>
      <c r="H427" s="208">
        <v>168.11</v>
      </c>
      <c r="I427" s="209"/>
      <c r="J427" s="208">
        <f>ROUND(I427*H427,0)</f>
        <v>0</v>
      </c>
      <c r="K427" s="206" t="s">
        <v>163</v>
      </c>
      <c r="L427" s="43"/>
      <c r="M427" s="210" t="s">
        <v>20</v>
      </c>
      <c r="N427" s="211" t="s">
        <v>46</v>
      </c>
      <c r="O427" s="79"/>
      <c r="P427" s="212">
        <f>O427*H427</f>
        <v>0</v>
      </c>
      <c r="Q427" s="212">
        <v>0</v>
      </c>
      <c r="R427" s="212">
        <f>Q427*H427</f>
        <v>0</v>
      </c>
      <c r="S427" s="212">
        <v>0.034</v>
      </c>
      <c r="T427" s="213">
        <f>S427*H427</f>
        <v>5.715740000000001</v>
      </c>
      <c r="AR427" s="17" t="s">
        <v>164</v>
      </c>
      <c r="AT427" s="17" t="s">
        <v>159</v>
      </c>
      <c r="AU427" s="17" t="s">
        <v>165</v>
      </c>
      <c r="AY427" s="17" t="s">
        <v>157</v>
      </c>
      <c r="BE427" s="214">
        <f>IF(N427="základní",J427,0)</f>
        <v>0</v>
      </c>
      <c r="BF427" s="214">
        <f>IF(N427="snížená",J427,0)</f>
        <v>0</v>
      </c>
      <c r="BG427" s="214">
        <f>IF(N427="zákl. přenesená",J427,0)</f>
        <v>0</v>
      </c>
      <c r="BH427" s="214">
        <f>IF(N427="sníž. přenesená",J427,0)</f>
        <v>0</v>
      </c>
      <c r="BI427" s="214">
        <f>IF(N427="nulová",J427,0)</f>
        <v>0</v>
      </c>
      <c r="BJ427" s="17" t="s">
        <v>165</v>
      </c>
      <c r="BK427" s="214">
        <f>ROUND(I427*H427,0)</f>
        <v>0</v>
      </c>
      <c r="BL427" s="17" t="s">
        <v>164</v>
      </c>
      <c r="BM427" s="17" t="s">
        <v>479</v>
      </c>
    </row>
    <row r="428" spans="2:51" s="11" customFormat="1" ht="12">
      <c r="B428" s="215"/>
      <c r="C428" s="216"/>
      <c r="D428" s="217" t="s">
        <v>167</v>
      </c>
      <c r="E428" s="218" t="s">
        <v>20</v>
      </c>
      <c r="F428" s="219" t="s">
        <v>480</v>
      </c>
      <c r="G428" s="216"/>
      <c r="H428" s="220">
        <v>168.11</v>
      </c>
      <c r="I428" s="221"/>
      <c r="J428" s="216"/>
      <c r="K428" s="216"/>
      <c r="L428" s="222"/>
      <c r="M428" s="223"/>
      <c r="N428" s="224"/>
      <c r="O428" s="224"/>
      <c r="P428" s="224"/>
      <c r="Q428" s="224"/>
      <c r="R428" s="224"/>
      <c r="S428" s="224"/>
      <c r="T428" s="225"/>
      <c r="AT428" s="226" t="s">
        <v>167</v>
      </c>
      <c r="AU428" s="226" t="s">
        <v>165</v>
      </c>
      <c r="AV428" s="11" t="s">
        <v>165</v>
      </c>
      <c r="AW428" s="11" t="s">
        <v>34</v>
      </c>
      <c r="AX428" s="11" t="s">
        <v>74</v>
      </c>
      <c r="AY428" s="226" t="s">
        <v>157</v>
      </c>
    </row>
    <row r="429" spans="2:51" s="12" customFormat="1" ht="12">
      <c r="B429" s="227"/>
      <c r="C429" s="228"/>
      <c r="D429" s="217" t="s">
        <v>167</v>
      </c>
      <c r="E429" s="229" t="s">
        <v>20</v>
      </c>
      <c r="F429" s="230" t="s">
        <v>169</v>
      </c>
      <c r="G429" s="228"/>
      <c r="H429" s="231">
        <v>168.11</v>
      </c>
      <c r="I429" s="232"/>
      <c r="J429" s="228"/>
      <c r="K429" s="228"/>
      <c r="L429" s="233"/>
      <c r="M429" s="234"/>
      <c r="N429" s="235"/>
      <c r="O429" s="235"/>
      <c r="P429" s="235"/>
      <c r="Q429" s="235"/>
      <c r="R429" s="235"/>
      <c r="S429" s="235"/>
      <c r="T429" s="236"/>
      <c r="AT429" s="237" t="s">
        <v>167</v>
      </c>
      <c r="AU429" s="237" t="s">
        <v>165</v>
      </c>
      <c r="AV429" s="12" t="s">
        <v>164</v>
      </c>
      <c r="AW429" s="12" t="s">
        <v>34</v>
      </c>
      <c r="AX429" s="12" t="s">
        <v>8</v>
      </c>
      <c r="AY429" s="237" t="s">
        <v>157</v>
      </c>
    </row>
    <row r="430" spans="2:65" s="1" customFormat="1" ht="22.5" customHeight="1">
      <c r="B430" s="38"/>
      <c r="C430" s="204" t="s">
        <v>481</v>
      </c>
      <c r="D430" s="204" t="s">
        <v>159</v>
      </c>
      <c r="E430" s="205" t="s">
        <v>482</v>
      </c>
      <c r="F430" s="206" t="s">
        <v>483</v>
      </c>
      <c r="G430" s="207" t="s">
        <v>162</v>
      </c>
      <c r="H430" s="208">
        <v>14.65</v>
      </c>
      <c r="I430" s="209"/>
      <c r="J430" s="208">
        <f>ROUND(I430*H430,0)</f>
        <v>0</v>
      </c>
      <c r="K430" s="206" t="s">
        <v>163</v>
      </c>
      <c r="L430" s="43"/>
      <c r="M430" s="210" t="s">
        <v>20</v>
      </c>
      <c r="N430" s="211" t="s">
        <v>46</v>
      </c>
      <c r="O430" s="79"/>
      <c r="P430" s="212">
        <f>O430*H430</f>
        <v>0</v>
      </c>
      <c r="Q430" s="212">
        <v>0</v>
      </c>
      <c r="R430" s="212">
        <f>Q430*H430</f>
        <v>0</v>
      </c>
      <c r="S430" s="212">
        <v>0.032</v>
      </c>
      <c r="T430" s="213">
        <f>S430*H430</f>
        <v>0.4688</v>
      </c>
      <c r="AR430" s="17" t="s">
        <v>164</v>
      </c>
      <c r="AT430" s="17" t="s">
        <v>159</v>
      </c>
      <c r="AU430" s="17" t="s">
        <v>165</v>
      </c>
      <c r="AY430" s="17" t="s">
        <v>157</v>
      </c>
      <c r="BE430" s="214">
        <f>IF(N430="základní",J430,0)</f>
        <v>0</v>
      </c>
      <c r="BF430" s="214">
        <f>IF(N430="snížená",J430,0)</f>
        <v>0</v>
      </c>
      <c r="BG430" s="214">
        <f>IF(N430="zákl. přenesená",J430,0)</f>
        <v>0</v>
      </c>
      <c r="BH430" s="214">
        <f>IF(N430="sníž. přenesená",J430,0)</f>
        <v>0</v>
      </c>
      <c r="BI430" s="214">
        <f>IF(N430="nulová",J430,0)</f>
        <v>0</v>
      </c>
      <c r="BJ430" s="17" t="s">
        <v>165</v>
      </c>
      <c r="BK430" s="214">
        <f>ROUND(I430*H430,0)</f>
        <v>0</v>
      </c>
      <c r="BL430" s="17" t="s">
        <v>164</v>
      </c>
      <c r="BM430" s="17" t="s">
        <v>484</v>
      </c>
    </row>
    <row r="431" spans="2:51" s="11" customFormat="1" ht="12">
      <c r="B431" s="215"/>
      <c r="C431" s="216"/>
      <c r="D431" s="217" t="s">
        <v>167</v>
      </c>
      <c r="E431" s="218" t="s">
        <v>20</v>
      </c>
      <c r="F431" s="219" t="s">
        <v>485</v>
      </c>
      <c r="G431" s="216"/>
      <c r="H431" s="220">
        <v>14.65</v>
      </c>
      <c r="I431" s="221"/>
      <c r="J431" s="216"/>
      <c r="K431" s="216"/>
      <c r="L431" s="222"/>
      <c r="M431" s="223"/>
      <c r="N431" s="224"/>
      <c r="O431" s="224"/>
      <c r="P431" s="224"/>
      <c r="Q431" s="224"/>
      <c r="R431" s="224"/>
      <c r="S431" s="224"/>
      <c r="T431" s="225"/>
      <c r="AT431" s="226" t="s">
        <v>167</v>
      </c>
      <c r="AU431" s="226" t="s">
        <v>165</v>
      </c>
      <c r="AV431" s="11" t="s">
        <v>165</v>
      </c>
      <c r="AW431" s="11" t="s">
        <v>34</v>
      </c>
      <c r="AX431" s="11" t="s">
        <v>8</v>
      </c>
      <c r="AY431" s="226" t="s">
        <v>157</v>
      </c>
    </row>
    <row r="432" spans="2:65" s="1" customFormat="1" ht="22.5" customHeight="1">
      <c r="B432" s="38"/>
      <c r="C432" s="204" t="s">
        <v>486</v>
      </c>
      <c r="D432" s="204" t="s">
        <v>159</v>
      </c>
      <c r="E432" s="205" t="s">
        <v>487</v>
      </c>
      <c r="F432" s="206" t="s">
        <v>488</v>
      </c>
      <c r="G432" s="207" t="s">
        <v>162</v>
      </c>
      <c r="H432" s="208">
        <v>4.23</v>
      </c>
      <c r="I432" s="209"/>
      <c r="J432" s="208">
        <f>ROUND(I432*H432,0)</f>
        <v>0</v>
      </c>
      <c r="K432" s="206" t="s">
        <v>163</v>
      </c>
      <c r="L432" s="43"/>
      <c r="M432" s="210" t="s">
        <v>20</v>
      </c>
      <c r="N432" s="211" t="s">
        <v>46</v>
      </c>
      <c r="O432" s="79"/>
      <c r="P432" s="212">
        <f>O432*H432</f>
        <v>0</v>
      </c>
      <c r="Q432" s="212">
        <v>0</v>
      </c>
      <c r="R432" s="212">
        <f>Q432*H432</f>
        <v>0</v>
      </c>
      <c r="S432" s="212">
        <v>0.063</v>
      </c>
      <c r="T432" s="213">
        <f>S432*H432</f>
        <v>0.26649</v>
      </c>
      <c r="AR432" s="17" t="s">
        <v>164</v>
      </c>
      <c r="AT432" s="17" t="s">
        <v>159</v>
      </c>
      <c r="AU432" s="17" t="s">
        <v>165</v>
      </c>
      <c r="AY432" s="17" t="s">
        <v>157</v>
      </c>
      <c r="BE432" s="214">
        <f>IF(N432="základní",J432,0)</f>
        <v>0</v>
      </c>
      <c r="BF432" s="214">
        <f>IF(N432="snížená",J432,0)</f>
        <v>0</v>
      </c>
      <c r="BG432" s="214">
        <f>IF(N432="zákl. přenesená",J432,0)</f>
        <v>0</v>
      </c>
      <c r="BH432" s="214">
        <f>IF(N432="sníž. přenesená",J432,0)</f>
        <v>0</v>
      </c>
      <c r="BI432" s="214">
        <f>IF(N432="nulová",J432,0)</f>
        <v>0</v>
      </c>
      <c r="BJ432" s="17" t="s">
        <v>165</v>
      </c>
      <c r="BK432" s="214">
        <f>ROUND(I432*H432,0)</f>
        <v>0</v>
      </c>
      <c r="BL432" s="17" t="s">
        <v>164</v>
      </c>
      <c r="BM432" s="17" t="s">
        <v>489</v>
      </c>
    </row>
    <row r="433" spans="2:51" s="11" customFormat="1" ht="12">
      <c r="B433" s="215"/>
      <c r="C433" s="216"/>
      <c r="D433" s="217" t="s">
        <v>167</v>
      </c>
      <c r="E433" s="218" t="s">
        <v>20</v>
      </c>
      <c r="F433" s="219" t="s">
        <v>490</v>
      </c>
      <c r="G433" s="216"/>
      <c r="H433" s="220">
        <v>4.23</v>
      </c>
      <c r="I433" s="221"/>
      <c r="J433" s="216"/>
      <c r="K433" s="216"/>
      <c r="L433" s="222"/>
      <c r="M433" s="223"/>
      <c r="N433" s="224"/>
      <c r="O433" s="224"/>
      <c r="P433" s="224"/>
      <c r="Q433" s="224"/>
      <c r="R433" s="224"/>
      <c r="S433" s="224"/>
      <c r="T433" s="225"/>
      <c r="AT433" s="226" t="s">
        <v>167</v>
      </c>
      <c r="AU433" s="226" t="s">
        <v>165</v>
      </c>
      <c r="AV433" s="11" t="s">
        <v>165</v>
      </c>
      <c r="AW433" s="11" t="s">
        <v>34</v>
      </c>
      <c r="AX433" s="11" t="s">
        <v>74</v>
      </c>
      <c r="AY433" s="226" t="s">
        <v>157</v>
      </c>
    </row>
    <row r="434" spans="2:51" s="12" customFormat="1" ht="12">
      <c r="B434" s="227"/>
      <c r="C434" s="228"/>
      <c r="D434" s="217" t="s">
        <v>167</v>
      </c>
      <c r="E434" s="229" t="s">
        <v>20</v>
      </c>
      <c r="F434" s="230" t="s">
        <v>169</v>
      </c>
      <c r="G434" s="228"/>
      <c r="H434" s="231">
        <v>4.23</v>
      </c>
      <c r="I434" s="232"/>
      <c r="J434" s="228"/>
      <c r="K434" s="228"/>
      <c r="L434" s="233"/>
      <c r="M434" s="234"/>
      <c r="N434" s="235"/>
      <c r="O434" s="235"/>
      <c r="P434" s="235"/>
      <c r="Q434" s="235"/>
      <c r="R434" s="235"/>
      <c r="S434" s="235"/>
      <c r="T434" s="236"/>
      <c r="AT434" s="237" t="s">
        <v>167</v>
      </c>
      <c r="AU434" s="237" t="s">
        <v>165</v>
      </c>
      <c r="AV434" s="12" t="s">
        <v>164</v>
      </c>
      <c r="AW434" s="12" t="s">
        <v>34</v>
      </c>
      <c r="AX434" s="12" t="s">
        <v>8</v>
      </c>
      <c r="AY434" s="237" t="s">
        <v>157</v>
      </c>
    </row>
    <row r="435" spans="2:65" s="1" customFormat="1" ht="22.5" customHeight="1">
      <c r="B435" s="38"/>
      <c r="C435" s="204" t="s">
        <v>491</v>
      </c>
      <c r="D435" s="204" t="s">
        <v>159</v>
      </c>
      <c r="E435" s="205" t="s">
        <v>492</v>
      </c>
      <c r="F435" s="206" t="s">
        <v>493</v>
      </c>
      <c r="G435" s="207" t="s">
        <v>162</v>
      </c>
      <c r="H435" s="208">
        <v>913.57</v>
      </c>
      <c r="I435" s="209"/>
      <c r="J435" s="208">
        <f>ROUND(I435*H435,0)</f>
        <v>0</v>
      </c>
      <c r="K435" s="206" t="s">
        <v>163</v>
      </c>
      <c r="L435" s="43"/>
      <c r="M435" s="210" t="s">
        <v>20</v>
      </c>
      <c r="N435" s="211" t="s">
        <v>46</v>
      </c>
      <c r="O435" s="79"/>
      <c r="P435" s="212">
        <f>O435*H435</f>
        <v>0</v>
      </c>
      <c r="Q435" s="212">
        <v>0</v>
      </c>
      <c r="R435" s="212">
        <f>Q435*H435</f>
        <v>0</v>
      </c>
      <c r="S435" s="212">
        <v>0.046</v>
      </c>
      <c r="T435" s="213">
        <f>S435*H435</f>
        <v>42.02422</v>
      </c>
      <c r="AR435" s="17" t="s">
        <v>164</v>
      </c>
      <c r="AT435" s="17" t="s">
        <v>159</v>
      </c>
      <c r="AU435" s="17" t="s">
        <v>165</v>
      </c>
      <c r="AY435" s="17" t="s">
        <v>157</v>
      </c>
      <c r="BE435" s="214">
        <f>IF(N435="základní",J435,0)</f>
        <v>0</v>
      </c>
      <c r="BF435" s="214">
        <f>IF(N435="snížená",J435,0)</f>
        <v>0</v>
      </c>
      <c r="BG435" s="214">
        <f>IF(N435="zákl. přenesená",J435,0)</f>
        <v>0</v>
      </c>
      <c r="BH435" s="214">
        <f>IF(N435="sníž. přenesená",J435,0)</f>
        <v>0</v>
      </c>
      <c r="BI435" s="214">
        <f>IF(N435="nulová",J435,0)</f>
        <v>0</v>
      </c>
      <c r="BJ435" s="17" t="s">
        <v>165</v>
      </c>
      <c r="BK435" s="214">
        <f>ROUND(I435*H435,0)</f>
        <v>0</v>
      </c>
      <c r="BL435" s="17" t="s">
        <v>164</v>
      </c>
      <c r="BM435" s="17" t="s">
        <v>494</v>
      </c>
    </row>
    <row r="436" spans="2:51" s="13" customFormat="1" ht="12">
      <c r="B436" s="238"/>
      <c r="C436" s="239"/>
      <c r="D436" s="217" t="s">
        <v>167</v>
      </c>
      <c r="E436" s="240" t="s">
        <v>20</v>
      </c>
      <c r="F436" s="241" t="s">
        <v>239</v>
      </c>
      <c r="G436" s="239"/>
      <c r="H436" s="240" t="s">
        <v>20</v>
      </c>
      <c r="I436" s="242"/>
      <c r="J436" s="239"/>
      <c r="K436" s="239"/>
      <c r="L436" s="243"/>
      <c r="M436" s="244"/>
      <c r="N436" s="245"/>
      <c r="O436" s="245"/>
      <c r="P436" s="245"/>
      <c r="Q436" s="245"/>
      <c r="R436" s="245"/>
      <c r="S436" s="245"/>
      <c r="T436" s="246"/>
      <c r="AT436" s="247" t="s">
        <v>167</v>
      </c>
      <c r="AU436" s="247" t="s">
        <v>165</v>
      </c>
      <c r="AV436" s="13" t="s">
        <v>8</v>
      </c>
      <c r="AW436" s="13" t="s">
        <v>34</v>
      </c>
      <c r="AX436" s="13" t="s">
        <v>74</v>
      </c>
      <c r="AY436" s="247" t="s">
        <v>157</v>
      </c>
    </row>
    <row r="437" spans="2:51" s="11" customFormat="1" ht="12">
      <c r="B437" s="215"/>
      <c r="C437" s="216"/>
      <c r="D437" s="217" t="s">
        <v>167</v>
      </c>
      <c r="E437" s="218" t="s">
        <v>20</v>
      </c>
      <c r="F437" s="219" t="s">
        <v>268</v>
      </c>
      <c r="G437" s="216"/>
      <c r="H437" s="220">
        <v>83.26</v>
      </c>
      <c r="I437" s="221"/>
      <c r="J437" s="216"/>
      <c r="K437" s="216"/>
      <c r="L437" s="222"/>
      <c r="M437" s="223"/>
      <c r="N437" s="224"/>
      <c r="O437" s="224"/>
      <c r="P437" s="224"/>
      <c r="Q437" s="224"/>
      <c r="R437" s="224"/>
      <c r="S437" s="224"/>
      <c r="T437" s="225"/>
      <c r="AT437" s="226" t="s">
        <v>167</v>
      </c>
      <c r="AU437" s="226" t="s">
        <v>165</v>
      </c>
      <c r="AV437" s="11" t="s">
        <v>165</v>
      </c>
      <c r="AW437" s="11" t="s">
        <v>34</v>
      </c>
      <c r="AX437" s="11" t="s">
        <v>74</v>
      </c>
      <c r="AY437" s="226" t="s">
        <v>157</v>
      </c>
    </row>
    <row r="438" spans="2:51" s="11" customFormat="1" ht="12">
      <c r="B438" s="215"/>
      <c r="C438" s="216"/>
      <c r="D438" s="217" t="s">
        <v>167</v>
      </c>
      <c r="E438" s="218" t="s">
        <v>20</v>
      </c>
      <c r="F438" s="219" t="s">
        <v>269</v>
      </c>
      <c r="G438" s="216"/>
      <c r="H438" s="220">
        <v>169.81</v>
      </c>
      <c r="I438" s="221"/>
      <c r="J438" s="216"/>
      <c r="K438" s="216"/>
      <c r="L438" s="222"/>
      <c r="M438" s="223"/>
      <c r="N438" s="224"/>
      <c r="O438" s="224"/>
      <c r="P438" s="224"/>
      <c r="Q438" s="224"/>
      <c r="R438" s="224"/>
      <c r="S438" s="224"/>
      <c r="T438" s="225"/>
      <c r="AT438" s="226" t="s">
        <v>167</v>
      </c>
      <c r="AU438" s="226" t="s">
        <v>165</v>
      </c>
      <c r="AV438" s="11" t="s">
        <v>165</v>
      </c>
      <c r="AW438" s="11" t="s">
        <v>34</v>
      </c>
      <c r="AX438" s="11" t="s">
        <v>74</v>
      </c>
      <c r="AY438" s="226" t="s">
        <v>157</v>
      </c>
    </row>
    <row r="439" spans="2:51" s="11" customFormat="1" ht="12">
      <c r="B439" s="215"/>
      <c r="C439" s="216"/>
      <c r="D439" s="217" t="s">
        <v>167</v>
      </c>
      <c r="E439" s="218" t="s">
        <v>20</v>
      </c>
      <c r="F439" s="219" t="s">
        <v>270</v>
      </c>
      <c r="G439" s="216"/>
      <c r="H439" s="220">
        <v>173.43</v>
      </c>
      <c r="I439" s="221"/>
      <c r="J439" s="216"/>
      <c r="K439" s="216"/>
      <c r="L439" s="222"/>
      <c r="M439" s="223"/>
      <c r="N439" s="224"/>
      <c r="O439" s="224"/>
      <c r="P439" s="224"/>
      <c r="Q439" s="224"/>
      <c r="R439" s="224"/>
      <c r="S439" s="224"/>
      <c r="T439" s="225"/>
      <c r="AT439" s="226" t="s">
        <v>167</v>
      </c>
      <c r="AU439" s="226" t="s">
        <v>165</v>
      </c>
      <c r="AV439" s="11" t="s">
        <v>165</v>
      </c>
      <c r="AW439" s="11" t="s">
        <v>34</v>
      </c>
      <c r="AX439" s="11" t="s">
        <v>74</v>
      </c>
      <c r="AY439" s="226" t="s">
        <v>157</v>
      </c>
    </row>
    <row r="440" spans="2:51" s="11" customFormat="1" ht="12">
      <c r="B440" s="215"/>
      <c r="C440" s="216"/>
      <c r="D440" s="217" t="s">
        <v>167</v>
      </c>
      <c r="E440" s="218" t="s">
        <v>20</v>
      </c>
      <c r="F440" s="219" t="s">
        <v>271</v>
      </c>
      <c r="G440" s="216"/>
      <c r="H440" s="220">
        <v>22.34</v>
      </c>
      <c r="I440" s="221"/>
      <c r="J440" s="216"/>
      <c r="K440" s="216"/>
      <c r="L440" s="222"/>
      <c r="M440" s="223"/>
      <c r="N440" s="224"/>
      <c r="O440" s="224"/>
      <c r="P440" s="224"/>
      <c r="Q440" s="224"/>
      <c r="R440" s="224"/>
      <c r="S440" s="224"/>
      <c r="T440" s="225"/>
      <c r="AT440" s="226" t="s">
        <v>167</v>
      </c>
      <c r="AU440" s="226" t="s">
        <v>165</v>
      </c>
      <c r="AV440" s="11" t="s">
        <v>165</v>
      </c>
      <c r="AW440" s="11" t="s">
        <v>34</v>
      </c>
      <c r="AX440" s="11" t="s">
        <v>74</v>
      </c>
      <c r="AY440" s="226" t="s">
        <v>157</v>
      </c>
    </row>
    <row r="441" spans="2:51" s="11" customFormat="1" ht="12">
      <c r="B441" s="215"/>
      <c r="C441" s="216"/>
      <c r="D441" s="217" t="s">
        <v>167</v>
      </c>
      <c r="E441" s="218" t="s">
        <v>20</v>
      </c>
      <c r="F441" s="219" t="s">
        <v>272</v>
      </c>
      <c r="G441" s="216"/>
      <c r="H441" s="220">
        <v>50.54</v>
      </c>
      <c r="I441" s="221"/>
      <c r="J441" s="216"/>
      <c r="K441" s="216"/>
      <c r="L441" s="222"/>
      <c r="M441" s="223"/>
      <c r="N441" s="224"/>
      <c r="O441" s="224"/>
      <c r="P441" s="224"/>
      <c r="Q441" s="224"/>
      <c r="R441" s="224"/>
      <c r="S441" s="224"/>
      <c r="T441" s="225"/>
      <c r="AT441" s="226" t="s">
        <v>167</v>
      </c>
      <c r="AU441" s="226" t="s">
        <v>165</v>
      </c>
      <c r="AV441" s="11" t="s">
        <v>165</v>
      </c>
      <c r="AW441" s="11" t="s">
        <v>34</v>
      </c>
      <c r="AX441" s="11" t="s">
        <v>74</v>
      </c>
      <c r="AY441" s="226" t="s">
        <v>157</v>
      </c>
    </row>
    <row r="442" spans="2:51" s="11" customFormat="1" ht="12">
      <c r="B442" s="215"/>
      <c r="C442" s="216"/>
      <c r="D442" s="217" t="s">
        <v>167</v>
      </c>
      <c r="E442" s="218" t="s">
        <v>20</v>
      </c>
      <c r="F442" s="219" t="s">
        <v>273</v>
      </c>
      <c r="G442" s="216"/>
      <c r="H442" s="220">
        <v>67.03</v>
      </c>
      <c r="I442" s="221"/>
      <c r="J442" s="216"/>
      <c r="K442" s="216"/>
      <c r="L442" s="222"/>
      <c r="M442" s="223"/>
      <c r="N442" s="224"/>
      <c r="O442" s="224"/>
      <c r="P442" s="224"/>
      <c r="Q442" s="224"/>
      <c r="R442" s="224"/>
      <c r="S442" s="224"/>
      <c r="T442" s="225"/>
      <c r="AT442" s="226" t="s">
        <v>167</v>
      </c>
      <c r="AU442" s="226" t="s">
        <v>165</v>
      </c>
      <c r="AV442" s="11" t="s">
        <v>165</v>
      </c>
      <c r="AW442" s="11" t="s">
        <v>34</v>
      </c>
      <c r="AX442" s="11" t="s">
        <v>74</v>
      </c>
      <c r="AY442" s="226" t="s">
        <v>157</v>
      </c>
    </row>
    <row r="443" spans="2:51" s="11" customFormat="1" ht="12">
      <c r="B443" s="215"/>
      <c r="C443" s="216"/>
      <c r="D443" s="217" t="s">
        <v>167</v>
      </c>
      <c r="E443" s="218" t="s">
        <v>20</v>
      </c>
      <c r="F443" s="219" t="s">
        <v>274</v>
      </c>
      <c r="G443" s="216"/>
      <c r="H443" s="220">
        <v>240.4</v>
      </c>
      <c r="I443" s="221"/>
      <c r="J443" s="216"/>
      <c r="K443" s="216"/>
      <c r="L443" s="222"/>
      <c r="M443" s="223"/>
      <c r="N443" s="224"/>
      <c r="O443" s="224"/>
      <c r="P443" s="224"/>
      <c r="Q443" s="224"/>
      <c r="R443" s="224"/>
      <c r="S443" s="224"/>
      <c r="T443" s="225"/>
      <c r="AT443" s="226" t="s">
        <v>167</v>
      </c>
      <c r="AU443" s="226" t="s">
        <v>165</v>
      </c>
      <c r="AV443" s="11" t="s">
        <v>165</v>
      </c>
      <c r="AW443" s="11" t="s">
        <v>34</v>
      </c>
      <c r="AX443" s="11" t="s">
        <v>74</v>
      </c>
      <c r="AY443" s="226" t="s">
        <v>157</v>
      </c>
    </row>
    <row r="444" spans="2:51" s="13" customFormat="1" ht="12">
      <c r="B444" s="238"/>
      <c r="C444" s="239"/>
      <c r="D444" s="217" t="s">
        <v>167</v>
      </c>
      <c r="E444" s="240" t="s">
        <v>20</v>
      </c>
      <c r="F444" s="241" t="s">
        <v>275</v>
      </c>
      <c r="G444" s="239"/>
      <c r="H444" s="240" t="s">
        <v>20</v>
      </c>
      <c r="I444" s="242"/>
      <c r="J444" s="239"/>
      <c r="K444" s="239"/>
      <c r="L444" s="243"/>
      <c r="M444" s="244"/>
      <c r="N444" s="245"/>
      <c r="O444" s="245"/>
      <c r="P444" s="245"/>
      <c r="Q444" s="245"/>
      <c r="R444" s="245"/>
      <c r="S444" s="245"/>
      <c r="T444" s="246"/>
      <c r="AT444" s="247" t="s">
        <v>167</v>
      </c>
      <c r="AU444" s="247" t="s">
        <v>165</v>
      </c>
      <c r="AV444" s="13" t="s">
        <v>8</v>
      </c>
      <c r="AW444" s="13" t="s">
        <v>34</v>
      </c>
      <c r="AX444" s="13" t="s">
        <v>74</v>
      </c>
      <c r="AY444" s="247" t="s">
        <v>157</v>
      </c>
    </row>
    <row r="445" spans="2:51" s="11" customFormat="1" ht="12">
      <c r="B445" s="215"/>
      <c r="C445" s="216"/>
      <c r="D445" s="217" t="s">
        <v>167</v>
      </c>
      <c r="E445" s="218" t="s">
        <v>20</v>
      </c>
      <c r="F445" s="219" t="s">
        <v>276</v>
      </c>
      <c r="G445" s="216"/>
      <c r="H445" s="220">
        <v>-29.99</v>
      </c>
      <c r="I445" s="221"/>
      <c r="J445" s="216"/>
      <c r="K445" s="216"/>
      <c r="L445" s="222"/>
      <c r="M445" s="223"/>
      <c r="N445" s="224"/>
      <c r="O445" s="224"/>
      <c r="P445" s="224"/>
      <c r="Q445" s="224"/>
      <c r="R445" s="224"/>
      <c r="S445" s="224"/>
      <c r="T445" s="225"/>
      <c r="AT445" s="226" t="s">
        <v>167</v>
      </c>
      <c r="AU445" s="226" t="s">
        <v>165</v>
      </c>
      <c r="AV445" s="11" t="s">
        <v>165</v>
      </c>
      <c r="AW445" s="11" t="s">
        <v>34</v>
      </c>
      <c r="AX445" s="11" t="s">
        <v>74</v>
      </c>
      <c r="AY445" s="226" t="s">
        <v>157</v>
      </c>
    </row>
    <row r="446" spans="2:51" s="13" customFormat="1" ht="12">
      <c r="B446" s="238"/>
      <c r="C446" s="239"/>
      <c r="D446" s="217" t="s">
        <v>167</v>
      </c>
      <c r="E446" s="240" t="s">
        <v>20</v>
      </c>
      <c r="F446" s="241" t="s">
        <v>261</v>
      </c>
      <c r="G446" s="239"/>
      <c r="H446" s="240" t="s">
        <v>20</v>
      </c>
      <c r="I446" s="242"/>
      <c r="J446" s="239"/>
      <c r="K446" s="239"/>
      <c r="L446" s="243"/>
      <c r="M446" s="244"/>
      <c r="N446" s="245"/>
      <c r="O446" s="245"/>
      <c r="P446" s="245"/>
      <c r="Q446" s="245"/>
      <c r="R446" s="245"/>
      <c r="S446" s="245"/>
      <c r="T446" s="246"/>
      <c r="AT446" s="247" t="s">
        <v>167</v>
      </c>
      <c r="AU446" s="247" t="s">
        <v>165</v>
      </c>
      <c r="AV446" s="13" t="s">
        <v>8</v>
      </c>
      <c r="AW446" s="13" t="s">
        <v>34</v>
      </c>
      <c r="AX446" s="13" t="s">
        <v>74</v>
      </c>
      <c r="AY446" s="247" t="s">
        <v>157</v>
      </c>
    </row>
    <row r="447" spans="2:51" s="11" customFormat="1" ht="12">
      <c r="B447" s="215"/>
      <c r="C447" s="216"/>
      <c r="D447" s="217" t="s">
        <v>167</v>
      </c>
      <c r="E447" s="218" t="s">
        <v>20</v>
      </c>
      <c r="F447" s="219" t="s">
        <v>277</v>
      </c>
      <c r="G447" s="216"/>
      <c r="H447" s="220">
        <v>27.8</v>
      </c>
      <c r="I447" s="221"/>
      <c r="J447" s="216"/>
      <c r="K447" s="216"/>
      <c r="L447" s="222"/>
      <c r="M447" s="223"/>
      <c r="N447" s="224"/>
      <c r="O447" s="224"/>
      <c r="P447" s="224"/>
      <c r="Q447" s="224"/>
      <c r="R447" s="224"/>
      <c r="S447" s="224"/>
      <c r="T447" s="225"/>
      <c r="AT447" s="226" t="s">
        <v>167</v>
      </c>
      <c r="AU447" s="226" t="s">
        <v>165</v>
      </c>
      <c r="AV447" s="11" t="s">
        <v>165</v>
      </c>
      <c r="AW447" s="11" t="s">
        <v>34</v>
      </c>
      <c r="AX447" s="11" t="s">
        <v>74</v>
      </c>
      <c r="AY447" s="226" t="s">
        <v>157</v>
      </c>
    </row>
    <row r="448" spans="2:51" s="11" customFormat="1" ht="12">
      <c r="B448" s="215"/>
      <c r="C448" s="216"/>
      <c r="D448" s="217" t="s">
        <v>167</v>
      </c>
      <c r="E448" s="218" t="s">
        <v>20</v>
      </c>
      <c r="F448" s="219" t="s">
        <v>278</v>
      </c>
      <c r="G448" s="216"/>
      <c r="H448" s="220">
        <v>12.65</v>
      </c>
      <c r="I448" s="221"/>
      <c r="J448" s="216"/>
      <c r="K448" s="216"/>
      <c r="L448" s="222"/>
      <c r="M448" s="223"/>
      <c r="N448" s="224"/>
      <c r="O448" s="224"/>
      <c r="P448" s="224"/>
      <c r="Q448" s="224"/>
      <c r="R448" s="224"/>
      <c r="S448" s="224"/>
      <c r="T448" s="225"/>
      <c r="AT448" s="226" t="s">
        <v>167</v>
      </c>
      <c r="AU448" s="226" t="s">
        <v>165</v>
      </c>
      <c r="AV448" s="11" t="s">
        <v>165</v>
      </c>
      <c r="AW448" s="11" t="s">
        <v>34</v>
      </c>
      <c r="AX448" s="11" t="s">
        <v>74</v>
      </c>
      <c r="AY448" s="226" t="s">
        <v>157</v>
      </c>
    </row>
    <row r="449" spans="2:51" s="11" customFormat="1" ht="12">
      <c r="B449" s="215"/>
      <c r="C449" s="216"/>
      <c r="D449" s="217" t="s">
        <v>167</v>
      </c>
      <c r="E449" s="218" t="s">
        <v>20</v>
      </c>
      <c r="F449" s="219" t="s">
        <v>279</v>
      </c>
      <c r="G449" s="216"/>
      <c r="H449" s="220">
        <v>44.16</v>
      </c>
      <c r="I449" s="221"/>
      <c r="J449" s="216"/>
      <c r="K449" s="216"/>
      <c r="L449" s="222"/>
      <c r="M449" s="223"/>
      <c r="N449" s="224"/>
      <c r="O449" s="224"/>
      <c r="P449" s="224"/>
      <c r="Q449" s="224"/>
      <c r="R449" s="224"/>
      <c r="S449" s="224"/>
      <c r="T449" s="225"/>
      <c r="AT449" s="226" t="s">
        <v>167</v>
      </c>
      <c r="AU449" s="226" t="s">
        <v>165</v>
      </c>
      <c r="AV449" s="11" t="s">
        <v>165</v>
      </c>
      <c r="AW449" s="11" t="s">
        <v>34</v>
      </c>
      <c r="AX449" s="11" t="s">
        <v>74</v>
      </c>
      <c r="AY449" s="226" t="s">
        <v>157</v>
      </c>
    </row>
    <row r="450" spans="2:51" s="11" customFormat="1" ht="12">
      <c r="B450" s="215"/>
      <c r="C450" s="216"/>
      <c r="D450" s="217" t="s">
        <v>167</v>
      </c>
      <c r="E450" s="218" t="s">
        <v>20</v>
      </c>
      <c r="F450" s="219" t="s">
        <v>280</v>
      </c>
      <c r="G450" s="216"/>
      <c r="H450" s="220">
        <v>52.14</v>
      </c>
      <c r="I450" s="221"/>
      <c r="J450" s="216"/>
      <c r="K450" s="216"/>
      <c r="L450" s="222"/>
      <c r="M450" s="223"/>
      <c r="N450" s="224"/>
      <c r="O450" s="224"/>
      <c r="P450" s="224"/>
      <c r="Q450" s="224"/>
      <c r="R450" s="224"/>
      <c r="S450" s="224"/>
      <c r="T450" s="225"/>
      <c r="AT450" s="226" t="s">
        <v>167</v>
      </c>
      <c r="AU450" s="226" t="s">
        <v>165</v>
      </c>
      <c r="AV450" s="11" t="s">
        <v>165</v>
      </c>
      <c r="AW450" s="11" t="s">
        <v>34</v>
      </c>
      <c r="AX450" s="11" t="s">
        <v>74</v>
      </c>
      <c r="AY450" s="226" t="s">
        <v>157</v>
      </c>
    </row>
    <row r="451" spans="2:51" s="12" customFormat="1" ht="12">
      <c r="B451" s="227"/>
      <c r="C451" s="228"/>
      <c r="D451" s="217" t="s">
        <v>167</v>
      </c>
      <c r="E451" s="229" t="s">
        <v>20</v>
      </c>
      <c r="F451" s="230" t="s">
        <v>169</v>
      </c>
      <c r="G451" s="228"/>
      <c r="H451" s="231">
        <v>913.5699999999998</v>
      </c>
      <c r="I451" s="232"/>
      <c r="J451" s="228"/>
      <c r="K451" s="228"/>
      <c r="L451" s="233"/>
      <c r="M451" s="234"/>
      <c r="N451" s="235"/>
      <c r="O451" s="235"/>
      <c r="P451" s="235"/>
      <c r="Q451" s="235"/>
      <c r="R451" s="235"/>
      <c r="S451" s="235"/>
      <c r="T451" s="236"/>
      <c r="AT451" s="237" t="s">
        <v>167</v>
      </c>
      <c r="AU451" s="237" t="s">
        <v>165</v>
      </c>
      <c r="AV451" s="12" t="s">
        <v>164</v>
      </c>
      <c r="AW451" s="12" t="s">
        <v>34</v>
      </c>
      <c r="AX451" s="12" t="s">
        <v>8</v>
      </c>
      <c r="AY451" s="237" t="s">
        <v>157</v>
      </c>
    </row>
    <row r="452" spans="2:65" s="1" customFormat="1" ht="22.5" customHeight="1">
      <c r="B452" s="38"/>
      <c r="C452" s="204" t="s">
        <v>495</v>
      </c>
      <c r="D452" s="204" t="s">
        <v>159</v>
      </c>
      <c r="E452" s="205" t="s">
        <v>496</v>
      </c>
      <c r="F452" s="206" t="s">
        <v>497</v>
      </c>
      <c r="G452" s="207" t="s">
        <v>162</v>
      </c>
      <c r="H452" s="208">
        <v>1019.52</v>
      </c>
      <c r="I452" s="209"/>
      <c r="J452" s="208">
        <f>ROUND(I452*H452,0)</f>
        <v>0</v>
      </c>
      <c r="K452" s="206" t="s">
        <v>163</v>
      </c>
      <c r="L452" s="43"/>
      <c r="M452" s="210" t="s">
        <v>20</v>
      </c>
      <c r="N452" s="211" t="s">
        <v>46</v>
      </c>
      <c r="O452" s="79"/>
      <c r="P452" s="212">
        <f>O452*H452</f>
        <v>0</v>
      </c>
      <c r="Q452" s="212">
        <v>0</v>
      </c>
      <c r="R452" s="212">
        <f>Q452*H452</f>
        <v>0</v>
      </c>
      <c r="S452" s="212">
        <v>0.01</v>
      </c>
      <c r="T452" s="213">
        <f>S452*H452</f>
        <v>10.1952</v>
      </c>
      <c r="AR452" s="17" t="s">
        <v>164</v>
      </c>
      <c r="AT452" s="17" t="s">
        <v>159</v>
      </c>
      <c r="AU452" s="17" t="s">
        <v>165</v>
      </c>
      <c r="AY452" s="17" t="s">
        <v>157</v>
      </c>
      <c r="BE452" s="214">
        <f>IF(N452="základní",J452,0)</f>
        <v>0</v>
      </c>
      <c r="BF452" s="214">
        <f>IF(N452="snížená",J452,0)</f>
        <v>0</v>
      </c>
      <c r="BG452" s="214">
        <f>IF(N452="zákl. přenesená",J452,0)</f>
        <v>0</v>
      </c>
      <c r="BH452" s="214">
        <f>IF(N452="sníž. přenesená",J452,0)</f>
        <v>0</v>
      </c>
      <c r="BI452" s="214">
        <f>IF(N452="nulová",J452,0)</f>
        <v>0</v>
      </c>
      <c r="BJ452" s="17" t="s">
        <v>165</v>
      </c>
      <c r="BK452" s="214">
        <f>ROUND(I452*H452,0)</f>
        <v>0</v>
      </c>
      <c r="BL452" s="17" t="s">
        <v>164</v>
      </c>
      <c r="BM452" s="17" t="s">
        <v>498</v>
      </c>
    </row>
    <row r="453" spans="2:51" s="13" customFormat="1" ht="12">
      <c r="B453" s="238"/>
      <c r="C453" s="239"/>
      <c r="D453" s="217" t="s">
        <v>167</v>
      </c>
      <c r="E453" s="240" t="s">
        <v>20</v>
      </c>
      <c r="F453" s="241" t="s">
        <v>300</v>
      </c>
      <c r="G453" s="239"/>
      <c r="H453" s="240" t="s">
        <v>20</v>
      </c>
      <c r="I453" s="242"/>
      <c r="J453" s="239"/>
      <c r="K453" s="239"/>
      <c r="L453" s="243"/>
      <c r="M453" s="244"/>
      <c r="N453" s="245"/>
      <c r="O453" s="245"/>
      <c r="P453" s="245"/>
      <c r="Q453" s="245"/>
      <c r="R453" s="245"/>
      <c r="S453" s="245"/>
      <c r="T453" s="246"/>
      <c r="AT453" s="247" t="s">
        <v>167</v>
      </c>
      <c r="AU453" s="247" t="s">
        <v>165</v>
      </c>
      <c r="AV453" s="13" t="s">
        <v>8</v>
      </c>
      <c r="AW453" s="13" t="s">
        <v>34</v>
      </c>
      <c r="AX453" s="13" t="s">
        <v>74</v>
      </c>
      <c r="AY453" s="247" t="s">
        <v>157</v>
      </c>
    </row>
    <row r="454" spans="2:51" s="11" customFormat="1" ht="12">
      <c r="B454" s="215"/>
      <c r="C454" s="216"/>
      <c r="D454" s="217" t="s">
        <v>167</v>
      </c>
      <c r="E454" s="218" t="s">
        <v>20</v>
      </c>
      <c r="F454" s="219" t="s">
        <v>392</v>
      </c>
      <c r="G454" s="216"/>
      <c r="H454" s="220">
        <v>434.31</v>
      </c>
      <c r="I454" s="221"/>
      <c r="J454" s="216"/>
      <c r="K454" s="216"/>
      <c r="L454" s="222"/>
      <c r="M454" s="223"/>
      <c r="N454" s="224"/>
      <c r="O454" s="224"/>
      <c r="P454" s="224"/>
      <c r="Q454" s="224"/>
      <c r="R454" s="224"/>
      <c r="S454" s="224"/>
      <c r="T454" s="225"/>
      <c r="AT454" s="226" t="s">
        <v>167</v>
      </c>
      <c r="AU454" s="226" t="s">
        <v>165</v>
      </c>
      <c r="AV454" s="11" t="s">
        <v>165</v>
      </c>
      <c r="AW454" s="11" t="s">
        <v>34</v>
      </c>
      <c r="AX454" s="11" t="s">
        <v>74</v>
      </c>
      <c r="AY454" s="226" t="s">
        <v>157</v>
      </c>
    </row>
    <row r="455" spans="2:51" s="13" customFormat="1" ht="12">
      <c r="B455" s="238"/>
      <c r="C455" s="239"/>
      <c r="D455" s="217" t="s">
        <v>167</v>
      </c>
      <c r="E455" s="240" t="s">
        <v>20</v>
      </c>
      <c r="F455" s="241" t="s">
        <v>302</v>
      </c>
      <c r="G455" s="239"/>
      <c r="H455" s="240" t="s">
        <v>20</v>
      </c>
      <c r="I455" s="242"/>
      <c r="J455" s="239"/>
      <c r="K455" s="239"/>
      <c r="L455" s="243"/>
      <c r="M455" s="244"/>
      <c r="N455" s="245"/>
      <c r="O455" s="245"/>
      <c r="P455" s="245"/>
      <c r="Q455" s="245"/>
      <c r="R455" s="245"/>
      <c r="S455" s="245"/>
      <c r="T455" s="246"/>
      <c r="AT455" s="247" t="s">
        <v>167</v>
      </c>
      <c r="AU455" s="247" t="s">
        <v>165</v>
      </c>
      <c r="AV455" s="13" t="s">
        <v>8</v>
      </c>
      <c r="AW455" s="13" t="s">
        <v>34</v>
      </c>
      <c r="AX455" s="13" t="s">
        <v>74</v>
      </c>
      <c r="AY455" s="247" t="s">
        <v>157</v>
      </c>
    </row>
    <row r="456" spans="2:51" s="11" customFormat="1" ht="12">
      <c r="B456" s="215"/>
      <c r="C456" s="216"/>
      <c r="D456" s="217" t="s">
        <v>167</v>
      </c>
      <c r="E456" s="218" t="s">
        <v>20</v>
      </c>
      <c r="F456" s="219" t="s">
        <v>393</v>
      </c>
      <c r="G456" s="216"/>
      <c r="H456" s="220">
        <v>64.61</v>
      </c>
      <c r="I456" s="221"/>
      <c r="J456" s="216"/>
      <c r="K456" s="216"/>
      <c r="L456" s="222"/>
      <c r="M456" s="223"/>
      <c r="N456" s="224"/>
      <c r="O456" s="224"/>
      <c r="P456" s="224"/>
      <c r="Q456" s="224"/>
      <c r="R456" s="224"/>
      <c r="S456" s="224"/>
      <c r="T456" s="225"/>
      <c r="AT456" s="226" t="s">
        <v>167</v>
      </c>
      <c r="AU456" s="226" t="s">
        <v>165</v>
      </c>
      <c r="AV456" s="11" t="s">
        <v>165</v>
      </c>
      <c r="AW456" s="11" t="s">
        <v>34</v>
      </c>
      <c r="AX456" s="11" t="s">
        <v>74</v>
      </c>
      <c r="AY456" s="226" t="s">
        <v>157</v>
      </c>
    </row>
    <row r="457" spans="2:51" s="13" customFormat="1" ht="12">
      <c r="B457" s="238"/>
      <c r="C457" s="239"/>
      <c r="D457" s="217" t="s">
        <v>167</v>
      </c>
      <c r="E457" s="240" t="s">
        <v>20</v>
      </c>
      <c r="F457" s="241" t="s">
        <v>300</v>
      </c>
      <c r="G457" s="239"/>
      <c r="H457" s="240" t="s">
        <v>20</v>
      </c>
      <c r="I457" s="242"/>
      <c r="J457" s="239"/>
      <c r="K457" s="239"/>
      <c r="L457" s="243"/>
      <c r="M457" s="244"/>
      <c r="N457" s="245"/>
      <c r="O457" s="245"/>
      <c r="P457" s="245"/>
      <c r="Q457" s="245"/>
      <c r="R457" s="245"/>
      <c r="S457" s="245"/>
      <c r="T457" s="246"/>
      <c r="AT457" s="247" t="s">
        <v>167</v>
      </c>
      <c r="AU457" s="247" t="s">
        <v>165</v>
      </c>
      <c r="AV457" s="13" t="s">
        <v>8</v>
      </c>
      <c r="AW457" s="13" t="s">
        <v>34</v>
      </c>
      <c r="AX457" s="13" t="s">
        <v>74</v>
      </c>
      <c r="AY457" s="247" t="s">
        <v>157</v>
      </c>
    </row>
    <row r="458" spans="2:51" s="11" customFormat="1" ht="12">
      <c r="B458" s="215"/>
      <c r="C458" s="216"/>
      <c r="D458" s="217" t="s">
        <v>167</v>
      </c>
      <c r="E458" s="218" t="s">
        <v>20</v>
      </c>
      <c r="F458" s="219" t="s">
        <v>304</v>
      </c>
      <c r="G458" s="216"/>
      <c r="H458" s="220">
        <v>128.42</v>
      </c>
      <c r="I458" s="221"/>
      <c r="J458" s="216"/>
      <c r="K458" s="216"/>
      <c r="L458" s="222"/>
      <c r="M458" s="223"/>
      <c r="N458" s="224"/>
      <c r="O458" s="224"/>
      <c r="P458" s="224"/>
      <c r="Q458" s="224"/>
      <c r="R458" s="224"/>
      <c r="S458" s="224"/>
      <c r="T458" s="225"/>
      <c r="AT458" s="226" t="s">
        <v>167</v>
      </c>
      <c r="AU458" s="226" t="s">
        <v>165</v>
      </c>
      <c r="AV458" s="11" t="s">
        <v>165</v>
      </c>
      <c r="AW458" s="11" t="s">
        <v>34</v>
      </c>
      <c r="AX458" s="11" t="s">
        <v>74</v>
      </c>
      <c r="AY458" s="226" t="s">
        <v>157</v>
      </c>
    </row>
    <row r="459" spans="2:51" s="13" customFormat="1" ht="12">
      <c r="B459" s="238"/>
      <c r="C459" s="239"/>
      <c r="D459" s="217" t="s">
        <v>167</v>
      </c>
      <c r="E459" s="240" t="s">
        <v>20</v>
      </c>
      <c r="F459" s="241" t="s">
        <v>305</v>
      </c>
      <c r="G459" s="239"/>
      <c r="H459" s="240" t="s">
        <v>20</v>
      </c>
      <c r="I459" s="242"/>
      <c r="J459" s="239"/>
      <c r="K459" s="239"/>
      <c r="L459" s="243"/>
      <c r="M459" s="244"/>
      <c r="N459" s="245"/>
      <c r="O459" s="245"/>
      <c r="P459" s="245"/>
      <c r="Q459" s="245"/>
      <c r="R459" s="245"/>
      <c r="S459" s="245"/>
      <c r="T459" s="246"/>
      <c r="AT459" s="247" t="s">
        <v>167</v>
      </c>
      <c r="AU459" s="247" t="s">
        <v>165</v>
      </c>
      <c r="AV459" s="13" t="s">
        <v>8</v>
      </c>
      <c r="AW459" s="13" t="s">
        <v>34</v>
      </c>
      <c r="AX459" s="13" t="s">
        <v>74</v>
      </c>
      <c r="AY459" s="247" t="s">
        <v>157</v>
      </c>
    </row>
    <row r="460" spans="2:51" s="11" customFormat="1" ht="12">
      <c r="B460" s="215"/>
      <c r="C460" s="216"/>
      <c r="D460" s="217" t="s">
        <v>167</v>
      </c>
      <c r="E460" s="218" t="s">
        <v>20</v>
      </c>
      <c r="F460" s="219" t="s">
        <v>306</v>
      </c>
      <c r="G460" s="216"/>
      <c r="H460" s="220">
        <v>208.23</v>
      </c>
      <c r="I460" s="221"/>
      <c r="J460" s="216"/>
      <c r="K460" s="216"/>
      <c r="L460" s="222"/>
      <c r="M460" s="223"/>
      <c r="N460" s="224"/>
      <c r="O460" s="224"/>
      <c r="P460" s="224"/>
      <c r="Q460" s="224"/>
      <c r="R460" s="224"/>
      <c r="S460" s="224"/>
      <c r="T460" s="225"/>
      <c r="AT460" s="226" t="s">
        <v>167</v>
      </c>
      <c r="AU460" s="226" t="s">
        <v>165</v>
      </c>
      <c r="AV460" s="11" t="s">
        <v>165</v>
      </c>
      <c r="AW460" s="11" t="s">
        <v>34</v>
      </c>
      <c r="AX460" s="11" t="s">
        <v>74</v>
      </c>
      <c r="AY460" s="226" t="s">
        <v>157</v>
      </c>
    </row>
    <row r="461" spans="2:51" s="13" customFormat="1" ht="12">
      <c r="B461" s="238"/>
      <c r="C461" s="239"/>
      <c r="D461" s="217" t="s">
        <v>167</v>
      </c>
      <c r="E461" s="240" t="s">
        <v>20</v>
      </c>
      <c r="F461" s="241" t="s">
        <v>307</v>
      </c>
      <c r="G461" s="239"/>
      <c r="H461" s="240" t="s">
        <v>20</v>
      </c>
      <c r="I461" s="242"/>
      <c r="J461" s="239"/>
      <c r="K461" s="239"/>
      <c r="L461" s="243"/>
      <c r="M461" s="244"/>
      <c r="N461" s="245"/>
      <c r="O461" s="245"/>
      <c r="P461" s="245"/>
      <c r="Q461" s="245"/>
      <c r="R461" s="245"/>
      <c r="S461" s="245"/>
      <c r="T461" s="246"/>
      <c r="AT461" s="247" t="s">
        <v>167</v>
      </c>
      <c r="AU461" s="247" t="s">
        <v>165</v>
      </c>
      <c r="AV461" s="13" t="s">
        <v>8</v>
      </c>
      <c r="AW461" s="13" t="s">
        <v>34</v>
      </c>
      <c r="AX461" s="13" t="s">
        <v>74</v>
      </c>
      <c r="AY461" s="247" t="s">
        <v>157</v>
      </c>
    </row>
    <row r="462" spans="2:51" s="11" customFormat="1" ht="12">
      <c r="B462" s="215"/>
      <c r="C462" s="216"/>
      <c r="D462" s="217" t="s">
        <v>167</v>
      </c>
      <c r="E462" s="218" t="s">
        <v>20</v>
      </c>
      <c r="F462" s="219" t="s">
        <v>308</v>
      </c>
      <c r="G462" s="216"/>
      <c r="H462" s="220">
        <v>183.95</v>
      </c>
      <c r="I462" s="221"/>
      <c r="J462" s="216"/>
      <c r="K462" s="216"/>
      <c r="L462" s="222"/>
      <c r="M462" s="223"/>
      <c r="N462" s="224"/>
      <c r="O462" s="224"/>
      <c r="P462" s="224"/>
      <c r="Q462" s="224"/>
      <c r="R462" s="224"/>
      <c r="S462" s="224"/>
      <c r="T462" s="225"/>
      <c r="AT462" s="226" t="s">
        <v>167</v>
      </c>
      <c r="AU462" s="226" t="s">
        <v>165</v>
      </c>
      <c r="AV462" s="11" t="s">
        <v>165</v>
      </c>
      <c r="AW462" s="11" t="s">
        <v>34</v>
      </c>
      <c r="AX462" s="11" t="s">
        <v>74</v>
      </c>
      <c r="AY462" s="226" t="s">
        <v>157</v>
      </c>
    </row>
    <row r="463" spans="2:51" s="12" customFormat="1" ht="12">
      <c r="B463" s="227"/>
      <c r="C463" s="228"/>
      <c r="D463" s="217" t="s">
        <v>167</v>
      </c>
      <c r="E463" s="229" t="s">
        <v>20</v>
      </c>
      <c r="F463" s="230" t="s">
        <v>169</v>
      </c>
      <c r="G463" s="228"/>
      <c r="H463" s="231">
        <v>1019.52</v>
      </c>
      <c r="I463" s="232"/>
      <c r="J463" s="228"/>
      <c r="K463" s="228"/>
      <c r="L463" s="233"/>
      <c r="M463" s="234"/>
      <c r="N463" s="235"/>
      <c r="O463" s="235"/>
      <c r="P463" s="235"/>
      <c r="Q463" s="235"/>
      <c r="R463" s="235"/>
      <c r="S463" s="235"/>
      <c r="T463" s="236"/>
      <c r="AT463" s="237" t="s">
        <v>167</v>
      </c>
      <c r="AU463" s="237" t="s">
        <v>165</v>
      </c>
      <c r="AV463" s="12" t="s">
        <v>164</v>
      </c>
      <c r="AW463" s="12" t="s">
        <v>34</v>
      </c>
      <c r="AX463" s="12" t="s">
        <v>8</v>
      </c>
      <c r="AY463" s="237" t="s">
        <v>157</v>
      </c>
    </row>
    <row r="464" spans="2:65" s="1" customFormat="1" ht="22.5" customHeight="1">
      <c r="B464" s="38"/>
      <c r="C464" s="204" t="s">
        <v>499</v>
      </c>
      <c r="D464" s="204" t="s">
        <v>159</v>
      </c>
      <c r="E464" s="205" t="s">
        <v>500</v>
      </c>
      <c r="F464" s="206" t="s">
        <v>501</v>
      </c>
      <c r="G464" s="207" t="s">
        <v>162</v>
      </c>
      <c r="H464" s="208">
        <v>87.8</v>
      </c>
      <c r="I464" s="209"/>
      <c r="J464" s="208">
        <f>ROUND(I464*H464,0)</f>
        <v>0</v>
      </c>
      <c r="K464" s="206" t="s">
        <v>163</v>
      </c>
      <c r="L464" s="43"/>
      <c r="M464" s="210" t="s">
        <v>20</v>
      </c>
      <c r="N464" s="211" t="s">
        <v>46</v>
      </c>
      <c r="O464" s="79"/>
      <c r="P464" s="212">
        <f>O464*H464</f>
        <v>0</v>
      </c>
      <c r="Q464" s="212">
        <v>0</v>
      </c>
      <c r="R464" s="212">
        <f>Q464*H464</f>
        <v>0</v>
      </c>
      <c r="S464" s="212">
        <v>0.016</v>
      </c>
      <c r="T464" s="213">
        <f>S464*H464</f>
        <v>1.4048</v>
      </c>
      <c r="AR464" s="17" t="s">
        <v>164</v>
      </c>
      <c r="AT464" s="17" t="s">
        <v>159</v>
      </c>
      <c r="AU464" s="17" t="s">
        <v>165</v>
      </c>
      <c r="AY464" s="17" t="s">
        <v>157</v>
      </c>
      <c r="BE464" s="214">
        <f>IF(N464="základní",J464,0)</f>
        <v>0</v>
      </c>
      <c r="BF464" s="214">
        <f>IF(N464="snížená",J464,0)</f>
        <v>0</v>
      </c>
      <c r="BG464" s="214">
        <f>IF(N464="zákl. přenesená",J464,0)</f>
        <v>0</v>
      </c>
      <c r="BH464" s="214">
        <f>IF(N464="sníž. přenesená",J464,0)</f>
        <v>0</v>
      </c>
      <c r="BI464" s="214">
        <f>IF(N464="nulová",J464,0)</f>
        <v>0</v>
      </c>
      <c r="BJ464" s="17" t="s">
        <v>165</v>
      </c>
      <c r="BK464" s="214">
        <f>ROUND(I464*H464,0)</f>
        <v>0</v>
      </c>
      <c r="BL464" s="17" t="s">
        <v>164</v>
      </c>
      <c r="BM464" s="17" t="s">
        <v>502</v>
      </c>
    </row>
    <row r="465" spans="2:51" s="11" customFormat="1" ht="12">
      <c r="B465" s="215"/>
      <c r="C465" s="216"/>
      <c r="D465" s="217" t="s">
        <v>167</v>
      </c>
      <c r="E465" s="218" t="s">
        <v>20</v>
      </c>
      <c r="F465" s="219" t="s">
        <v>503</v>
      </c>
      <c r="G465" s="216"/>
      <c r="H465" s="220">
        <v>87.8</v>
      </c>
      <c r="I465" s="221"/>
      <c r="J465" s="216"/>
      <c r="K465" s="216"/>
      <c r="L465" s="222"/>
      <c r="M465" s="223"/>
      <c r="N465" s="224"/>
      <c r="O465" s="224"/>
      <c r="P465" s="224"/>
      <c r="Q465" s="224"/>
      <c r="R465" s="224"/>
      <c r="S465" s="224"/>
      <c r="T465" s="225"/>
      <c r="AT465" s="226" t="s">
        <v>167</v>
      </c>
      <c r="AU465" s="226" t="s">
        <v>165</v>
      </c>
      <c r="AV465" s="11" t="s">
        <v>165</v>
      </c>
      <c r="AW465" s="11" t="s">
        <v>34</v>
      </c>
      <c r="AX465" s="11" t="s">
        <v>8</v>
      </c>
      <c r="AY465" s="226" t="s">
        <v>157</v>
      </c>
    </row>
    <row r="466" spans="2:65" s="1" customFormat="1" ht="22.5" customHeight="1">
      <c r="B466" s="38"/>
      <c r="C466" s="204" t="s">
        <v>504</v>
      </c>
      <c r="D466" s="204" t="s">
        <v>159</v>
      </c>
      <c r="E466" s="205" t="s">
        <v>505</v>
      </c>
      <c r="F466" s="206" t="s">
        <v>506</v>
      </c>
      <c r="G466" s="207" t="s">
        <v>162</v>
      </c>
      <c r="H466" s="208">
        <v>205.04</v>
      </c>
      <c r="I466" s="209"/>
      <c r="J466" s="208">
        <f>ROUND(I466*H466,0)</f>
        <v>0</v>
      </c>
      <c r="K466" s="206" t="s">
        <v>163</v>
      </c>
      <c r="L466" s="43"/>
      <c r="M466" s="210" t="s">
        <v>20</v>
      </c>
      <c r="N466" s="211" t="s">
        <v>46</v>
      </c>
      <c r="O466" s="79"/>
      <c r="P466" s="212">
        <f>O466*H466</f>
        <v>0</v>
      </c>
      <c r="Q466" s="212">
        <v>0</v>
      </c>
      <c r="R466" s="212">
        <f>Q466*H466</f>
        <v>0</v>
      </c>
      <c r="S466" s="212">
        <v>0.059</v>
      </c>
      <c r="T466" s="213">
        <f>S466*H466</f>
        <v>12.097359999999998</v>
      </c>
      <c r="AR466" s="17" t="s">
        <v>164</v>
      </c>
      <c r="AT466" s="17" t="s">
        <v>159</v>
      </c>
      <c r="AU466" s="17" t="s">
        <v>165</v>
      </c>
      <c r="AY466" s="17" t="s">
        <v>157</v>
      </c>
      <c r="BE466" s="214">
        <f>IF(N466="základní",J466,0)</f>
        <v>0</v>
      </c>
      <c r="BF466" s="214">
        <f>IF(N466="snížená",J466,0)</f>
        <v>0</v>
      </c>
      <c r="BG466" s="214">
        <f>IF(N466="zákl. přenesená",J466,0)</f>
        <v>0</v>
      </c>
      <c r="BH466" s="214">
        <f>IF(N466="sníž. přenesená",J466,0)</f>
        <v>0</v>
      </c>
      <c r="BI466" s="214">
        <f>IF(N466="nulová",J466,0)</f>
        <v>0</v>
      </c>
      <c r="BJ466" s="17" t="s">
        <v>165</v>
      </c>
      <c r="BK466" s="214">
        <f>ROUND(I466*H466,0)</f>
        <v>0</v>
      </c>
      <c r="BL466" s="17" t="s">
        <v>164</v>
      </c>
      <c r="BM466" s="17" t="s">
        <v>507</v>
      </c>
    </row>
    <row r="467" spans="2:51" s="13" customFormat="1" ht="12">
      <c r="B467" s="238"/>
      <c r="C467" s="239"/>
      <c r="D467" s="217" t="s">
        <v>167</v>
      </c>
      <c r="E467" s="240" t="s">
        <v>20</v>
      </c>
      <c r="F467" s="241" t="s">
        <v>239</v>
      </c>
      <c r="G467" s="239"/>
      <c r="H467" s="240" t="s">
        <v>20</v>
      </c>
      <c r="I467" s="242"/>
      <c r="J467" s="239"/>
      <c r="K467" s="239"/>
      <c r="L467" s="243"/>
      <c r="M467" s="244"/>
      <c r="N467" s="245"/>
      <c r="O467" s="245"/>
      <c r="P467" s="245"/>
      <c r="Q467" s="245"/>
      <c r="R467" s="245"/>
      <c r="S467" s="245"/>
      <c r="T467" s="246"/>
      <c r="AT467" s="247" t="s">
        <v>167</v>
      </c>
      <c r="AU467" s="247" t="s">
        <v>165</v>
      </c>
      <c r="AV467" s="13" t="s">
        <v>8</v>
      </c>
      <c r="AW467" s="13" t="s">
        <v>34</v>
      </c>
      <c r="AX467" s="13" t="s">
        <v>74</v>
      </c>
      <c r="AY467" s="247" t="s">
        <v>157</v>
      </c>
    </row>
    <row r="468" spans="2:51" s="11" customFormat="1" ht="12">
      <c r="B468" s="215"/>
      <c r="C468" s="216"/>
      <c r="D468" s="217" t="s">
        <v>167</v>
      </c>
      <c r="E468" s="218" t="s">
        <v>20</v>
      </c>
      <c r="F468" s="219" t="s">
        <v>268</v>
      </c>
      <c r="G468" s="216"/>
      <c r="H468" s="220">
        <v>83.26</v>
      </c>
      <c r="I468" s="221"/>
      <c r="J468" s="216"/>
      <c r="K468" s="216"/>
      <c r="L468" s="222"/>
      <c r="M468" s="223"/>
      <c r="N468" s="224"/>
      <c r="O468" s="224"/>
      <c r="P468" s="224"/>
      <c r="Q468" s="224"/>
      <c r="R468" s="224"/>
      <c r="S468" s="224"/>
      <c r="T468" s="225"/>
      <c r="AT468" s="226" t="s">
        <v>167</v>
      </c>
      <c r="AU468" s="226" t="s">
        <v>165</v>
      </c>
      <c r="AV468" s="11" t="s">
        <v>165</v>
      </c>
      <c r="AW468" s="11" t="s">
        <v>34</v>
      </c>
      <c r="AX468" s="11" t="s">
        <v>74</v>
      </c>
      <c r="AY468" s="226" t="s">
        <v>157</v>
      </c>
    </row>
    <row r="469" spans="2:51" s="11" customFormat="1" ht="12">
      <c r="B469" s="215"/>
      <c r="C469" s="216"/>
      <c r="D469" s="217" t="s">
        <v>167</v>
      </c>
      <c r="E469" s="218" t="s">
        <v>20</v>
      </c>
      <c r="F469" s="219" t="s">
        <v>508</v>
      </c>
      <c r="G469" s="216"/>
      <c r="H469" s="220">
        <v>121.78</v>
      </c>
      <c r="I469" s="221"/>
      <c r="J469" s="216"/>
      <c r="K469" s="216"/>
      <c r="L469" s="222"/>
      <c r="M469" s="223"/>
      <c r="N469" s="224"/>
      <c r="O469" s="224"/>
      <c r="P469" s="224"/>
      <c r="Q469" s="224"/>
      <c r="R469" s="224"/>
      <c r="S469" s="224"/>
      <c r="T469" s="225"/>
      <c r="AT469" s="226" t="s">
        <v>167</v>
      </c>
      <c r="AU469" s="226" t="s">
        <v>165</v>
      </c>
      <c r="AV469" s="11" t="s">
        <v>165</v>
      </c>
      <c r="AW469" s="11" t="s">
        <v>34</v>
      </c>
      <c r="AX469" s="11" t="s">
        <v>74</v>
      </c>
      <c r="AY469" s="226" t="s">
        <v>157</v>
      </c>
    </row>
    <row r="470" spans="2:51" s="12" customFormat="1" ht="12">
      <c r="B470" s="227"/>
      <c r="C470" s="228"/>
      <c r="D470" s="217" t="s">
        <v>167</v>
      </c>
      <c r="E470" s="229" t="s">
        <v>20</v>
      </c>
      <c r="F470" s="230" t="s">
        <v>169</v>
      </c>
      <c r="G470" s="228"/>
      <c r="H470" s="231">
        <v>205.04000000000002</v>
      </c>
      <c r="I470" s="232"/>
      <c r="J470" s="228"/>
      <c r="K470" s="228"/>
      <c r="L470" s="233"/>
      <c r="M470" s="234"/>
      <c r="N470" s="235"/>
      <c r="O470" s="235"/>
      <c r="P470" s="235"/>
      <c r="Q470" s="235"/>
      <c r="R470" s="235"/>
      <c r="S470" s="235"/>
      <c r="T470" s="236"/>
      <c r="AT470" s="237" t="s">
        <v>167</v>
      </c>
      <c r="AU470" s="237" t="s">
        <v>165</v>
      </c>
      <c r="AV470" s="12" t="s">
        <v>164</v>
      </c>
      <c r="AW470" s="12" t="s">
        <v>34</v>
      </c>
      <c r="AX470" s="12" t="s">
        <v>8</v>
      </c>
      <c r="AY470" s="237" t="s">
        <v>157</v>
      </c>
    </row>
    <row r="471" spans="2:63" s="10" customFormat="1" ht="22.8" customHeight="1">
      <c r="B471" s="188"/>
      <c r="C471" s="189"/>
      <c r="D471" s="190" t="s">
        <v>73</v>
      </c>
      <c r="E471" s="202" t="s">
        <v>509</v>
      </c>
      <c r="F471" s="202" t="s">
        <v>510</v>
      </c>
      <c r="G471" s="189"/>
      <c r="H471" s="189"/>
      <c r="I471" s="192"/>
      <c r="J471" s="203">
        <f>BK471</f>
        <v>0</v>
      </c>
      <c r="K471" s="189"/>
      <c r="L471" s="194"/>
      <c r="M471" s="195"/>
      <c r="N471" s="196"/>
      <c r="O471" s="196"/>
      <c r="P471" s="197">
        <f>SUM(P472:P479)</f>
        <v>0</v>
      </c>
      <c r="Q471" s="196"/>
      <c r="R471" s="197">
        <f>SUM(R472:R479)</f>
        <v>0</v>
      </c>
      <c r="S471" s="196"/>
      <c r="T471" s="198">
        <f>SUM(T472:T479)</f>
        <v>0</v>
      </c>
      <c r="AR471" s="199" t="s">
        <v>8</v>
      </c>
      <c r="AT471" s="200" t="s">
        <v>73</v>
      </c>
      <c r="AU471" s="200" t="s">
        <v>8</v>
      </c>
      <c r="AY471" s="199" t="s">
        <v>157</v>
      </c>
      <c r="BK471" s="201">
        <f>SUM(BK472:BK479)</f>
        <v>0</v>
      </c>
    </row>
    <row r="472" spans="2:65" s="1" customFormat="1" ht="22.5" customHeight="1">
      <c r="B472" s="38"/>
      <c r="C472" s="204" t="s">
        <v>511</v>
      </c>
      <c r="D472" s="204" t="s">
        <v>159</v>
      </c>
      <c r="E472" s="205" t="s">
        <v>512</v>
      </c>
      <c r="F472" s="206" t="s">
        <v>513</v>
      </c>
      <c r="G472" s="207" t="s">
        <v>514</v>
      </c>
      <c r="H472" s="208">
        <v>95.37</v>
      </c>
      <c r="I472" s="209"/>
      <c r="J472" s="208">
        <f>ROUND(I472*H472,0)</f>
        <v>0</v>
      </c>
      <c r="K472" s="206" t="s">
        <v>163</v>
      </c>
      <c r="L472" s="43"/>
      <c r="M472" s="210" t="s">
        <v>20</v>
      </c>
      <c r="N472" s="211" t="s">
        <v>46</v>
      </c>
      <c r="O472" s="79"/>
      <c r="P472" s="212">
        <f>O472*H472</f>
        <v>0</v>
      </c>
      <c r="Q472" s="212">
        <v>0</v>
      </c>
      <c r="R472" s="212">
        <f>Q472*H472</f>
        <v>0</v>
      </c>
      <c r="S472" s="212">
        <v>0</v>
      </c>
      <c r="T472" s="213">
        <f>S472*H472</f>
        <v>0</v>
      </c>
      <c r="AR472" s="17" t="s">
        <v>164</v>
      </c>
      <c r="AT472" s="17" t="s">
        <v>159</v>
      </c>
      <c r="AU472" s="17" t="s">
        <v>165</v>
      </c>
      <c r="AY472" s="17" t="s">
        <v>157</v>
      </c>
      <c r="BE472" s="214">
        <f>IF(N472="základní",J472,0)</f>
        <v>0</v>
      </c>
      <c r="BF472" s="214">
        <f>IF(N472="snížená",J472,0)</f>
        <v>0</v>
      </c>
      <c r="BG472" s="214">
        <f>IF(N472="zákl. přenesená",J472,0)</f>
        <v>0</v>
      </c>
      <c r="BH472" s="214">
        <f>IF(N472="sníž. přenesená",J472,0)</f>
        <v>0</v>
      </c>
      <c r="BI472" s="214">
        <f>IF(N472="nulová",J472,0)</f>
        <v>0</v>
      </c>
      <c r="BJ472" s="17" t="s">
        <v>165</v>
      </c>
      <c r="BK472" s="214">
        <f>ROUND(I472*H472,0)</f>
        <v>0</v>
      </c>
      <c r="BL472" s="17" t="s">
        <v>164</v>
      </c>
      <c r="BM472" s="17" t="s">
        <v>515</v>
      </c>
    </row>
    <row r="473" spans="2:51" s="11" customFormat="1" ht="12">
      <c r="B473" s="215"/>
      <c r="C473" s="216"/>
      <c r="D473" s="217" t="s">
        <v>167</v>
      </c>
      <c r="E473" s="218" t="s">
        <v>20</v>
      </c>
      <c r="F473" s="219" t="s">
        <v>516</v>
      </c>
      <c r="G473" s="216"/>
      <c r="H473" s="220">
        <v>95.37</v>
      </c>
      <c r="I473" s="221"/>
      <c r="J473" s="216"/>
      <c r="K473" s="216"/>
      <c r="L473" s="222"/>
      <c r="M473" s="223"/>
      <c r="N473" s="224"/>
      <c r="O473" s="224"/>
      <c r="P473" s="224"/>
      <c r="Q473" s="224"/>
      <c r="R473" s="224"/>
      <c r="S473" s="224"/>
      <c r="T473" s="225"/>
      <c r="AT473" s="226" t="s">
        <v>167</v>
      </c>
      <c r="AU473" s="226" t="s">
        <v>165</v>
      </c>
      <c r="AV473" s="11" t="s">
        <v>165</v>
      </c>
      <c r="AW473" s="11" t="s">
        <v>34</v>
      </c>
      <c r="AX473" s="11" t="s">
        <v>8</v>
      </c>
      <c r="AY473" s="226" t="s">
        <v>157</v>
      </c>
    </row>
    <row r="474" spans="2:65" s="1" customFormat="1" ht="16.5" customHeight="1">
      <c r="B474" s="38"/>
      <c r="C474" s="204" t="s">
        <v>517</v>
      </c>
      <c r="D474" s="204" t="s">
        <v>159</v>
      </c>
      <c r="E474" s="205" t="s">
        <v>518</v>
      </c>
      <c r="F474" s="206" t="s">
        <v>519</v>
      </c>
      <c r="G474" s="207" t="s">
        <v>514</v>
      </c>
      <c r="H474" s="208">
        <v>95.37</v>
      </c>
      <c r="I474" s="209"/>
      <c r="J474" s="208">
        <f>ROUND(I474*H474,0)</f>
        <v>0</v>
      </c>
      <c r="K474" s="206" t="s">
        <v>163</v>
      </c>
      <c r="L474" s="43"/>
      <c r="M474" s="210" t="s">
        <v>20</v>
      </c>
      <c r="N474" s="211" t="s">
        <v>46</v>
      </c>
      <c r="O474" s="79"/>
      <c r="P474" s="212">
        <f>O474*H474</f>
        <v>0</v>
      </c>
      <c r="Q474" s="212">
        <v>0</v>
      </c>
      <c r="R474" s="212">
        <f>Q474*H474</f>
        <v>0</v>
      </c>
      <c r="S474" s="212">
        <v>0</v>
      </c>
      <c r="T474" s="213">
        <f>S474*H474</f>
        <v>0</v>
      </c>
      <c r="AR474" s="17" t="s">
        <v>164</v>
      </c>
      <c r="AT474" s="17" t="s">
        <v>159</v>
      </c>
      <c r="AU474" s="17" t="s">
        <v>165</v>
      </c>
      <c r="AY474" s="17" t="s">
        <v>157</v>
      </c>
      <c r="BE474" s="214">
        <f>IF(N474="základní",J474,0)</f>
        <v>0</v>
      </c>
      <c r="BF474" s="214">
        <f>IF(N474="snížená",J474,0)</f>
        <v>0</v>
      </c>
      <c r="BG474" s="214">
        <f>IF(N474="zákl. přenesená",J474,0)</f>
        <v>0</v>
      </c>
      <c r="BH474" s="214">
        <f>IF(N474="sníž. přenesená",J474,0)</f>
        <v>0</v>
      </c>
      <c r="BI474" s="214">
        <f>IF(N474="nulová",J474,0)</f>
        <v>0</v>
      </c>
      <c r="BJ474" s="17" t="s">
        <v>165</v>
      </c>
      <c r="BK474" s="214">
        <f>ROUND(I474*H474,0)</f>
        <v>0</v>
      </c>
      <c r="BL474" s="17" t="s">
        <v>164</v>
      </c>
      <c r="BM474" s="17" t="s">
        <v>520</v>
      </c>
    </row>
    <row r="475" spans="2:51" s="11" customFormat="1" ht="12">
      <c r="B475" s="215"/>
      <c r="C475" s="216"/>
      <c r="D475" s="217" t="s">
        <v>167</v>
      </c>
      <c r="E475" s="218" t="s">
        <v>20</v>
      </c>
      <c r="F475" s="219" t="s">
        <v>516</v>
      </c>
      <c r="G475" s="216"/>
      <c r="H475" s="220">
        <v>95.37</v>
      </c>
      <c r="I475" s="221"/>
      <c r="J475" s="216"/>
      <c r="K475" s="216"/>
      <c r="L475" s="222"/>
      <c r="M475" s="223"/>
      <c r="N475" s="224"/>
      <c r="O475" s="224"/>
      <c r="P475" s="224"/>
      <c r="Q475" s="224"/>
      <c r="R475" s="224"/>
      <c r="S475" s="224"/>
      <c r="T475" s="225"/>
      <c r="AT475" s="226" t="s">
        <v>167</v>
      </c>
      <c r="AU475" s="226" t="s">
        <v>165</v>
      </c>
      <c r="AV475" s="11" t="s">
        <v>165</v>
      </c>
      <c r="AW475" s="11" t="s">
        <v>34</v>
      </c>
      <c r="AX475" s="11" t="s">
        <v>8</v>
      </c>
      <c r="AY475" s="226" t="s">
        <v>157</v>
      </c>
    </row>
    <row r="476" spans="2:65" s="1" customFormat="1" ht="22.5" customHeight="1">
      <c r="B476" s="38"/>
      <c r="C476" s="204" t="s">
        <v>521</v>
      </c>
      <c r="D476" s="204" t="s">
        <v>159</v>
      </c>
      <c r="E476" s="205" t="s">
        <v>522</v>
      </c>
      <c r="F476" s="206" t="s">
        <v>523</v>
      </c>
      <c r="G476" s="207" t="s">
        <v>514</v>
      </c>
      <c r="H476" s="208">
        <v>468.6</v>
      </c>
      <c r="I476" s="209"/>
      <c r="J476" s="208">
        <f>ROUND(I476*H476,0)</f>
        <v>0</v>
      </c>
      <c r="K476" s="206" t="s">
        <v>163</v>
      </c>
      <c r="L476" s="43"/>
      <c r="M476" s="210" t="s">
        <v>20</v>
      </c>
      <c r="N476" s="211" t="s">
        <v>46</v>
      </c>
      <c r="O476" s="79"/>
      <c r="P476" s="212">
        <f>O476*H476</f>
        <v>0</v>
      </c>
      <c r="Q476" s="212">
        <v>0</v>
      </c>
      <c r="R476" s="212">
        <f>Q476*H476</f>
        <v>0</v>
      </c>
      <c r="S476" s="212">
        <v>0</v>
      </c>
      <c r="T476" s="213">
        <f>S476*H476</f>
        <v>0</v>
      </c>
      <c r="AR476" s="17" t="s">
        <v>164</v>
      </c>
      <c r="AT476" s="17" t="s">
        <v>159</v>
      </c>
      <c r="AU476" s="17" t="s">
        <v>165</v>
      </c>
      <c r="AY476" s="17" t="s">
        <v>157</v>
      </c>
      <c r="BE476" s="214">
        <f>IF(N476="základní",J476,0)</f>
        <v>0</v>
      </c>
      <c r="BF476" s="214">
        <f>IF(N476="snížená",J476,0)</f>
        <v>0</v>
      </c>
      <c r="BG476" s="214">
        <f>IF(N476="zákl. přenesená",J476,0)</f>
        <v>0</v>
      </c>
      <c r="BH476" s="214">
        <f>IF(N476="sníž. přenesená",J476,0)</f>
        <v>0</v>
      </c>
      <c r="BI476" s="214">
        <f>IF(N476="nulová",J476,0)</f>
        <v>0</v>
      </c>
      <c r="BJ476" s="17" t="s">
        <v>165</v>
      </c>
      <c r="BK476" s="214">
        <f>ROUND(I476*H476,0)</f>
        <v>0</v>
      </c>
      <c r="BL476" s="17" t="s">
        <v>164</v>
      </c>
      <c r="BM476" s="17" t="s">
        <v>524</v>
      </c>
    </row>
    <row r="477" spans="2:51" s="11" customFormat="1" ht="12">
      <c r="B477" s="215"/>
      <c r="C477" s="216"/>
      <c r="D477" s="217" t="s">
        <v>167</v>
      </c>
      <c r="E477" s="218" t="s">
        <v>20</v>
      </c>
      <c r="F477" s="219" t="s">
        <v>525</v>
      </c>
      <c r="G477" s="216"/>
      <c r="H477" s="220">
        <v>468.6</v>
      </c>
      <c r="I477" s="221"/>
      <c r="J477" s="216"/>
      <c r="K477" s="216"/>
      <c r="L477" s="222"/>
      <c r="M477" s="223"/>
      <c r="N477" s="224"/>
      <c r="O477" s="224"/>
      <c r="P477" s="224"/>
      <c r="Q477" s="224"/>
      <c r="R477" s="224"/>
      <c r="S477" s="224"/>
      <c r="T477" s="225"/>
      <c r="AT477" s="226" t="s">
        <v>167</v>
      </c>
      <c r="AU477" s="226" t="s">
        <v>165</v>
      </c>
      <c r="AV477" s="11" t="s">
        <v>165</v>
      </c>
      <c r="AW477" s="11" t="s">
        <v>34</v>
      </c>
      <c r="AX477" s="11" t="s">
        <v>8</v>
      </c>
      <c r="AY477" s="226" t="s">
        <v>157</v>
      </c>
    </row>
    <row r="478" spans="2:65" s="1" customFormat="1" ht="16.5" customHeight="1">
      <c r="B478" s="38"/>
      <c r="C478" s="204" t="s">
        <v>526</v>
      </c>
      <c r="D478" s="204" t="s">
        <v>159</v>
      </c>
      <c r="E478" s="205" t="s">
        <v>527</v>
      </c>
      <c r="F478" s="206" t="s">
        <v>528</v>
      </c>
      <c r="G478" s="207" t="s">
        <v>514</v>
      </c>
      <c r="H478" s="208">
        <v>95.37</v>
      </c>
      <c r="I478" s="209"/>
      <c r="J478" s="208">
        <f>ROUND(I478*H478,0)</f>
        <v>0</v>
      </c>
      <c r="K478" s="206" t="s">
        <v>163</v>
      </c>
      <c r="L478" s="43"/>
      <c r="M478" s="210" t="s">
        <v>20</v>
      </c>
      <c r="N478" s="211" t="s">
        <v>46</v>
      </c>
      <c r="O478" s="79"/>
      <c r="P478" s="212">
        <f>O478*H478</f>
        <v>0</v>
      </c>
      <c r="Q478" s="212">
        <v>0</v>
      </c>
      <c r="R478" s="212">
        <f>Q478*H478</f>
        <v>0</v>
      </c>
      <c r="S478" s="212">
        <v>0</v>
      </c>
      <c r="T478" s="213">
        <f>S478*H478</f>
        <v>0</v>
      </c>
      <c r="AR478" s="17" t="s">
        <v>164</v>
      </c>
      <c r="AT478" s="17" t="s">
        <v>159</v>
      </c>
      <c r="AU478" s="17" t="s">
        <v>165</v>
      </c>
      <c r="AY478" s="17" t="s">
        <v>157</v>
      </c>
      <c r="BE478" s="214">
        <f>IF(N478="základní",J478,0)</f>
        <v>0</v>
      </c>
      <c r="BF478" s="214">
        <f>IF(N478="snížená",J478,0)</f>
        <v>0</v>
      </c>
      <c r="BG478" s="214">
        <f>IF(N478="zákl. přenesená",J478,0)</f>
        <v>0</v>
      </c>
      <c r="BH478" s="214">
        <f>IF(N478="sníž. přenesená",J478,0)</f>
        <v>0</v>
      </c>
      <c r="BI478" s="214">
        <f>IF(N478="nulová",J478,0)</f>
        <v>0</v>
      </c>
      <c r="BJ478" s="17" t="s">
        <v>165</v>
      </c>
      <c r="BK478" s="214">
        <f>ROUND(I478*H478,0)</f>
        <v>0</v>
      </c>
      <c r="BL478" s="17" t="s">
        <v>164</v>
      </c>
      <c r="BM478" s="17" t="s">
        <v>529</v>
      </c>
    </row>
    <row r="479" spans="2:51" s="11" customFormat="1" ht="12">
      <c r="B479" s="215"/>
      <c r="C479" s="216"/>
      <c r="D479" s="217" t="s">
        <v>167</v>
      </c>
      <c r="E479" s="218" t="s">
        <v>20</v>
      </c>
      <c r="F479" s="219" t="s">
        <v>516</v>
      </c>
      <c r="G479" s="216"/>
      <c r="H479" s="220">
        <v>95.37</v>
      </c>
      <c r="I479" s="221"/>
      <c r="J479" s="216"/>
      <c r="K479" s="216"/>
      <c r="L479" s="222"/>
      <c r="M479" s="223"/>
      <c r="N479" s="224"/>
      <c r="O479" s="224"/>
      <c r="P479" s="224"/>
      <c r="Q479" s="224"/>
      <c r="R479" s="224"/>
      <c r="S479" s="224"/>
      <c r="T479" s="225"/>
      <c r="AT479" s="226" t="s">
        <v>167</v>
      </c>
      <c r="AU479" s="226" t="s">
        <v>165</v>
      </c>
      <c r="AV479" s="11" t="s">
        <v>165</v>
      </c>
      <c r="AW479" s="11" t="s">
        <v>34</v>
      </c>
      <c r="AX479" s="11" t="s">
        <v>8</v>
      </c>
      <c r="AY479" s="226" t="s">
        <v>157</v>
      </c>
    </row>
    <row r="480" spans="2:63" s="10" customFormat="1" ht="22.8" customHeight="1">
      <c r="B480" s="188"/>
      <c r="C480" s="189"/>
      <c r="D480" s="190" t="s">
        <v>73</v>
      </c>
      <c r="E480" s="202" t="s">
        <v>530</v>
      </c>
      <c r="F480" s="202" t="s">
        <v>531</v>
      </c>
      <c r="G480" s="189"/>
      <c r="H480" s="189"/>
      <c r="I480" s="192"/>
      <c r="J480" s="203">
        <f>BK480</f>
        <v>0</v>
      </c>
      <c r="K480" s="189"/>
      <c r="L480" s="194"/>
      <c r="M480" s="195"/>
      <c r="N480" s="196"/>
      <c r="O480" s="196"/>
      <c r="P480" s="197">
        <f>P481</f>
        <v>0</v>
      </c>
      <c r="Q480" s="196"/>
      <c r="R480" s="197">
        <f>R481</f>
        <v>0</v>
      </c>
      <c r="S480" s="196"/>
      <c r="T480" s="198">
        <f>T481</f>
        <v>0</v>
      </c>
      <c r="AR480" s="199" t="s">
        <v>8</v>
      </c>
      <c r="AT480" s="200" t="s">
        <v>73</v>
      </c>
      <c r="AU480" s="200" t="s">
        <v>8</v>
      </c>
      <c r="AY480" s="199" t="s">
        <v>157</v>
      </c>
      <c r="BK480" s="201">
        <f>BK481</f>
        <v>0</v>
      </c>
    </row>
    <row r="481" spans="2:65" s="1" customFormat="1" ht="22.5" customHeight="1">
      <c r="B481" s="38"/>
      <c r="C481" s="204" t="s">
        <v>532</v>
      </c>
      <c r="D481" s="204" t="s">
        <v>159</v>
      </c>
      <c r="E481" s="205" t="s">
        <v>533</v>
      </c>
      <c r="F481" s="206" t="s">
        <v>534</v>
      </c>
      <c r="G481" s="207" t="s">
        <v>514</v>
      </c>
      <c r="H481" s="208">
        <v>133.69</v>
      </c>
      <c r="I481" s="209"/>
      <c r="J481" s="208">
        <f>ROUND(I481*H481,0)</f>
        <v>0</v>
      </c>
      <c r="K481" s="206" t="s">
        <v>163</v>
      </c>
      <c r="L481" s="43"/>
      <c r="M481" s="210" t="s">
        <v>20</v>
      </c>
      <c r="N481" s="211" t="s">
        <v>46</v>
      </c>
      <c r="O481" s="79"/>
      <c r="P481" s="212">
        <f>O481*H481</f>
        <v>0</v>
      </c>
      <c r="Q481" s="212">
        <v>0</v>
      </c>
      <c r="R481" s="212">
        <f>Q481*H481</f>
        <v>0</v>
      </c>
      <c r="S481" s="212">
        <v>0</v>
      </c>
      <c r="T481" s="213">
        <f>S481*H481</f>
        <v>0</v>
      </c>
      <c r="AR481" s="17" t="s">
        <v>164</v>
      </c>
      <c r="AT481" s="17" t="s">
        <v>159</v>
      </c>
      <c r="AU481" s="17" t="s">
        <v>165</v>
      </c>
      <c r="AY481" s="17" t="s">
        <v>157</v>
      </c>
      <c r="BE481" s="214">
        <f>IF(N481="základní",J481,0)</f>
        <v>0</v>
      </c>
      <c r="BF481" s="214">
        <f>IF(N481="snížená",J481,0)</f>
        <v>0</v>
      </c>
      <c r="BG481" s="214">
        <f>IF(N481="zákl. přenesená",J481,0)</f>
        <v>0</v>
      </c>
      <c r="BH481" s="214">
        <f>IF(N481="sníž. přenesená",J481,0)</f>
        <v>0</v>
      </c>
      <c r="BI481" s="214">
        <f>IF(N481="nulová",J481,0)</f>
        <v>0</v>
      </c>
      <c r="BJ481" s="17" t="s">
        <v>165</v>
      </c>
      <c r="BK481" s="214">
        <f>ROUND(I481*H481,0)</f>
        <v>0</v>
      </c>
      <c r="BL481" s="17" t="s">
        <v>164</v>
      </c>
      <c r="BM481" s="17" t="s">
        <v>535</v>
      </c>
    </row>
    <row r="482" spans="2:63" s="10" customFormat="1" ht="22.8" customHeight="1">
      <c r="B482" s="188"/>
      <c r="C482" s="189"/>
      <c r="D482" s="190" t="s">
        <v>73</v>
      </c>
      <c r="E482" s="202" t="s">
        <v>536</v>
      </c>
      <c r="F482" s="202" t="s">
        <v>537</v>
      </c>
      <c r="G482" s="189"/>
      <c r="H482" s="189"/>
      <c r="I482" s="192"/>
      <c r="J482" s="203">
        <f>BK482</f>
        <v>0</v>
      </c>
      <c r="K482" s="189"/>
      <c r="L482" s="194"/>
      <c r="M482" s="195"/>
      <c r="N482" s="196"/>
      <c r="O482" s="196"/>
      <c r="P482" s="197">
        <f>SUM(P483:P488)</f>
        <v>0</v>
      </c>
      <c r="Q482" s="196"/>
      <c r="R482" s="197">
        <f>SUM(R483:R488)</f>
        <v>0</v>
      </c>
      <c r="S482" s="196"/>
      <c r="T482" s="198">
        <f>SUM(T483:T488)</f>
        <v>0</v>
      </c>
      <c r="AR482" s="199" t="s">
        <v>8</v>
      </c>
      <c r="AT482" s="200" t="s">
        <v>73</v>
      </c>
      <c r="AU482" s="200" t="s">
        <v>8</v>
      </c>
      <c r="AY482" s="199" t="s">
        <v>157</v>
      </c>
      <c r="BK482" s="201">
        <f>SUM(BK483:BK488)</f>
        <v>0</v>
      </c>
    </row>
    <row r="483" spans="2:65" s="1" customFormat="1" ht="16.5" customHeight="1">
      <c r="B483" s="38"/>
      <c r="C483" s="204" t="s">
        <v>538</v>
      </c>
      <c r="D483" s="204" t="s">
        <v>159</v>
      </c>
      <c r="E483" s="205" t="s">
        <v>539</v>
      </c>
      <c r="F483" s="206" t="s">
        <v>540</v>
      </c>
      <c r="G483" s="207" t="s">
        <v>541</v>
      </c>
      <c r="H483" s="208">
        <v>20</v>
      </c>
      <c r="I483" s="209"/>
      <c r="J483" s="208">
        <f>ROUND(I483*H483,0)</f>
        <v>0</v>
      </c>
      <c r="K483" s="206" t="s">
        <v>209</v>
      </c>
      <c r="L483" s="43"/>
      <c r="M483" s="210" t="s">
        <v>20</v>
      </c>
      <c r="N483" s="211" t="s">
        <v>46</v>
      </c>
      <c r="O483" s="79"/>
      <c r="P483" s="212">
        <f>O483*H483</f>
        <v>0</v>
      </c>
      <c r="Q483" s="212">
        <v>0</v>
      </c>
      <c r="R483" s="212">
        <f>Q483*H483</f>
        <v>0</v>
      </c>
      <c r="S483" s="212">
        <v>0</v>
      </c>
      <c r="T483" s="213">
        <f>S483*H483</f>
        <v>0</v>
      </c>
      <c r="AR483" s="17" t="s">
        <v>164</v>
      </c>
      <c r="AT483" s="17" t="s">
        <v>159</v>
      </c>
      <c r="AU483" s="17" t="s">
        <v>165</v>
      </c>
      <c r="AY483" s="17" t="s">
        <v>157</v>
      </c>
      <c r="BE483" s="214">
        <f>IF(N483="základní",J483,0)</f>
        <v>0</v>
      </c>
      <c r="BF483" s="214">
        <f>IF(N483="snížená",J483,0)</f>
        <v>0</v>
      </c>
      <c r="BG483" s="214">
        <f>IF(N483="zákl. přenesená",J483,0)</f>
        <v>0</v>
      </c>
      <c r="BH483" s="214">
        <f>IF(N483="sníž. přenesená",J483,0)</f>
        <v>0</v>
      </c>
      <c r="BI483" s="214">
        <f>IF(N483="nulová",J483,0)</f>
        <v>0</v>
      </c>
      <c r="BJ483" s="17" t="s">
        <v>165</v>
      </c>
      <c r="BK483" s="214">
        <f>ROUND(I483*H483,0)</f>
        <v>0</v>
      </c>
      <c r="BL483" s="17" t="s">
        <v>164</v>
      </c>
      <c r="BM483" s="17" t="s">
        <v>542</v>
      </c>
    </row>
    <row r="484" spans="2:51" s="11" customFormat="1" ht="12">
      <c r="B484" s="215"/>
      <c r="C484" s="216"/>
      <c r="D484" s="217" t="s">
        <v>167</v>
      </c>
      <c r="E484" s="218" t="s">
        <v>20</v>
      </c>
      <c r="F484" s="219" t="s">
        <v>543</v>
      </c>
      <c r="G484" s="216"/>
      <c r="H484" s="220">
        <v>20</v>
      </c>
      <c r="I484" s="221"/>
      <c r="J484" s="216"/>
      <c r="K484" s="216"/>
      <c r="L484" s="222"/>
      <c r="M484" s="223"/>
      <c r="N484" s="224"/>
      <c r="O484" s="224"/>
      <c r="P484" s="224"/>
      <c r="Q484" s="224"/>
      <c r="R484" s="224"/>
      <c r="S484" s="224"/>
      <c r="T484" s="225"/>
      <c r="AT484" s="226" t="s">
        <v>167</v>
      </c>
      <c r="AU484" s="226" t="s">
        <v>165</v>
      </c>
      <c r="AV484" s="11" t="s">
        <v>165</v>
      </c>
      <c r="AW484" s="11" t="s">
        <v>34</v>
      </c>
      <c r="AX484" s="11" t="s">
        <v>8</v>
      </c>
      <c r="AY484" s="226" t="s">
        <v>157</v>
      </c>
    </row>
    <row r="485" spans="2:65" s="1" customFormat="1" ht="16.5" customHeight="1">
      <c r="B485" s="38"/>
      <c r="C485" s="248" t="s">
        <v>544</v>
      </c>
      <c r="D485" s="248" t="s">
        <v>223</v>
      </c>
      <c r="E485" s="249" t="s">
        <v>545</v>
      </c>
      <c r="F485" s="250" t="s">
        <v>546</v>
      </c>
      <c r="G485" s="251" t="s">
        <v>162</v>
      </c>
      <c r="H485" s="252">
        <v>5</v>
      </c>
      <c r="I485" s="253"/>
      <c r="J485" s="252">
        <f>ROUND(I485*H485,0)</f>
        <v>0</v>
      </c>
      <c r="K485" s="250" t="s">
        <v>209</v>
      </c>
      <c r="L485" s="254"/>
      <c r="M485" s="255" t="s">
        <v>20</v>
      </c>
      <c r="N485" s="256" t="s">
        <v>46</v>
      </c>
      <c r="O485" s="79"/>
      <c r="P485" s="212">
        <f>O485*H485</f>
        <v>0</v>
      </c>
      <c r="Q485" s="212">
        <v>0</v>
      </c>
      <c r="R485" s="212">
        <f>Q485*H485</f>
        <v>0</v>
      </c>
      <c r="S485" s="212">
        <v>0</v>
      </c>
      <c r="T485" s="213">
        <f>S485*H485</f>
        <v>0</v>
      </c>
      <c r="AR485" s="17" t="s">
        <v>200</v>
      </c>
      <c r="AT485" s="17" t="s">
        <v>223</v>
      </c>
      <c r="AU485" s="17" t="s">
        <v>165</v>
      </c>
      <c r="AY485" s="17" t="s">
        <v>157</v>
      </c>
      <c r="BE485" s="214">
        <f>IF(N485="základní",J485,0)</f>
        <v>0</v>
      </c>
      <c r="BF485" s="214">
        <f>IF(N485="snížená",J485,0)</f>
        <v>0</v>
      </c>
      <c r="BG485" s="214">
        <f>IF(N485="zákl. přenesená",J485,0)</f>
        <v>0</v>
      </c>
      <c r="BH485" s="214">
        <f>IF(N485="sníž. přenesená",J485,0)</f>
        <v>0</v>
      </c>
      <c r="BI485" s="214">
        <f>IF(N485="nulová",J485,0)</f>
        <v>0</v>
      </c>
      <c r="BJ485" s="17" t="s">
        <v>165</v>
      </c>
      <c r="BK485" s="214">
        <f>ROUND(I485*H485,0)</f>
        <v>0</v>
      </c>
      <c r="BL485" s="17" t="s">
        <v>164</v>
      </c>
      <c r="BM485" s="17" t="s">
        <v>547</v>
      </c>
    </row>
    <row r="486" spans="2:51" s="11" customFormat="1" ht="12">
      <c r="B486" s="215"/>
      <c r="C486" s="216"/>
      <c r="D486" s="217" t="s">
        <v>167</v>
      </c>
      <c r="E486" s="218" t="s">
        <v>20</v>
      </c>
      <c r="F486" s="219" t="s">
        <v>548</v>
      </c>
      <c r="G486" s="216"/>
      <c r="H486" s="220">
        <v>5</v>
      </c>
      <c r="I486" s="221"/>
      <c r="J486" s="216"/>
      <c r="K486" s="216"/>
      <c r="L486" s="222"/>
      <c r="M486" s="223"/>
      <c r="N486" s="224"/>
      <c r="O486" s="224"/>
      <c r="P486" s="224"/>
      <c r="Q486" s="224"/>
      <c r="R486" s="224"/>
      <c r="S486" s="224"/>
      <c r="T486" s="225"/>
      <c r="AT486" s="226" t="s">
        <v>167</v>
      </c>
      <c r="AU486" s="226" t="s">
        <v>165</v>
      </c>
      <c r="AV486" s="11" t="s">
        <v>165</v>
      </c>
      <c r="AW486" s="11" t="s">
        <v>34</v>
      </c>
      <c r="AX486" s="11" t="s">
        <v>8</v>
      </c>
      <c r="AY486" s="226" t="s">
        <v>157</v>
      </c>
    </row>
    <row r="487" spans="2:65" s="1" customFormat="1" ht="16.5" customHeight="1">
      <c r="B487" s="38"/>
      <c r="C487" s="248" t="s">
        <v>549</v>
      </c>
      <c r="D487" s="248" t="s">
        <v>223</v>
      </c>
      <c r="E487" s="249" t="s">
        <v>550</v>
      </c>
      <c r="F487" s="250" t="s">
        <v>551</v>
      </c>
      <c r="G487" s="251" t="s">
        <v>541</v>
      </c>
      <c r="H487" s="252">
        <v>100</v>
      </c>
      <c r="I487" s="253"/>
      <c r="J487" s="252">
        <f>ROUND(I487*H487,0)</f>
        <v>0</v>
      </c>
      <c r="K487" s="250" t="s">
        <v>209</v>
      </c>
      <c r="L487" s="254"/>
      <c r="M487" s="255" t="s">
        <v>20</v>
      </c>
      <c r="N487" s="256" t="s">
        <v>46</v>
      </c>
      <c r="O487" s="79"/>
      <c r="P487" s="212">
        <f>O487*H487</f>
        <v>0</v>
      </c>
      <c r="Q487" s="212">
        <v>0</v>
      </c>
      <c r="R487" s="212">
        <f>Q487*H487</f>
        <v>0</v>
      </c>
      <c r="S487" s="212">
        <v>0</v>
      </c>
      <c r="T487" s="213">
        <f>S487*H487</f>
        <v>0</v>
      </c>
      <c r="AR487" s="17" t="s">
        <v>200</v>
      </c>
      <c r="AT487" s="17" t="s">
        <v>223</v>
      </c>
      <c r="AU487" s="17" t="s">
        <v>165</v>
      </c>
      <c r="AY487" s="17" t="s">
        <v>157</v>
      </c>
      <c r="BE487" s="214">
        <f>IF(N487="základní",J487,0)</f>
        <v>0</v>
      </c>
      <c r="BF487" s="214">
        <f>IF(N487="snížená",J487,0)</f>
        <v>0</v>
      </c>
      <c r="BG487" s="214">
        <f>IF(N487="zákl. přenesená",J487,0)</f>
        <v>0</v>
      </c>
      <c r="BH487" s="214">
        <f>IF(N487="sníž. přenesená",J487,0)</f>
        <v>0</v>
      </c>
      <c r="BI487" s="214">
        <f>IF(N487="nulová",J487,0)</f>
        <v>0</v>
      </c>
      <c r="BJ487" s="17" t="s">
        <v>165</v>
      </c>
      <c r="BK487" s="214">
        <f>ROUND(I487*H487,0)</f>
        <v>0</v>
      </c>
      <c r="BL487" s="17" t="s">
        <v>164</v>
      </c>
      <c r="BM487" s="17" t="s">
        <v>552</v>
      </c>
    </row>
    <row r="488" spans="2:51" s="11" customFormat="1" ht="12">
      <c r="B488" s="215"/>
      <c r="C488" s="216"/>
      <c r="D488" s="217" t="s">
        <v>167</v>
      </c>
      <c r="E488" s="218" t="s">
        <v>20</v>
      </c>
      <c r="F488" s="219" t="s">
        <v>553</v>
      </c>
      <c r="G488" s="216"/>
      <c r="H488" s="220">
        <v>100</v>
      </c>
      <c r="I488" s="221"/>
      <c r="J488" s="216"/>
      <c r="K488" s="216"/>
      <c r="L488" s="222"/>
      <c r="M488" s="223"/>
      <c r="N488" s="224"/>
      <c r="O488" s="224"/>
      <c r="P488" s="224"/>
      <c r="Q488" s="224"/>
      <c r="R488" s="224"/>
      <c r="S488" s="224"/>
      <c r="T488" s="225"/>
      <c r="AT488" s="226" t="s">
        <v>167</v>
      </c>
      <c r="AU488" s="226" t="s">
        <v>165</v>
      </c>
      <c r="AV488" s="11" t="s">
        <v>165</v>
      </c>
      <c r="AW488" s="11" t="s">
        <v>34</v>
      </c>
      <c r="AX488" s="11" t="s">
        <v>8</v>
      </c>
      <c r="AY488" s="226" t="s">
        <v>157</v>
      </c>
    </row>
    <row r="489" spans="2:63" s="10" customFormat="1" ht="25.9" customHeight="1">
      <c r="B489" s="188"/>
      <c r="C489" s="189"/>
      <c r="D489" s="190" t="s">
        <v>73</v>
      </c>
      <c r="E489" s="191" t="s">
        <v>554</v>
      </c>
      <c r="F489" s="191" t="s">
        <v>555</v>
      </c>
      <c r="G489" s="189"/>
      <c r="H489" s="189"/>
      <c r="I489" s="192"/>
      <c r="J489" s="193">
        <f>BK489</f>
        <v>0</v>
      </c>
      <c r="K489" s="189"/>
      <c r="L489" s="194"/>
      <c r="M489" s="195"/>
      <c r="N489" s="196"/>
      <c r="O489" s="196"/>
      <c r="P489" s="197">
        <f>P490+P531+P539+P577+P583+P622+P638+P658+P672+P704+P732+P745+P791+P848+P860</f>
        <v>0</v>
      </c>
      <c r="Q489" s="196"/>
      <c r="R489" s="197">
        <f>R490+R531+R539+R577+R583+R622+R638+R658+R672+R704+R732+R745+R791+R848+R860</f>
        <v>33.2925111</v>
      </c>
      <c r="S489" s="196"/>
      <c r="T489" s="198">
        <f>T490+T531+T539+T577+T583+T622+T638+T658+T672+T704+T732+T745+T791+T848+T860</f>
        <v>14.235462499999997</v>
      </c>
      <c r="AR489" s="199" t="s">
        <v>165</v>
      </c>
      <c r="AT489" s="200" t="s">
        <v>73</v>
      </c>
      <c r="AU489" s="200" t="s">
        <v>74</v>
      </c>
      <c r="AY489" s="199" t="s">
        <v>157</v>
      </c>
      <c r="BK489" s="201">
        <f>BK490+BK531+BK539+BK577+BK583+BK622+BK638+BK658+BK672+BK704+BK732+BK745+BK791+BK848+BK860</f>
        <v>0</v>
      </c>
    </row>
    <row r="490" spans="2:63" s="10" customFormat="1" ht="22.8" customHeight="1">
      <c r="B490" s="188"/>
      <c r="C490" s="189"/>
      <c r="D490" s="190" t="s">
        <v>73</v>
      </c>
      <c r="E490" s="202" t="s">
        <v>556</v>
      </c>
      <c r="F490" s="202" t="s">
        <v>557</v>
      </c>
      <c r="G490" s="189"/>
      <c r="H490" s="189"/>
      <c r="I490" s="192"/>
      <c r="J490" s="203">
        <f>BK490</f>
        <v>0</v>
      </c>
      <c r="K490" s="189"/>
      <c r="L490" s="194"/>
      <c r="M490" s="195"/>
      <c r="N490" s="196"/>
      <c r="O490" s="196"/>
      <c r="P490" s="197">
        <f>SUM(P491:P530)</f>
        <v>0</v>
      </c>
      <c r="Q490" s="196"/>
      <c r="R490" s="197">
        <f>SUM(R491:R530)</f>
        <v>2.1767901999999997</v>
      </c>
      <c r="S490" s="196"/>
      <c r="T490" s="198">
        <f>SUM(T491:T530)</f>
        <v>0.9181799999999999</v>
      </c>
      <c r="AR490" s="199" t="s">
        <v>165</v>
      </c>
      <c r="AT490" s="200" t="s">
        <v>73</v>
      </c>
      <c r="AU490" s="200" t="s">
        <v>8</v>
      </c>
      <c r="AY490" s="199" t="s">
        <v>157</v>
      </c>
      <c r="BK490" s="201">
        <f>SUM(BK491:BK530)</f>
        <v>0</v>
      </c>
    </row>
    <row r="491" spans="2:65" s="1" customFormat="1" ht="16.5" customHeight="1">
      <c r="B491" s="38"/>
      <c r="C491" s="204" t="s">
        <v>558</v>
      </c>
      <c r="D491" s="204" t="s">
        <v>159</v>
      </c>
      <c r="E491" s="205" t="s">
        <v>559</v>
      </c>
      <c r="F491" s="206" t="s">
        <v>560</v>
      </c>
      <c r="G491" s="207" t="s">
        <v>162</v>
      </c>
      <c r="H491" s="208">
        <v>205.04</v>
      </c>
      <c r="I491" s="209"/>
      <c r="J491" s="208">
        <f>ROUND(I491*H491,0)</f>
        <v>0</v>
      </c>
      <c r="K491" s="206" t="s">
        <v>163</v>
      </c>
      <c r="L491" s="43"/>
      <c r="M491" s="210" t="s">
        <v>20</v>
      </c>
      <c r="N491" s="211" t="s">
        <v>46</v>
      </c>
      <c r="O491" s="79"/>
      <c r="P491" s="212">
        <f>O491*H491</f>
        <v>0</v>
      </c>
      <c r="Q491" s="212">
        <v>0</v>
      </c>
      <c r="R491" s="212">
        <f>Q491*H491</f>
        <v>0</v>
      </c>
      <c r="S491" s="212">
        <v>0</v>
      </c>
      <c r="T491" s="213">
        <f>S491*H491</f>
        <v>0</v>
      </c>
      <c r="AR491" s="17" t="s">
        <v>247</v>
      </c>
      <c r="AT491" s="17" t="s">
        <v>159</v>
      </c>
      <c r="AU491" s="17" t="s">
        <v>165</v>
      </c>
      <c r="AY491" s="17" t="s">
        <v>157</v>
      </c>
      <c r="BE491" s="214">
        <f>IF(N491="základní",J491,0)</f>
        <v>0</v>
      </c>
      <c r="BF491" s="214">
        <f>IF(N491="snížená",J491,0)</f>
        <v>0</v>
      </c>
      <c r="BG491" s="214">
        <f>IF(N491="zákl. přenesená",J491,0)</f>
        <v>0</v>
      </c>
      <c r="BH491" s="214">
        <f>IF(N491="sníž. přenesená",J491,0)</f>
        <v>0</v>
      </c>
      <c r="BI491" s="214">
        <f>IF(N491="nulová",J491,0)</f>
        <v>0</v>
      </c>
      <c r="BJ491" s="17" t="s">
        <v>165</v>
      </c>
      <c r="BK491" s="214">
        <f>ROUND(I491*H491,0)</f>
        <v>0</v>
      </c>
      <c r="BL491" s="17" t="s">
        <v>247</v>
      </c>
      <c r="BM491" s="17" t="s">
        <v>561</v>
      </c>
    </row>
    <row r="492" spans="2:51" s="13" customFormat="1" ht="12">
      <c r="B492" s="238"/>
      <c r="C492" s="239"/>
      <c r="D492" s="217" t="s">
        <v>167</v>
      </c>
      <c r="E492" s="240" t="s">
        <v>20</v>
      </c>
      <c r="F492" s="241" t="s">
        <v>239</v>
      </c>
      <c r="G492" s="239"/>
      <c r="H492" s="240" t="s">
        <v>20</v>
      </c>
      <c r="I492" s="242"/>
      <c r="J492" s="239"/>
      <c r="K492" s="239"/>
      <c r="L492" s="243"/>
      <c r="M492" s="244"/>
      <c r="N492" s="245"/>
      <c r="O492" s="245"/>
      <c r="P492" s="245"/>
      <c r="Q492" s="245"/>
      <c r="R492" s="245"/>
      <c r="S492" s="245"/>
      <c r="T492" s="246"/>
      <c r="AT492" s="247" t="s">
        <v>167</v>
      </c>
      <c r="AU492" s="247" t="s">
        <v>165</v>
      </c>
      <c r="AV492" s="13" t="s">
        <v>8</v>
      </c>
      <c r="AW492" s="13" t="s">
        <v>34</v>
      </c>
      <c r="AX492" s="13" t="s">
        <v>74</v>
      </c>
      <c r="AY492" s="247" t="s">
        <v>157</v>
      </c>
    </row>
    <row r="493" spans="2:51" s="11" customFormat="1" ht="12">
      <c r="B493" s="215"/>
      <c r="C493" s="216"/>
      <c r="D493" s="217" t="s">
        <v>167</v>
      </c>
      <c r="E493" s="218" t="s">
        <v>20</v>
      </c>
      <c r="F493" s="219" t="s">
        <v>562</v>
      </c>
      <c r="G493" s="216"/>
      <c r="H493" s="220">
        <v>229.23</v>
      </c>
      <c r="I493" s="221"/>
      <c r="J493" s="216"/>
      <c r="K493" s="216"/>
      <c r="L493" s="222"/>
      <c r="M493" s="223"/>
      <c r="N493" s="224"/>
      <c r="O493" s="224"/>
      <c r="P493" s="224"/>
      <c r="Q493" s="224"/>
      <c r="R493" s="224"/>
      <c r="S493" s="224"/>
      <c r="T493" s="225"/>
      <c r="AT493" s="226" t="s">
        <v>167</v>
      </c>
      <c r="AU493" s="226" t="s">
        <v>165</v>
      </c>
      <c r="AV493" s="11" t="s">
        <v>165</v>
      </c>
      <c r="AW493" s="11" t="s">
        <v>34</v>
      </c>
      <c r="AX493" s="11" t="s">
        <v>74</v>
      </c>
      <c r="AY493" s="226" t="s">
        <v>157</v>
      </c>
    </row>
    <row r="494" spans="2:51" s="13" customFormat="1" ht="12">
      <c r="B494" s="238"/>
      <c r="C494" s="239"/>
      <c r="D494" s="217" t="s">
        <v>167</v>
      </c>
      <c r="E494" s="240" t="s">
        <v>20</v>
      </c>
      <c r="F494" s="241" t="s">
        <v>309</v>
      </c>
      <c r="G494" s="239"/>
      <c r="H494" s="240" t="s">
        <v>20</v>
      </c>
      <c r="I494" s="242"/>
      <c r="J494" s="239"/>
      <c r="K494" s="239"/>
      <c r="L494" s="243"/>
      <c r="M494" s="244"/>
      <c r="N494" s="245"/>
      <c r="O494" s="245"/>
      <c r="P494" s="245"/>
      <c r="Q494" s="245"/>
      <c r="R494" s="245"/>
      <c r="S494" s="245"/>
      <c r="T494" s="246"/>
      <c r="AT494" s="247" t="s">
        <v>167</v>
      </c>
      <c r="AU494" s="247" t="s">
        <v>165</v>
      </c>
      <c r="AV494" s="13" t="s">
        <v>8</v>
      </c>
      <c r="AW494" s="13" t="s">
        <v>34</v>
      </c>
      <c r="AX494" s="13" t="s">
        <v>74</v>
      </c>
      <c r="AY494" s="247" t="s">
        <v>157</v>
      </c>
    </row>
    <row r="495" spans="2:51" s="11" customFormat="1" ht="12">
      <c r="B495" s="215"/>
      <c r="C495" s="216"/>
      <c r="D495" s="217" t="s">
        <v>167</v>
      </c>
      <c r="E495" s="218" t="s">
        <v>20</v>
      </c>
      <c r="F495" s="219" t="s">
        <v>324</v>
      </c>
      <c r="G495" s="216"/>
      <c r="H495" s="220">
        <v>-24.19</v>
      </c>
      <c r="I495" s="221"/>
      <c r="J495" s="216"/>
      <c r="K495" s="216"/>
      <c r="L495" s="222"/>
      <c r="M495" s="223"/>
      <c r="N495" s="224"/>
      <c r="O495" s="224"/>
      <c r="P495" s="224"/>
      <c r="Q495" s="224"/>
      <c r="R495" s="224"/>
      <c r="S495" s="224"/>
      <c r="T495" s="225"/>
      <c r="AT495" s="226" t="s">
        <v>167</v>
      </c>
      <c r="AU495" s="226" t="s">
        <v>165</v>
      </c>
      <c r="AV495" s="11" t="s">
        <v>165</v>
      </c>
      <c r="AW495" s="11" t="s">
        <v>34</v>
      </c>
      <c r="AX495" s="11" t="s">
        <v>74</v>
      </c>
      <c r="AY495" s="226" t="s">
        <v>157</v>
      </c>
    </row>
    <row r="496" spans="2:51" s="12" customFormat="1" ht="12">
      <c r="B496" s="227"/>
      <c r="C496" s="228"/>
      <c r="D496" s="217" t="s">
        <v>167</v>
      </c>
      <c r="E496" s="229" t="s">
        <v>20</v>
      </c>
      <c r="F496" s="230" t="s">
        <v>169</v>
      </c>
      <c r="G496" s="228"/>
      <c r="H496" s="231">
        <v>205.04</v>
      </c>
      <c r="I496" s="232"/>
      <c r="J496" s="228"/>
      <c r="K496" s="228"/>
      <c r="L496" s="233"/>
      <c r="M496" s="234"/>
      <c r="N496" s="235"/>
      <c r="O496" s="235"/>
      <c r="P496" s="235"/>
      <c r="Q496" s="235"/>
      <c r="R496" s="235"/>
      <c r="S496" s="235"/>
      <c r="T496" s="236"/>
      <c r="AT496" s="237" t="s">
        <v>167</v>
      </c>
      <c r="AU496" s="237" t="s">
        <v>165</v>
      </c>
      <c r="AV496" s="12" t="s">
        <v>164</v>
      </c>
      <c r="AW496" s="12" t="s">
        <v>34</v>
      </c>
      <c r="AX496" s="12" t="s">
        <v>8</v>
      </c>
      <c r="AY496" s="237" t="s">
        <v>157</v>
      </c>
    </row>
    <row r="497" spans="2:65" s="1" customFormat="1" ht="16.5" customHeight="1">
      <c r="B497" s="38"/>
      <c r="C497" s="248" t="s">
        <v>563</v>
      </c>
      <c r="D497" s="248" t="s">
        <v>223</v>
      </c>
      <c r="E497" s="249" t="s">
        <v>564</v>
      </c>
      <c r="F497" s="250" t="s">
        <v>565</v>
      </c>
      <c r="G497" s="251" t="s">
        <v>514</v>
      </c>
      <c r="H497" s="252">
        <v>0.72</v>
      </c>
      <c r="I497" s="253"/>
      <c r="J497" s="252">
        <f>ROUND(I497*H497,0)</f>
        <v>0</v>
      </c>
      <c r="K497" s="250" t="s">
        <v>163</v>
      </c>
      <c r="L497" s="254"/>
      <c r="M497" s="255" t="s">
        <v>20</v>
      </c>
      <c r="N497" s="256" t="s">
        <v>46</v>
      </c>
      <c r="O497" s="79"/>
      <c r="P497" s="212">
        <f>O497*H497</f>
        <v>0</v>
      </c>
      <c r="Q497" s="212">
        <v>1</v>
      </c>
      <c r="R497" s="212">
        <f>Q497*H497</f>
        <v>0.72</v>
      </c>
      <c r="S497" s="212">
        <v>0</v>
      </c>
      <c r="T497" s="213">
        <f>S497*H497</f>
        <v>0</v>
      </c>
      <c r="AR497" s="17" t="s">
        <v>374</v>
      </c>
      <c r="AT497" s="17" t="s">
        <v>223</v>
      </c>
      <c r="AU497" s="17" t="s">
        <v>165</v>
      </c>
      <c r="AY497" s="17" t="s">
        <v>157</v>
      </c>
      <c r="BE497" s="214">
        <f>IF(N497="základní",J497,0)</f>
        <v>0</v>
      </c>
      <c r="BF497" s="214">
        <f>IF(N497="snížená",J497,0)</f>
        <v>0</v>
      </c>
      <c r="BG497" s="214">
        <f>IF(N497="zákl. přenesená",J497,0)</f>
        <v>0</v>
      </c>
      <c r="BH497" s="214">
        <f>IF(N497="sníž. přenesená",J497,0)</f>
        <v>0</v>
      </c>
      <c r="BI497" s="214">
        <f>IF(N497="nulová",J497,0)</f>
        <v>0</v>
      </c>
      <c r="BJ497" s="17" t="s">
        <v>165</v>
      </c>
      <c r="BK497" s="214">
        <f>ROUND(I497*H497,0)</f>
        <v>0</v>
      </c>
      <c r="BL497" s="17" t="s">
        <v>247</v>
      </c>
      <c r="BM497" s="17" t="s">
        <v>566</v>
      </c>
    </row>
    <row r="498" spans="2:51" s="11" customFormat="1" ht="12">
      <c r="B498" s="215"/>
      <c r="C498" s="216"/>
      <c r="D498" s="217" t="s">
        <v>167</v>
      </c>
      <c r="E498" s="218" t="s">
        <v>20</v>
      </c>
      <c r="F498" s="219" t="s">
        <v>567</v>
      </c>
      <c r="G498" s="216"/>
      <c r="H498" s="220">
        <v>0.72</v>
      </c>
      <c r="I498" s="221"/>
      <c r="J498" s="216"/>
      <c r="K498" s="216"/>
      <c r="L498" s="222"/>
      <c r="M498" s="223"/>
      <c r="N498" s="224"/>
      <c r="O498" s="224"/>
      <c r="P498" s="224"/>
      <c r="Q498" s="224"/>
      <c r="R498" s="224"/>
      <c r="S498" s="224"/>
      <c r="T498" s="225"/>
      <c r="AT498" s="226" t="s">
        <v>167</v>
      </c>
      <c r="AU498" s="226" t="s">
        <v>165</v>
      </c>
      <c r="AV498" s="11" t="s">
        <v>165</v>
      </c>
      <c r="AW498" s="11" t="s">
        <v>34</v>
      </c>
      <c r="AX498" s="11" t="s">
        <v>74</v>
      </c>
      <c r="AY498" s="226" t="s">
        <v>157</v>
      </c>
    </row>
    <row r="499" spans="2:51" s="12" customFormat="1" ht="12">
      <c r="B499" s="227"/>
      <c r="C499" s="228"/>
      <c r="D499" s="217" t="s">
        <v>167</v>
      </c>
      <c r="E499" s="229" t="s">
        <v>20</v>
      </c>
      <c r="F499" s="230" t="s">
        <v>169</v>
      </c>
      <c r="G499" s="228"/>
      <c r="H499" s="231">
        <v>0.72</v>
      </c>
      <c r="I499" s="232"/>
      <c r="J499" s="228"/>
      <c r="K499" s="228"/>
      <c r="L499" s="233"/>
      <c r="M499" s="234"/>
      <c r="N499" s="235"/>
      <c r="O499" s="235"/>
      <c r="P499" s="235"/>
      <c r="Q499" s="235"/>
      <c r="R499" s="235"/>
      <c r="S499" s="235"/>
      <c r="T499" s="236"/>
      <c r="AT499" s="237" t="s">
        <v>167</v>
      </c>
      <c r="AU499" s="237" t="s">
        <v>165</v>
      </c>
      <c r="AV499" s="12" t="s">
        <v>164</v>
      </c>
      <c r="AW499" s="12" t="s">
        <v>34</v>
      </c>
      <c r="AX499" s="12" t="s">
        <v>8</v>
      </c>
      <c r="AY499" s="237" t="s">
        <v>157</v>
      </c>
    </row>
    <row r="500" spans="2:65" s="1" customFormat="1" ht="16.5" customHeight="1">
      <c r="B500" s="38"/>
      <c r="C500" s="204" t="s">
        <v>568</v>
      </c>
      <c r="D500" s="204" t="s">
        <v>159</v>
      </c>
      <c r="E500" s="205" t="s">
        <v>569</v>
      </c>
      <c r="F500" s="206" t="s">
        <v>570</v>
      </c>
      <c r="G500" s="207" t="s">
        <v>162</v>
      </c>
      <c r="H500" s="208">
        <v>204.04</v>
      </c>
      <c r="I500" s="209"/>
      <c r="J500" s="208">
        <f>ROUND(I500*H500,0)</f>
        <v>0</v>
      </c>
      <c r="K500" s="206" t="s">
        <v>163</v>
      </c>
      <c r="L500" s="43"/>
      <c r="M500" s="210" t="s">
        <v>20</v>
      </c>
      <c r="N500" s="211" t="s">
        <v>46</v>
      </c>
      <c r="O500" s="79"/>
      <c r="P500" s="212">
        <f>O500*H500</f>
        <v>0</v>
      </c>
      <c r="Q500" s="212">
        <v>0</v>
      </c>
      <c r="R500" s="212">
        <f>Q500*H500</f>
        <v>0</v>
      </c>
      <c r="S500" s="212">
        <v>0.0045</v>
      </c>
      <c r="T500" s="213">
        <f>S500*H500</f>
        <v>0.9181799999999999</v>
      </c>
      <c r="AR500" s="17" t="s">
        <v>247</v>
      </c>
      <c r="AT500" s="17" t="s">
        <v>159</v>
      </c>
      <c r="AU500" s="17" t="s">
        <v>165</v>
      </c>
      <c r="AY500" s="17" t="s">
        <v>157</v>
      </c>
      <c r="BE500" s="214">
        <f>IF(N500="základní",J500,0)</f>
        <v>0</v>
      </c>
      <c r="BF500" s="214">
        <f>IF(N500="snížená",J500,0)</f>
        <v>0</v>
      </c>
      <c r="BG500" s="214">
        <f>IF(N500="zákl. přenesená",J500,0)</f>
        <v>0</v>
      </c>
      <c r="BH500" s="214">
        <f>IF(N500="sníž. přenesená",J500,0)</f>
        <v>0</v>
      </c>
      <c r="BI500" s="214">
        <f>IF(N500="nulová",J500,0)</f>
        <v>0</v>
      </c>
      <c r="BJ500" s="17" t="s">
        <v>165</v>
      </c>
      <c r="BK500" s="214">
        <f>ROUND(I500*H500,0)</f>
        <v>0</v>
      </c>
      <c r="BL500" s="17" t="s">
        <v>247</v>
      </c>
      <c r="BM500" s="17" t="s">
        <v>571</v>
      </c>
    </row>
    <row r="501" spans="2:51" s="13" customFormat="1" ht="12">
      <c r="B501" s="238"/>
      <c r="C501" s="239"/>
      <c r="D501" s="217" t="s">
        <v>167</v>
      </c>
      <c r="E501" s="240" t="s">
        <v>20</v>
      </c>
      <c r="F501" s="241" t="s">
        <v>239</v>
      </c>
      <c r="G501" s="239"/>
      <c r="H501" s="240" t="s">
        <v>20</v>
      </c>
      <c r="I501" s="242"/>
      <c r="J501" s="239"/>
      <c r="K501" s="239"/>
      <c r="L501" s="243"/>
      <c r="M501" s="244"/>
      <c r="N501" s="245"/>
      <c r="O501" s="245"/>
      <c r="P501" s="245"/>
      <c r="Q501" s="245"/>
      <c r="R501" s="245"/>
      <c r="S501" s="245"/>
      <c r="T501" s="246"/>
      <c r="AT501" s="247" t="s">
        <v>167</v>
      </c>
      <c r="AU501" s="247" t="s">
        <v>165</v>
      </c>
      <c r="AV501" s="13" t="s">
        <v>8</v>
      </c>
      <c r="AW501" s="13" t="s">
        <v>34</v>
      </c>
      <c r="AX501" s="13" t="s">
        <v>74</v>
      </c>
      <c r="AY501" s="247" t="s">
        <v>157</v>
      </c>
    </row>
    <row r="502" spans="2:51" s="11" customFormat="1" ht="12">
      <c r="B502" s="215"/>
      <c r="C502" s="216"/>
      <c r="D502" s="217" t="s">
        <v>167</v>
      </c>
      <c r="E502" s="218" t="s">
        <v>20</v>
      </c>
      <c r="F502" s="219" t="s">
        <v>562</v>
      </c>
      <c r="G502" s="216"/>
      <c r="H502" s="220">
        <v>229.23</v>
      </c>
      <c r="I502" s="221"/>
      <c r="J502" s="216"/>
      <c r="K502" s="216"/>
      <c r="L502" s="222"/>
      <c r="M502" s="223"/>
      <c r="N502" s="224"/>
      <c r="O502" s="224"/>
      <c r="P502" s="224"/>
      <c r="Q502" s="224"/>
      <c r="R502" s="224"/>
      <c r="S502" s="224"/>
      <c r="T502" s="225"/>
      <c r="AT502" s="226" t="s">
        <v>167</v>
      </c>
      <c r="AU502" s="226" t="s">
        <v>165</v>
      </c>
      <c r="AV502" s="11" t="s">
        <v>165</v>
      </c>
      <c r="AW502" s="11" t="s">
        <v>34</v>
      </c>
      <c r="AX502" s="11" t="s">
        <v>74</v>
      </c>
      <c r="AY502" s="226" t="s">
        <v>157</v>
      </c>
    </row>
    <row r="503" spans="2:51" s="13" customFormat="1" ht="12">
      <c r="B503" s="238"/>
      <c r="C503" s="239"/>
      <c r="D503" s="217" t="s">
        <v>167</v>
      </c>
      <c r="E503" s="240" t="s">
        <v>20</v>
      </c>
      <c r="F503" s="241" t="s">
        <v>309</v>
      </c>
      <c r="G503" s="239"/>
      <c r="H503" s="240" t="s">
        <v>20</v>
      </c>
      <c r="I503" s="242"/>
      <c r="J503" s="239"/>
      <c r="K503" s="239"/>
      <c r="L503" s="243"/>
      <c r="M503" s="244"/>
      <c r="N503" s="245"/>
      <c r="O503" s="245"/>
      <c r="P503" s="245"/>
      <c r="Q503" s="245"/>
      <c r="R503" s="245"/>
      <c r="S503" s="245"/>
      <c r="T503" s="246"/>
      <c r="AT503" s="247" t="s">
        <v>167</v>
      </c>
      <c r="AU503" s="247" t="s">
        <v>165</v>
      </c>
      <c r="AV503" s="13" t="s">
        <v>8</v>
      </c>
      <c r="AW503" s="13" t="s">
        <v>34</v>
      </c>
      <c r="AX503" s="13" t="s">
        <v>74</v>
      </c>
      <c r="AY503" s="247" t="s">
        <v>157</v>
      </c>
    </row>
    <row r="504" spans="2:51" s="11" customFormat="1" ht="12">
      <c r="B504" s="215"/>
      <c r="C504" s="216"/>
      <c r="D504" s="217" t="s">
        <v>167</v>
      </c>
      <c r="E504" s="218" t="s">
        <v>20</v>
      </c>
      <c r="F504" s="219" t="s">
        <v>572</v>
      </c>
      <c r="G504" s="216"/>
      <c r="H504" s="220">
        <v>-25.19</v>
      </c>
      <c r="I504" s="221"/>
      <c r="J504" s="216"/>
      <c r="K504" s="216"/>
      <c r="L504" s="222"/>
      <c r="M504" s="223"/>
      <c r="N504" s="224"/>
      <c r="O504" s="224"/>
      <c r="P504" s="224"/>
      <c r="Q504" s="224"/>
      <c r="R504" s="224"/>
      <c r="S504" s="224"/>
      <c r="T504" s="225"/>
      <c r="AT504" s="226" t="s">
        <v>167</v>
      </c>
      <c r="AU504" s="226" t="s">
        <v>165</v>
      </c>
      <c r="AV504" s="11" t="s">
        <v>165</v>
      </c>
      <c r="AW504" s="11" t="s">
        <v>34</v>
      </c>
      <c r="AX504" s="11" t="s">
        <v>74</v>
      </c>
      <c r="AY504" s="226" t="s">
        <v>157</v>
      </c>
    </row>
    <row r="505" spans="2:51" s="12" customFormat="1" ht="12">
      <c r="B505" s="227"/>
      <c r="C505" s="228"/>
      <c r="D505" s="217" t="s">
        <v>167</v>
      </c>
      <c r="E505" s="229" t="s">
        <v>20</v>
      </c>
      <c r="F505" s="230" t="s">
        <v>169</v>
      </c>
      <c r="G505" s="228"/>
      <c r="H505" s="231">
        <v>204.04</v>
      </c>
      <c r="I505" s="232"/>
      <c r="J505" s="228"/>
      <c r="K505" s="228"/>
      <c r="L505" s="233"/>
      <c r="M505" s="234"/>
      <c r="N505" s="235"/>
      <c r="O505" s="235"/>
      <c r="P505" s="235"/>
      <c r="Q505" s="235"/>
      <c r="R505" s="235"/>
      <c r="S505" s="235"/>
      <c r="T505" s="236"/>
      <c r="AT505" s="237" t="s">
        <v>167</v>
      </c>
      <c r="AU505" s="237" t="s">
        <v>165</v>
      </c>
      <c r="AV505" s="12" t="s">
        <v>164</v>
      </c>
      <c r="AW505" s="12" t="s">
        <v>34</v>
      </c>
      <c r="AX505" s="12" t="s">
        <v>8</v>
      </c>
      <c r="AY505" s="237" t="s">
        <v>157</v>
      </c>
    </row>
    <row r="506" spans="2:65" s="1" customFormat="1" ht="22.5" customHeight="1">
      <c r="B506" s="38"/>
      <c r="C506" s="204" t="s">
        <v>573</v>
      </c>
      <c r="D506" s="204" t="s">
        <v>159</v>
      </c>
      <c r="E506" s="205" t="s">
        <v>574</v>
      </c>
      <c r="F506" s="206" t="s">
        <v>575</v>
      </c>
      <c r="G506" s="207" t="s">
        <v>162</v>
      </c>
      <c r="H506" s="208">
        <v>205.04</v>
      </c>
      <c r="I506" s="209"/>
      <c r="J506" s="208">
        <f>ROUND(I506*H506,0)</f>
        <v>0</v>
      </c>
      <c r="K506" s="206" t="s">
        <v>163</v>
      </c>
      <c r="L506" s="43"/>
      <c r="M506" s="210" t="s">
        <v>20</v>
      </c>
      <c r="N506" s="211" t="s">
        <v>46</v>
      </c>
      <c r="O506" s="79"/>
      <c r="P506" s="212">
        <f>O506*H506</f>
        <v>0</v>
      </c>
      <c r="Q506" s="212">
        <v>0.00078</v>
      </c>
      <c r="R506" s="212">
        <f>Q506*H506</f>
        <v>0.1599312</v>
      </c>
      <c r="S506" s="212">
        <v>0</v>
      </c>
      <c r="T506" s="213">
        <f>S506*H506</f>
        <v>0</v>
      </c>
      <c r="AR506" s="17" t="s">
        <v>247</v>
      </c>
      <c r="AT506" s="17" t="s">
        <v>159</v>
      </c>
      <c r="AU506" s="17" t="s">
        <v>165</v>
      </c>
      <c r="AY506" s="17" t="s">
        <v>157</v>
      </c>
      <c r="BE506" s="214">
        <f>IF(N506="základní",J506,0)</f>
        <v>0</v>
      </c>
      <c r="BF506" s="214">
        <f>IF(N506="snížená",J506,0)</f>
        <v>0</v>
      </c>
      <c r="BG506" s="214">
        <f>IF(N506="zákl. přenesená",J506,0)</f>
        <v>0</v>
      </c>
      <c r="BH506" s="214">
        <f>IF(N506="sníž. přenesená",J506,0)</f>
        <v>0</v>
      </c>
      <c r="BI506" s="214">
        <f>IF(N506="nulová",J506,0)</f>
        <v>0</v>
      </c>
      <c r="BJ506" s="17" t="s">
        <v>165</v>
      </c>
      <c r="BK506" s="214">
        <f>ROUND(I506*H506,0)</f>
        <v>0</v>
      </c>
      <c r="BL506" s="17" t="s">
        <v>247</v>
      </c>
      <c r="BM506" s="17" t="s">
        <v>576</v>
      </c>
    </row>
    <row r="507" spans="2:51" s="13" customFormat="1" ht="12">
      <c r="B507" s="238"/>
      <c r="C507" s="239"/>
      <c r="D507" s="217" t="s">
        <v>167</v>
      </c>
      <c r="E507" s="240" t="s">
        <v>20</v>
      </c>
      <c r="F507" s="241" t="s">
        <v>239</v>
      </c>
      <c r="G507" s="239"/>
      <c r="H507" s="240" t="s">
        <v>20</v>
      </c>
      <c r="I507" s="242"/>
      <c r="J507" s="239"/>
      <c r="K507" s="239"/>
      <c r="L507" s="243"/>
      <c r="M507" s="244"/>
      <c r="N507" s="245"/>
      <c r="O507" s="245"/>
      <c r="P507" s="245"/>
      <c r="Q507" s="245"/>
      <c r="R507" s="245"/>
      <c r="S507" s="245"/>
      <c r="T507" s="246"/>
      <c r="AT507" s="247" t="s">
        <v>167</v>
      </c>
      <c r="AU507" s="247" t="s">
        <v>165</v>
      </c>
      <c r="AV507" s="13" t="s">
        <v>8</v>
      </c>
      <c r="AW507" s="13" t="s">
        <v>34</v>
      </c>
      <c r="AX507" s="13" t="s">
        <v>74</v>
      </c>
      <c r="AY507" s="247" t="s">
        <v>157</v>
      </c>
    </row>
    <row r="508" spans="2:51" s="11" customFormat="1" ht="12">
      <c r="B508" s="215"/>
      <c r="C508" s="216"/>
      <c r="D508" s="217" t="s">
        <v>167</v>
      </c>
      <c r="E508" s="218" t="s">
        <v>20</v>
      </c>
      <c r="F508" s="219" t="s">
        <v>562</v>
      </c>
      <c r="G508" s="216"/>
      <c r="H508" s="220">
        <v>229.23</v>
      </c>
      <c r="I508" s="221"/>
      <c r="J508" s="216"/>
      <c r="K508" s="216"/>
      <c r="L508" s="222"/>
      <c r="M508" s="223"/>
      <c r="N508" s="224"/>
      <c r="O508" s="224"/>
      <c r="P508" s="224"/>
      <c r="Q508" s="224"/>
      <c r="R508" s="224"/>
      <c r="S508" s="224"/>
      <c r="T508" s="225"/>
      <c r="AT508" s="226" t="s">
        <v>167</v>
      </c>
      <c r="AU508" s="226" t="s">
        <v>165</v>
      </c>
      <c r="AV508" s="11" t="s">
        <v>165</v>
      </c>
      <c r="AW508" s="11" t="s">
        <v>34</v>
      </c>
      <c r="AX508" s="11" t="s">
        <v>74</v>
      </c>
      <c r="AY508" s="226" t="s">
        <v>157</v>
      </c>
    </row>
    <row r="509" spans="2:51" s="13" customFormat="1" ht="12">
      <c r="B509" s="238"/>
      <c r="C509" s="239"/>
      <c r="D509" s="217" t="s">
        <v>167</v>
      </c>
      <c r="E509" s="240" t="s">
        <v>20</v>
      </c>
      <c r="F509" s="241" t="s">
        <v>309</v>
      </c>
      <c r="G509" s="239"/>
      <c r="H509" s="240" t="s">
        <v>20</v>
      </c>
      <c r="I509" s="242"/>
      <c r="J509" s="239"/>
      <c r="K509" s="239"/>
      <c r="L509" s="243"/>
      <c r="M509" s="244"/>
      <c r="N509" s="245"/>
      <c r="O509" s="245"/>
      <c r="P509" s="245"/>
      <c r="Q509" s="245"/>
      <c r="R509" s="245"/>
      <c r="S509" s="245"/>
      <c r="T509" s="246"/>
      <c r="AT509" s="247" t="s">
        <v>167</v>
      </c>
      <c r="AU509" s="247" t="s">
        <v>165</v>
      </c>
      <c r="AV509" s="13" t="s">
        <v>8</v>
      </c>
      <c r="AW509" s="13" t="s">
        <v>34</v>
      </c>
      <c r="AX509" s="13" t="s">
        <v>74</v>
      </c>
      <c r="AY509" s="247" t="s">
        <v>157</v>
      </c>
    </row>
    <row r="510" spans="2:51" s="11" customFormat="1" ht="12">
      <c r="B510" s="215"/>
      <c r="C510" s="216"/>
      <c r="D510" s="217" t="s">
        <v>167</v>
      </c>
      <c r="E510" s="218" t="s">
        <v>20</v>
      </c>
      <c r="F510" s="219" t="s">
        <v>324</v>
      </c>
      <c r="G510" s="216"/>
      <c r="H510" s="220">
        <v>-24.19</v>
      </c>
      <c r="I510" s="221"/>
      <c r="J510" s="216"/>
      <c r="K510" s="216"/>
      <c r="L510" s="222"/>
      <c r="M510" s="223"/>
      <c r="N510" s="224"/>
      <c r="O510" s="224"/>
      <c r="P510" s="224"/>
      <c r="Q510" s="224"/>
      <c r="R510" s="224"/>
      <c r="S510" s="224"/>
      <c r="T510" s="225"/>
      <c r="AT510" s="226" t="s">
        <v>167</v>
      </c>
      <c r="AU510" s="226" t="s">
        <v>165</v>
      </c>
      <c r="AV510" s="11" t="s">
        <v>165</v>
      </c>
      <c r="AW510" s="11" t="s">
        <v>34</v>
      </c>
      <c r="AX510" s="11" t="s">
        <v>74</v>
      </c>
      <c r="AY510" s="226" t="s">
        <v>157</v>
      </c>
    </row>
    <row r="511" spans="2:51" s="12" customFormat="1" ht="12">
      <c r="B511" s="227"/>
      <c r="C511" s="228"/>
      <c r="D511" s="217" t="s">
        <v>167</v>
      </c>
      <c r="E511" s="229" t="s">
        <v>20</v>
      </c>
      <c r="F511" s="230" t="s">
        <v>169</v>
      </c>
      <c r="G511" s="228"/>
      <c r="H511" s="231">
        <v>205.04</v>
      </c>
      <c r="I511" s="232"/>
      <c r="J511" s="228"/>
      <c r="K511" s="228"/>
      <c r="L511" s="233"/>
      <c r="M511" s="234"/>
      <c r="N511" s="235"/>
      <c r="O511" s="235"/>
      <c r="P511" s="235"/>
      <c r="Q511" s="235"/>
      <c r="R511" s="235"/>
      <c r="S511" s="235"/>
      <c r="T511" s="236"/>
      <c r="AT511" s="237" t="s">
        <v>167</v>
      </c>
      <c r="AU511" s="237" t="s">
        <v>165</v>
      </c>
      <c r="AV511" s="12" t="s">
        <v>164</v>
      </c>
      <c r="AW511" s="12" t="s">
        <v>34</v>
      </c>
      <c r="AX511" s="12" t="s">
        <v>8</v>
      </c>
      <c r="AY511" s="237" t="s">
        <v>157</v>
      </c>
    </row>
    <row r="512" spans="2:65" s="1" customFormat="1" ht="16.5" customHeight="1">
      <c r="B512" s="38"/>
      <c r="C512" s="204" t="s">
        <v>577</v>
      </c>
      <c r="D512" s="204" t="s">
        <v>159</v>
      </c>
      <c r="E512" s="205" t="s">
        <v>578</v>
      </c>
      <c r="F512" s="206" t="s">
        <v>579</v>
      </c>
      <c r="G512" s="207" t="s">
        <v>162</v>
      </c>
      <c r="H512" s="208">
        <v>205.04</v>
      </c>
      <c r="I512" s="209"/>
      <c r="J512" s="208">
        <f>ROUND(I512*H512,0)</f>
        <v>0</v>
      </c>
      <c r="K512" s="206" t="s">
        <v>163</v>
      </c>
      <c r="L512" s="43"/>
      <c r="M512" s="210" t="s">
        <v>20</v>
      </c>
      <c r="N512" s="211" t="s">
        <v>46</v>
      </c>
      <c r="O512" s="79"/>
      <c r="P512" s="212">
        <f>O512*H512</f>
        <v>0</v>
      </c>
      <c r="Q512" s="212">
        <v>0.0004</v>
      </c>
      <c r="R512" s="212">
        <f>Q512*H512</f>
        <v>0.082016</v>
      </c>
      <c r="S512" s="212">
        <v>0</v>
      </c>
      <c r="T512" s="213">
        <f>S512*H512</f>
        <v>0</v>
      </c>
      <c r="AR512" s="17" t="s">
        <v>247</v>
      </c>
      <c r="AT512" s="17" t="s">
        <v>159</v>
      </c>
      <c r="AU512" s="17" t="s">
        <v>165</v>
      </c>
      <c r="AY512" s="17" t="s">
        <v>157</v>
      </c>
      <c r="BE512" s="214">
        <f>IF(N512="základní",J512,0)</f>
        <v>0</v>
      </c>
      <c r="BF512" s="214">
        <f>IF(N512="snížená",J512,0)</f>
        <v>0</v>
      </c>
      <c r="BG512" s="214">
        <f>IF(N512="zákl. přenesená",J512,0)</f>
        <v>0</v>
      </c>
      <c r="BH512" s="214">
        <f>IF(N512="sníž. přenesená",J512,0)</f>
        <v>0</v>
      </c>
      <c r="BI512" s="214">
        <f>IF(N512="nulová",J512,0)</f>
        <v>0</v>
      </c>
      <c r="BJ512" s="17" t="s">
        <v>165</v>
      </c>
      <c r="BK512" s="214">
        <f>ROUND(I512*H512,0)</f>
        <v>0</v>
      </c>
      <c r="BL512" s="17" t="s">
        <v>247</v>
      </c>
      <c r="BM512" s="17" t="s">
        <v>580</v>
      </c>
    </row>
    <row r="513" spans="2:51" s="13" customFormat="1" ht="12">
      <c r="B513" s="238"/>
      <c r="C513" s="239"/>
      <c r="D513" s="217" t="s">
        <v>167</v>
      </c>
      <c r="E513" s="240" t="s">
        <v>20</v>
      </c>
      <c r="F513" s="241" t="s">
        <v>239</v>
      </c>
      <c r="G513" s="239"/>
      <c r="H513" s="240" t="s">
        <v>20</v>
      </c>
      <c r="I513" s="242"/>
      <c r="J513" s="239"/>
      <c r="K513" s="239"/>
      <c r="L513" s="243"/>
      <c r="M513" s="244"/>
      <c r="N513" s="245"/>
      <c r="O513" s="245"/>
      <c r="P513" s="245"/>
      <c r="Q513" s="245"/>
      <c r="R513" s="245"/>
      <c r="S513" s="245"/>
      <c r="T513" s="246"/>
      <c r="AT513" s="247" t="s">
        <v>167</v>
      </c>
      <c r="AU513" s="247" t="s">
        <v>165</v>
      </c>
      <c r="AV513" s="13" t="s">
        <v>8</v>
      </c>
      <c r="AW513" s="13" t="s">
        <v>34</v>
      </c>
      <c r="AX513" s="13" t="s">
        <v>74</v>
      </c>
      <c r="AY513" s="247" t="s">
        <v>157</v>
      </c>
    </row>
    <row r="514" spans="2:51" s="11" customFormat="1" ht="12">
      <c r="B514" s="215"/>
      <c r="C514" s="216"/>
      <c r="D514" s="217" t="s">
        <v>167</v>
      </c>
      <c r="E514" s="218" t="s">
        <v>20</v>
      </c>
      <c r="F514" s="219" t="s">
        <v>562</v>
      </c>
      <c r="G514" s="216"/>
      <c r="H514" s="220">
        <v>229.23</v>
      </c>
      <c r="I514" s="221"/>
      <c r="J514" s="216"/>
      <c r="K514" s="216"/>
      <c r="L514" s="222"/>
      <c r="M514" s="223"/>
      <c r="N514" s="224"/>
      <c r="O514" s="224"/>
      <c r="P514" s="224"/>
      <c r="Q514" s="224"/>
      <c r="R514" s="224"/>
      <c r="S514" s="224"/>
      <c r="T514" s="225"/>
      <c r="AT514" s="226" t="s">
        <v>167</v>
      </c>
      <c r="AU514" s="226" t="s">
        <v>165</v>
      </c>
      <c r="AV514" s="11" t="s">
        <v>165</v>
      </c>
      <c r="AW514" s="11" t="s">
        <v>34</v>
      </c>
      <c r="AX514" s="11" t="s">
        <v>74</v>
      </c>
      <c r="AY514" s="226" t="s">
        <v>157</v>
      </c>
    </row>
    <row r="515" spans="2:51" s="13" customFormat="1" ht="12">
      <c r="B515" s="238"/>
      <c r="C515" s="239"/>
      <c r="D515" s="217" t="s">
        <v>167</v>
      </c>
      <c r="E515" s="240" t="s">
        <v>20</v>
      </c>
      <c r="F515" s="241" t="s">
        <v>309</v>
      </c>
      <c r="G515" s="239"/>
      <c r="H515" s="240" t="s">
        <v>20</v>
      </c>
      <c r="I515" s="242"/>
      <c r="J515" s="239"/>
      <c r="K515" s="239"/>
      <c r="L515" s="243"/>
      <c r="M515" s="244"/>
      <c r="N515" s="245"/>
      <c r="O515" s="245"/>
      <c r="P515" s="245"/>
      <c r="Q515" s="245"/>
      <c r="R515" s="245"/>
      <c r="S515" s="245"/>
      <c r="T515" s="246"/>
      <c r="AT515" s="247" t="s">
        <v>167</v>
      </c>
      <c r="AU515" s="247" t="s">
        <v>165</v>
      </c>
      <c r="AV515" s="13" t="s">
        <v>8</v>
      </c>
      <c r="AW515" s="13" t="s">
        <v>34</v>
      </c>
      <c r="AX515" s="13" t="s">
        <v>74</v>
      </c>
      <c r="AY515" s="247" t="s">
        <v>157</v>
      </c>
    </row>
    <row r="516" spans="2:51" s="11" customFormat="1" ht="12">
      <c r="B516" s="215"/>
      <c r="C516" s="216"/>
      <c r="D516" s="217" t="s">
        <v>167</v>
      </c>
      <c r="E516" s="218" t="s">
        <v>20</v>
      </c>
      <c r="F516" s="219" t="s">
        <v>324</v>
      </c>
      <c r="G516" s="216"/>
      <c r="H516" s="220">
        <v>-24.19</v>
      </c>
      <c r="I516" s="221"/>
      <c r="J516" s="216"/>
      <c r="K516" s="216"/>
      <c r="L516" s="222"/>
      <c r="M516" s="223"/>
      <c r="N516" s="224"/>
      <c r="O516" s="224"/>
      <c r="P516" s="224"/>
      <c r="Q516" s="224"/>
      <c r="R516" s="224"/>
      <c r="S516" s="224"/>
      <c r="T516" s="225"/>
      <c r="AT516" s="226" t="s">
        <v>167</v>
      </c>
      <c r="AU516" s="226" t="s">
        <v>165</v>
      </c>
      <c r="AV516" s="11" t="s">
        <v>165</v>
      </c>
      <c r="AW516" s="11" t="s">
        <v>34</v>
      </c>
      <c r="AX516" s="11" t="s">
        <v>74</v>
      </c>
      <c r="AY516" s="226" t="s">
        <v>157</v>
      </c>
    </row>
    <row r="517" spans="2:51" s="12" customFormat="1" ht="12">
      <c r="B517" s="227"/>
      <c r="C517" s="228"/>
      <c r="D517" s="217" t="s">
        <v>167</v>
      </c>
      <c r="E517" s="229" t="s">
        <v>20</v>
      </c>
      <c r="F517" s="230" t="s">
        <v>169</v>
      </c>
      <c r="G517" s="228"/>
      <c r="H517" s="231">
        <v>205.04</v>
      </c>
      <c r="I517" s="232"/>
      <c r="J517" s="228"/>
      <c r="K517" s="228"/>
      <c r="L517" s="233"/>
      <c r="M517" s="234"/>
      <c r="N517" s="235"/>
      <c r="O517" s="235"/>
      <c r="P517" s="235"/>
      <c r="Q517" s="235"/>
      <c r="R517" s="235"/>
      <c r="S517" s="235"/>
      <c r="T517" s="236"/>
      <c r="AT517" s="237" t="s">
        <v>167</v>
      </c>
      <c r="AU517" s="237" t="s">
        <v>165</v>
      </c>
      <c r="AV517" s="12" t="s">
        <v>164</v>
      </c>
      <c r="AW517" s="12" t="s">
        <v>34</v>
      </c>
      <c r="AX517" s="12" t="s">
        <v>8</v>
      </c>
      <c r="AY517" s="237" t="s">
        <v>157</v>
      </c>
    </row>
    <row r="518" spans="2:65" s="1" customFormat="1" ht="16.5" customHeight="1">
      <c r="B518" s="38"/>
      <c r="C518" s="248" t="s">
        <v>581</v>
      </c>
      <c r="D518" s="248" t="s">
        <v>223</v>
      </c>
      <c r="E518" s="249" t="s">
        <v>582</v>
      </c>
      <c r="F518" s="250" t="s">
        <v>583</v>
      </c>
      <c r="G518" s="251" t="s">
        <v>162</v>
      </c>
      <c r="H518" s="252">
        <v>246.05</v>
      </c>
      <c r="I518" s="253"/>
      <c r="J518" s="252">
        <f>ROUND(I518*H518,0)</f>
        <v>0</v>
      </c>
      <c r="K518" s="250" t="s">
        <v>163</v>
      </c>
      <c r="L518" s="254"/>
      <c r="M518" s="255" t="s">
        <v>20</v>
      </c>
      <c r="N518" s="256" t="s">
        <v>46</v>
      </c>
      <c r="O518" s="79"/>
      <c r="P518" s="212">
        <f>O518*H518</f>
        <v>0</v>
      </c>
      <c r="Q518" s="212">
        <v>0.0039</v>
      </c>
      <c r="R518" s="212">
        <f>Q518*H518</f>
        <v>0.959595</v>
      </c>
      <c r="S518" s="212">
        <v>0</v>
      </c>
      <c r="T518" s="213">
        <f>S518*H518</f>
        <v>0</v>
      </c>
      <c r="AR518" s="17" t="s">
        <v>374</v>
      </c>
      <c r="AT518" s="17" t="s">
        <v>223</v>
      </c>
      <c r="AU518" s="17" t="s">
        <v>165</v>
      </c>
      <c r="AY518" s="17" t="s">
        <v>157</v>
      </c>
      <c r="BE518" s="214">
        <f>IF(N518="základní",J518,0)</f>
        <v>0</v>
      </c>
      <c r="BF518" s="214">
        <f>IF(N518="snížená",J518,0)</f>
        <v>0</v>
      </c>
      <c r="BG518" s="214">
        <f>IF(N518="zákl. přenesená",J518,0)</f>
        <v>0</v>
      </c>
      <c r="BH518" s="214">
        <f>IF(N518="sníž. přenesená",J518,0)</f>
        <v>0</v>
      </c>
      <c r="BI518" s="214">
        <f>IF(N518="nulová",J518,0)</f>
        <v>0</v>
      </c>
      <c r="BJ518" s="17" t="s">
        <v>165</v>
      </c>
      <c r="BK518" s="214">
        <f>ROUND(I518*H518,0)</f>
        <v>0</v>
      </c>
      <c r="BL518" s="17" t="s">
        <v>247</v>
      </c>
      <c r="BM518" s="17" t="s">
        <v>584</v>
      </c>
    </row>
    <row r="519" spans="2:51" s="11" customFormat="1" ht="12">
      <c r="B519" s="215"/>
      <c r="C519" s="216"/>
      <c r="D519" s="217" t="s">
        <v>167</v>
      </c>
      <c r="E519" s="218" t="s">
        <v>20</v>
      </c>
      <c r="F519" s="219" t="s">
        <v>585</v>
      </c>
      <c r="G519" s="216"/>
      <c r="H519" s="220">
        <v>246.05</v>
      </c>
      <c r="I519" s="221"/>
      <c r="J519" s="216"/>
      <c r="K519" s="216"/>
      <c r="L519" s="222"/>
      <c r="M519" s="223"/>
      <c r="N519" s="224"/>
      <c r="O519" s="224"/>
      <c r="P519" s="224"/>
      <c r="Q519" s="224"/>
      <c r="R519" s="224"/>
      <c r="S519" s="224"/>
      <c r="T519" s="225"/>
      <c r="AT519" s="226" t="s">
        <v>167</v>
      </c>
      <c r="AU519" s="226" t="s">
        <v>165</v>
      </c>
      <c r="AV519" s="11" t="s">
        <v>165</v>
      </c>
      <c r="AW519" s="11" t="s">
        <v>34</v>
      </c>
      <c r="AX519" s="11" t="s">
        <v>74</v>
      </c>
      <c r="AY519" s="226" t="s">
        <v>157</v>
      </c>
    </row>
    <row r="520" spans="2:51" s="12" customFormat="1" ht="12">
      <c r="B520" s="227"/>
      <c r="C520" s="228"/>
      <c r="D520" s="217" t="s">
        <v>167</v>
      </c>
      <c r="E520" s="229" t="s">
        <v>20</v>
      </c>
      <c r="F520" s="230" t="s">
        <v>169</v>
      </c>
      <c r="G520" s="228"/>
      <c r="H520" s="231">
        <v>246.05</v>
      </c>
      <c r="I520" s="232"/>
      <c r="J520" s="228"/>
      <c r="K520" s="228"/>
      <c r="L520" s="233"/>
      <c r="M520" s="234"/>
      <c r="N520" s="235"/>
      <c r="O520" s="235"/>
      <c r="P520" s="235"/>
      <c r="Q520" s="235"/>
      <c r="R520" s="235"/>
      <c r="S520" s="235"/>
      <c r="T520" s="236"/>
      <c r="AT520" s="237" t="s">
        <v>167</v>
      </c>
      <c r="AU520" s="237" t="s">
        <v>165</v>
      </c>
      <c r="AV520" s="12" t="s">
        <v>164</v>
      </c>
      <c r="AW520" s="12" t="s">
        <v>34</v>
      </c>
      <c r="AX520" s="12" t="s">
        <v>8</v>
      </c>
      <c r="AY520" s="237" t="s">
        <v>157</v>
      </c>
    </row>
    <row r="521" spans="2:65" s="1" customFormat="1" ht="16.5" customHeight="1">
      <c r="B521" s="38"/>
      <c r="C521" s="204" t="s">
        <v>586</v>
      </c>
      <c r="D521" s="204" t="s">
        <v>159</v>
      </c>
      <c r="E521" s="205" t="s">
        <v>587</v>
      </c>
      <c r="F521" s="206" t="s">
        <v>588</v>
      </c>
      <c r="G521" s="207" t="s">
        <v>231</v>
      </c>
      <c r="H521" s="208">
        <v>232.83</v>
      </c>
      <c r="I521" s="209"/>
      <c r="J521" s="208">
        <f>ROUND(I521*H521,0)</f>
        <v>0</v>
      </c>
      <c r="K521" s="206" t="s">
        <v>163</v>
      </c>
      <c r="L521" s="43"/>
      <c r="M521" s="210" t="s">
        <v>20</v>
      </c>
      <c r="N521" s="211" t="s">
        <v>46</v>
      </c>
      <c r="O521" s="79"/>
      <c r="P521" s="212">
        <f>O521*H521</f>
        <v>0</v>
      </c>
      <c r="Q521" s="212">
        <v>0.00028</v>
      </c>
      <c r="R521" s="212">
        <f>Q521*H521</f>
        <v>0.0651924</v>
      </c>
      <c r="S521" s="212">
        <v>0</v>
      </c>
      <c r="T521" s="213">
        <f>S521*H521</f>
        <v>0</v>
      </c>
      <c r="AR521" s="17" t="s">
        <v>247</v>
      </c>
      <c r="AT521" s="17" t="s">
        <v>159</v>
      </c>
      <c r="AU521" s="17" t="s">
        <v>165</v>
      </c>
      <c r="AY521" s="17" t="s">
        <v>157</v>
      </c>
      <c r="BE521" s="214">
        <f>IF(N521="základní",J521,0)</f>
        <v>0</v>
      </c>
      <c r="BF521" s="214">
        <f>IF(N521="snížená",J521,0)</f>
        <v>0</v>
      </c>
      <c r="BG521" s="214">
        <f>IF(N521="zákl. přenesená",J521,0)</f>
        <v>0</v>
      </c>
      <c r="BH521" s="214">
        <f>IF(N521="sníž. přenesená",J521,0)</f>
        <v>0</v>
      </c>
      <c r="BI521" s="214">
        <f>IF(N521="nulová",J521,0)</f>
        <v>0</v>
      </c>
      <c r="BJ521" s="17" t="s">
        <v>165</v>
      </c>
      <c r="BK521" s="214">
        <f>ROUND(I521*H521,0)</f>
        <v>0</v>
      </c>
      <c r="BL521" s="17" t="s">
        <v>247</v>
      </c>
      <c r="BM521" s="17" t="s">
        <v>589</v>
      </c>
    </row>
    <row r="522" spans="2:51" s="11" customFormat="1" ht="12">
      <c r="B522" s="215"/>
      <c r="C522" s="216"/>
      <c r="D522" s="217" t="s">
        <v>167</v>
      </c>
      <c r="E522" s="218" t="s">
        <v>20</v>
      </c>
      <c r="F522" s="219" t="s">
        <v>590</v>
      </c>
      <c r="G522" s="216"/>
      <c r="H522" s="220">
        <v>232.83</v>
      </c>
      <c r="I522" s="221"/>
      <c r="J522" s="216"/>
      <c r="K522" s="216"/>
      <c r="L522" s="222"/>
      <c r="M522" s="223"/>
      <c r="N522" s="224"/>
      <c r="O522" s="224"/>
      <c r="P522" s="224"/>
      <c r="Q522" s="224"/>
      <c r="R522" s="224"/>
      <c r="S522" s="224"/>
      <c r="T522" s="225"/>
      <c r="AT522" s="226" t="s">
        <v>167</v>
      </c>
      <c r="AU522" s="226" t="s">
        <v>165</v>
      </c>
      <c r="AV522" s="11" t="s">
        <v>165</v>
      </c>
      <c r="AW522" s="11" t="s">
        <v>34</v>
      </c>
      <c r="AX522" s="11" t="s">
        <v>8</v>
      </c>
      <c r="AY522" s="226" t="s">
        <v>157</v>
      </c>
    </row>
    <row r="523" spans="2:65" s="1" customFormat="1" ht="16.5" customHeight="1">
      <c r="B523" s="38"/>
      <c r="C523" s="204" t="s">
        <v>591</v>
      </c>
      <c r="D523" s="204" t="s">
        <v>159</v>
      </c>
      <c r="E523" s="205" t="s">
        <v>592</v>
      </c>
      <c r="F523" s="206" t="s">
        <v>593</v>
      </c>
      <c r="G523" s="207" t="s">
        <v>162</v>
      </c>
      <c r="H523" s="208">
        <v>646.45</v>
      </c>
      <c r="I523" s="209"/>
      <c r="J523" s="208">
        <f>ROUND(I523*H523,0)</f>
        <v>0</v>
      </c>
      <c r="K523" s="206" t="s">
        <v>163</v>
      </c>
      <c r="L523" s="43"/>
      <c r="M523" s="210" t="s">
        <v>20</v>
      </c>
      <c r="N523" s="211" t="s">
        <v>46</v>
      </c>
      <c r="O523" s="79"/>
      <c r="P523" s="212">
        <f>O523*H523</f>
        <v>0</v>
      </c>
      <c r="Q523" s="212">
        <v>0</v>
      </c>
      <c r="R523" s="212">
        <f>Q523*H523</f>
        <v>0</v>
      </c>
      <c r="S523" s="212">
        <v>0</v>
      </c>
      <c r="T523" s="213">
        <f>S523*H523</f>
        <v>0</v>
      </c>
      <c r="AR523" s="17" t="s">
        <v>247</v>
      </c>
      <c r="AT523" s="17" t="s">
        <v>159</v>
      </c>
      <c r="AU523" s="17" t="s">
        <v>165</v>
      </c>
      <c r="AY523" s="17" t="s">
        <v>157</v>
      </c>
      <c r="BE523" s="214">
        <f>IF(N523="základní",J523,0)</f>
        <v>0</v>
      </c>
      <c r="BF523" s="214">
        <f>IF(N523="snížená",J523,0)</f>
        <v>0</v>
      </c>
      <c r="BG523" s="214">
        <f>IF(N523="zákl. přenesená",J523,0)</f>
        <v>0</v>
      </c>
      <c r="BH523" s="214">
        <f>IF(N523="sníž. přenesená",J523,0)</f>
        <v>0</v>
      </c>
      <c r="BI523" s="214">
        <f>IF(N523="nulová",J523,0)</f>
        <v>0</v>
      </c>
      <c r="BJ523" s="17" t="s">
        <v>165</v>
      </c>
      <c r="BK523" s="214">
        <f>ROUND(I523*H523,0)</f>
        <v>0</v>
      </c>
      <c r="BL523" s="17" t="s">
        <v>247</v>
      </c>
      <c r="BM523" s="17" t="s">
        <v>594</v>
      </c>
    </row>
    <row r="524" spans="2:51" s="13" customFormat="1" ht="12">
      <c r="B524" s="238"/>
      <c r="C524" s="239"/>
      <c r="D524" s="217" t="s">
        <v>167</v>
      </c>
      <c r="E524" s="240" t="s">
        <v>20</v>
      </c>
      <c r="F524" s="241" t="s">
        <v>595</v>
      </c>
      <c r="G524" s="239"/>
      <c r="H524" s="240" t="s">
        <v>20</v>
      </c>
      <c r="I524" s="242"/>
      <c r="J524" s="239"/>
      <c r="K524" s="239"/>
      <c r="L524" s="243"/>
      <c r="M524" s="244"/>
      <c r="N524" s="245"/>
      <c r="O524" s="245"/>
      <c r="P524" s="245"/>
      <c r="Q524" s="245"/>
      <c r="R524" s="245"/>
      <c r="S524" s="245"/>
      <c r="T524" s="246"/>
      <c r="AT524" s="247" t="s">
        <v>167</v>
      </c>
      <c r="AU524" s="247" t="s">
        <v>165</v>
      </c>
      <c r="AV524" s="13" t="s">
        <v>8</v>
      </c>
      <c r="AW524" s="13" t="s">
        <v>34</v>
      </c>
      <c r="AX524" s="13" t="s">
        <v>74</v>
      </c>
      <c r="AY524" s="247" t="s">
        <v>157</v>
      </c>
    </row>
    <row r="525" spans="2:51" s="11" customFormat="1" ht="12">
      <c r="B525" s="215"/>
      <c r="C525" s="216"/>
      <c r="D525" s="217" t="s">
        <v>167</v>
      </c>
      <c r="E525" s="218" t="s">
        <v>20</v>
      </c>
      <c r="F525" s="219" t="s">
        <v>596</v>
      </c>
      <c r="G525" s="216"/>
      <c r="H525" s="220">
        <v>646.45</v>
      </c>
      <c r="I525" s="221"/>
      <c r="J525" s="216"/>
      <c r="K525" s="216"/>
      <c r="L525" s="222"/>
      <c r="M525" s="223"/>
      <c r="N525" s="224"/>
      <c r="O525" s="224"/>
      <c r="P525" s="224"/>
      <c r="Q525" s="224"/>
      <c r="R525" s="224"/>
      <c r="S525" s="224"/>
      <c r="T525" s="225"/>
      <c r="AT525" s="226" t="s">
        <v>167</v>
      </c>
      <c r="AU525" s="226" t="s">
        <v>165</v>
      </c>
      <c r="AV525" s="11" t="s">
        <v>165</v>
      </c>
      <c r="AW525" s="11" t="s">
        <v>34</v>
      </c>
      <c r="AX525" s="11" t="s">
        <v>74</v>
      </c>
      <c r="AY525" s="226" t="s">
        <v>157</v>
      </c>
    </row>
    <row r="526" spans="2:51" s="12" customFormat="1" ht="12">
      <c r="B526" s="227"/>
      <c r="C526" s="228"/>
      <c r="D526" s="217" t="s">
        <v>167</v>
      </c>
      <c r="E526" s="229" t="s">
        <v>20</v>
      </c>
      <c r="F526" s="230" t="s">
        <v>169</v>
      </c>
      <c r="G526" s="228"/>
      <c r="H526" s="231">
        <v>646.45</v>
      </c>
      <c r="I526" s="232"/>
      <c r="J526" s="228"/>
      <c r="K526" s="228"/>
      <c r="L526" s="233"/>
      <c r="M526" s="234"/>
      <c r="N526" s="235"/>
      <c r="O526" s="235"/>
      <c r="P526" s="235"/>
      <c r="Q526" s="235"/>
      <c r="R526" s="235"/>
      <c r="S526" s="235"/>
      <c r="T526" s="236"/>
      <c r="AT526" s="237" t="s">
        <v>167</v>
      </c>
      <c r="AU526" s="237" t="s">
        <v>165</v>
      </c>
      <c r="AV526" s="12" t="s">
        <v>164</v>
      </c>
      <c r="AW526" s="12" t="s">
        <v>34</v>
      </c>
      <c r="AX526" s="12" t="s">
        <v>8</v>
      </c>
      <c r="AY526" s="237" t="s">
        <v>157</v>
      </c>
    </row>
    <row r="527" spans="2:65" s="1" customFormat="1" ht="16.5" customHeight="1">
      <c r="B527" s="38"/>
      <c r="C527" s="248" t="s">
        <v>597</v>
      </c>
      <c r="D527" s="248" t="s">
        <v>223</v>
      </c>
      <c r="E527" s="249" t="s">
        <v>598</v>
      </c>
      <c r="F527" s="250" t="s">
        <v>599</v>
      </c>
      <c r="G527" s="251" t="s">
        <v>162</v>
      </c>
      <c r="H527" s="252">
        <v>678.77</v>
      </c>
      <c r="I527" s="253"/>
      <c r="J527" s="252">
        <f>ROUND(I527*H527,0)</f>
        <v>0</v>
      </c>
      <c r="K527" s="250" t="s">
        <v>163</v>
      </c>
      <c r="L527" s="254"/>
      <c r="M527" s="255" t="s">
        <v>20</v>
      </c>
      <c r="N527" s="256" t="s">
        <v>46</v>
      </c>
      <c r="O527" s="79"/>
      <c r="P527" s="212">
        <f>O527*H527</f>
        <v>0</v>
      </c>
      <c r="Q527" s="212">
        <v>0.00028</v>
      </c>
      <c r="R527" s="212">
        <f>Q527*H527</f>
        <v>0.1900556</v>
      </c>
      <c r="S527" s="212">
        <v>0</v>
      </c>
      <c r="T527" s="213">
        <f>S527*H527</f>
        <v>0</v>
      </c>
      <c r="AR527" s="17" t="s">
        <v>374</v>
      </c>
      <c r="AT527" s="17" t="s">
        <v>223</v>
      </c>
      <c r="AU527" s="17" t="s">
        <v>165</v>
      </c>
      <c r="AY527" s="17" t="s">
        <v>157</v>
      </c>
      <c r="BE527" s="214">
        <f>IF(N527="základní",J527,0)</f>
        <v>0</v>
      </c>
      <c r="BF527" s="214">
        <f>IF(N527="snížená",J527,0)</f>
        <v>0</v>
      </c>
      <c r="BG527" s="214">
        <f>IF(N527="zákl. přenesená",J527,0)</f>
        <v>0</v>
      </c>
      <c r="BH527" s="214">
        <f>IF(N527="sníž. přenesená",J527,0)</f>
        <v>0</v>
      </c>
      <c r="BI527" s="214">
        <f>IF(N527="nulová",J527,0)</f>
        <v>0</v>
      </c>
      <c r="BJ527" s="17" t="s">
        <v>165</v>
      </c>
      <c r="BK527" s="214">
        <f>ROUND(I527*H527,0)</f>
        <v>0</v>
      </c>
      <c r="BL527" s="17" t="s">
        <v>247</v>
      </c>
      <c r="BM527" s="17" t="s">
        <v>600</v>
      </c>
    </row>
    <row r="528" spans="2:51" s="11" customFormat="1" ht="12">
      <c r="B528" s="215"/>
      <c r="C528" s="216"/>
      <c r="D528" s="217" t="s">
        <v>167</v>
      </c>
      <c r="E528" s="218" t="s">
        <v>20</v>
      </c>
      <c r="F528" s="219" t="s">
        <v>601</v>
      </c>
      <c r="G528" s="216"/>
      <c r="H528" s="220">
        <v>678.77</v>
      </c>
      <c r="I528" s="221"/>
      <c r="J528" s="216"/>
      <c r="K528" s="216"/>
      <c r="L528" s="222"/>
      <c r="M528" s="223"/>
      <c r="N528" s="224"/>
      <c r="O528" s="224"/>
      <c r="P528" s="224"/>
      <c r="Q528" s="224"/>
      <c r="R528" s="224"/>
      <c r="S528" s="224"/>
      <c r="T528" s="225"/>
      <c r="AT528" s="226" t="s">
        <v>167</v>
      </c>
      <c r="AU528" s="226" t="s">
        <v>165</v>
      </c>
      <c r="AV528" s="11" t="s">
        <v>165</v>
      </c>
      <c r="AW528" s="11" t="s">
        <v>34</v>
      </c>
      <c r="AX528" s="11" t="s">
        <v>74</v>
      </c>
      <c r="AY528" s="226" t="s">
        <v>157</v>
      </c>
    </row>
    <row r="529" spans="2:51" s="12" customFormat="1" ht="12">
      <c r="B529" s="227"/>
      <c r="C529" s="228"/>
      <c r="D529" s="217" t="s">
        <v>167</v>
      </c>
      <c r="E529" s="229" t="s">
        <v>20</v>
      </c>
      <c r="F529" s="230" t="s">
        <v>169</v>
      </c>
      <c r="G529" s="228"/>
      <c r="H529" s="231">
        <v>678.77</v>
      </c>
      <c r="I529" s="232"/>
      <c r="J529" s="228"/>
      <c r="K529" s="228"/>
      <c r="L529" s="233"/>
      <c r="M529" s="234"/>
      <c r="N529" s="235"/>
      <c r="O529" s="235"/>
      <c r="P529" s="235"/>
      <c r="Q529" s="235"/>
      <c r="R529" s="235"/>
      <c r="S529" s="235"/>
      <c r="T529" s="236"/>
      <c r="AT529" s="237" t="s">
        <v>167</v>
      </c>
      <c r="AU529" s="237" t="s">
        <v>165</v>
      </c>
      <c r="AV529" s="12" t="s">
        <v>164</v>
      </c>
      <c r="AW529" s="12" t="s">
        <v>34</v>
      </c>
      <c r="AX529" s="12" t="s">
        <v>8</v>
      </c>
      <c r="AY529" s="237" t="s">
        <v>157</v>
      </c>
    </row>
    <row r="530" spans="2:65" s="1" customFormat="1" ht="22.5" customHeight="1">
      <c r="B530" s="38"/>
      <c r="C530" s="204" t="s">
        <v>602</v>
      </c>
      <c r="D530" s="204" t="s">
        <v>159</v>
      </c>
      <c r="E530" s="205" t="s">
        <v>603</v>
      </c>
      <c r="F530" s="206" t="s">
        <v>604</v>
      </c>
      <c r="G530" s="207" t="s">
        <v>514</v>
      </c>
      <c r="H530" s="208">
        <v>2.14</v>
      </c>
      <c r="I530" s="209"/>
      <c r="J530" s="208">
        <f>ROUND(I530*H530,0)</f>
        <v>0</v>
      </c>
      <c r="K530" s="206" t="s">
        <v>163</v>
      </c>
      <c r="L530" s="43"/>
      <c r="M530" s="210" t="s">
        <v>20</v>
      </c>
      <c r="N530" s="211" t="s">
        <v>46</v>
      </c>
      <c r="O530" s="79"/>
      <c r="P530" s="212">
        <f>O530*H530</f>
        <v>0</v>
      </c>
      <c r="Q530" s="212">
        <v>0</v>
      </c>
      <c r="R530" s="212">
        <f>Q530*H530</f>
        <v>0</v>
      </c>
      <c r="S530" s="212">
        <v>0</v>
      </c>
      <c r="T530" s="213">
        <f>S530*H530</f>
        <v>0</v>
      </c>
      <c r="AR530" s="17" t="s">
        <v>247</v>
      </c>
      <c r="AT530" s="17" t="s">
        <v>159</v>
      </c>
      <c r="AU530" s="17" t="s">
        <v>165</v>
      </c>
      <c r="AY530" s="17" t="s">
        <v>157</v>
      </c>
      <c r="BE530" s="214">
        <f>IF(N530="základní",J530,0)</f>
        <v>0</v>
      </c>
      <c r="BF530" s="214">
        <f>IF(N530="snížená",J530,0)</f>
        <v>0</v>
      </c>
      <c r="BG530" s="214">
        <f>IF(N530="zákl. přenesená",J530,0)</f>
        <v>0</v>
      </c>
      <c r="BH530" s="214">
        <f>IF(N530="sníž. přenesená",J530,0)</f>
        <v>0</v>
      </c>
      <c r="BI530" s="214">
        <f>IF(N530="nulová",J530,0)</f>
        <v>0</v>
      </c>
      <c r="BJ530" s="17" t="s">
        <v>165</v>
      </c>
      <c r="BK530" s="214">
        <f>ROUND(I530*H530,0)</f>
        <v>0</v>
      </c>
      <c r="BL530" s="17" t="s">
        <v>247</v>
      </c>
      <c r="BM530" s="17" t="s">
        <v>605</v>
      </c>
    </row>
    <row r="531" spans="2:63" s="10" customFormat="1" ht="22.8" customHeight="1">
      <c r="B531" s="188"/>
      <c r="C531" s="189"/>
      <c r="D531" s="190" t="s">
        <v>73</v>
      </c>
      <c r="E531" s="202" t="s">
        <v>606</v>
      </c>
      <c r="F531" s="202" t="s">
        <v>607</v>
      </c>
      <c r="G531" s="189"/>
      <c r="H531" s="189"/>
      <c r="I531" s="192"/>
      <c r="J531" s="203">
        <f>BK531</f>
        <v>0</v>
      </c>
      <c r="K531" s="189"/>
      <c r="L531" s="194"/>
      <c r="M531" s="195"/>
      <c r="N531" s="196"/>
      <c r="O531" s="196"/>
      <c r="P531" s="197">
        <f>SUM(P532:P538)</f>
        <v>0</v>
      </c>
      <c r="Q531" s="196"/>
      <c r="R531" s="197">
        <f>SUM(R532:R538)</f>
        <v>2.57788</v>
      </c>
      <c r="S531" s="196"/>
      <c r="T531" s="198">
        <f>SUM(T532:T538)</f>
        <v>0</v>
      </c>
      <c r="AR531" s="199" t="s">
        <v>165</v>
      </c>
      <c r="AT531" s="200" t="s">
        <v>73</v>
      </c>
      <c r="AU531" s="200" t="s">
        <v>8</v>
      </c>
      <c r="AY531" s="199" t="s">
        <v>157</v>
      </c>
      <c r="BK531" s="201">
        <f>SUM(BK532:BK538)</f>
        <v>0</v>
      </c>
    </row>
    <row r="532" spans="2:65" s="1" customFormat="1" ht="16.5" customHeight="1">
      <c r="B532" s="38"/>
      <c r="C532" s="204" t="s">
        <v>608</v>
      </c>
      <c r="D532" s="204" t="s">
        <v>159</v>
      </c>
      <c r="E532" s="205" t="s">
        <v>609</v>
      </c>
      <c r="F532" s="206" t="s">
        <v>610</v>
      </c>
      <c r="G532" s="207" t="s">
        <v>162</v>
      </c>
      <c r="H532" s="208">
        <v>560.41</v>
      </c>
      <c r="I532" s="209"/>
      <c r="J532" s="208">
        <f>ROUND(I532*H532,0)</f>
        <v>0</v>
      </c>
      <c r="K532" s="206" t="s">
        <v>163</v>
      </c>
      <c r="L532" s="43"/>
      <c r="M532" s="210" t="s">
        <v>20</v>
      </c>
      <c r="N532" s="211" t="s">
        <v>46</v>
      </c>
      <c r="O532" s="79"/>
      <c r="P532" s="212">
        <f>O532*H532</f>
        <v>0</v>
      </c>
      <c r="Q532" s="212">
        <v>0</v>
      </c>
      <c r="R532" s="212">
        <f>Q532*H532</f>
        <v>0</v>
      </c>
      <c r="S532" s="212">
        <v>0</v>
      </c>
      <c r="T532" s="213">
        <f>S532*H532</f>
        <v>0</v>
      </c>
      <c r="AR532" s="17" t="s">
        <v>247</v>
      </c>
      <c r="AT532" s="17" t="s">
        <v>159</v>
      </c>
      <c r="AU532" s="17" t="s">
        <v>165</v>
      </c>
      <c r="AY532" s="17" t="s">
        <v>157</v>
      </c>
      <c r="BE532" s="214">
        <f>IF(N532="základní",J532,0)</f>
        <v>0</v>
      </c>
      <c r="BF532" s="214">
        <f>IF(N532="snížená",J532,0)</f>
        <v>0</v>
      </c>
      <c r="BG532" s="214">
        <f>IF(N532="zákl. přenesená",J532,0)</f>
        <v>0</v>
      </c>
      <c r="BH532" s="214">
        <f>IF(N532="sníž. přenesená",J532,0)</f>
        <v>0</v>
      </c>
      <c r="BI532" s="214">
        <f>IF(N532="nulová",J532,0)</f>
        <v>0</v>
      </c>
      <c r="BJ532" s="17" t="s">
        <v>165</v>
      </c>
      <c r="BK532" s="214">
        <f>ROUND(I532*H532,0)</f>
        <v>0</v>
      </c>
      <c r="BL532" s="17" t="s">
        <v>247</v>
      </c>
      <c r="BM532" s="17" t="s">
        <v>611</v>
      </c>
    </row>
    <row r="533" spans="2:51" s="11" customFormat="1" ht="12">
      <c r="B533" s="215"/>
      <c r="C533" s="216"/>
      <c r="D533" s="217" t="s">
        <v>167</v>
      </c>
      <c r="E533" s="218" t="s">
        <v>20</v>
      </c>
      <c r="F533" s="219" t="s">
        <v>612</v>
      </c>
      <c r="G533" s="216"/>
      <c r="H533" s="220">
        <v>560.41</v>
      </c>
      <c r="I533" s="221"/>
      <c r="J533" s="216"/>
      <c r="K533" s="216"/>
      <c r="L533" s="222"/>
      <c r="M533" s="223"/>
      <c r="N533" s="224"/>
      <c r="O533" s="224"/>
      <c r="P533" s="224"/>
      <c r="Q533" s="224"/>
      <c r="R533" s="224"/>
      <c r="S533" s="224"/>
      <c r="T533" s="225"/>
      <c r="AT533" s="226" t="s">
        <v>167</v>
      </c>
      <c r="AU533" s="226" t="s">
        <v>165</v>
      </c>
      <c r="AV533" s="11" t="s">
        <v>165</v>
      </c>
      <c r="AW533" s="11" t="s">
        <v>34</v>
      </c>
      <c r="AX533" s="11" t="s">
        <v>74</v>
      </c>
      <c r="AY533" s="226" t="s">
        <v>157</v>
      </c>
    </row>
    <row r="534" spans="2:51" s="12" customFormat="1" ht="12">
      <c r="B534" s="227"/>
      <c r="C534" s="228"/>
      <c r="D534" s="217" t="s">
        <v>167</v>
      </c>
      <c r="E534" s="229" t="s">
        <v>20</v>
      </c>
      <c r="F534" s="230" t="s">
        <v>169</v>
      </c>
      <c r="G534" s="228"/>
      <c r="H534" s="231">
        <v>560.41</v>
      </c>
      <c r="I534" s="232"/>
      <c r="J534" s="228"/>
      <c r="K534" s="228"/>
      <c r="L534" s="233"/>
      <c r="M534" s="234"/>
      <c r="N534" s="235"/>
      <c r="O534" s="235"/>
      <c r="P534" s="235"/>
      <c r="Q534" s="235"/>
      <c r="R534" s="235"/>
      <c r="S534" s="235"/>
      <c r="T534" s="236"/>
      <c r="AT534" s="237" t="s">
        <v>167</v>
      </c>
      <c r="AU534" s="237" t="s">
        <v>165</v>
      </c>
      <c r="AV534" s="12" t="s">
        <v>164</v>
      </c>
      <c r="AW534" s="12" t="s">
        <v>34</v>
      </c>
      <c r="AX534" s="12" t="s">
        <v>8</v>
      </c>
      <c r="AY534" s="237" t="s">
        <v>157</v>
      </c>
    </row>
    <row r="535" spans="2:65" s="1" customFormat="1" ht="16.5" customHeight="1">
      <c r="B535" s="38"/>
      <c r="C535" s="248" t="s">
        <v>613</v>
      </c>
      <c r="D535" s="248" t="s">
        <v>223</v>
      </c>
      <c r="E535" s="249" t="s">
        <v>614</v>
      </c>
      <c r="F535" s="250" t="s">
        <v>615</v>
      </c>
      <c r="G535" s="251" t="s">
        <v>162</v>
      </c>
      <c r="H535" s="252">
        <v>644.47</v>
      </c>
      <c r="I535" s="253"/>
      <c r="J535" s="252">
        <f>ROUND(I535*H535,0)</f>
        <v>0</v>
      </c>
      <c r="K535" s="250" t="s">
        <v>163</v>
      </c>
      <c r="L535" s="254"/>
      <c r="M535" s="255" t="s">
        <v>20</v>
      </c>
      <c r="N535" s="256" t="s">
        <v>46</v>
      </c>
      <c r="O535" s="79"/>
      <c r="P535" s="212">
        <f>O535*H535</f>
        <v>0</v>
      </c>
      <c r="Q535" s="212">
        <v>0.004</v>
      </c>
      <c r="R535" s="212">
        <f>Q535*H535</f>
        <v>2.57788</v>
      </c>
      <c r="S535" s="212">
        <v>0</v>
      </c>
      <c r="T535" s="213">
        <f>S535*H535</f>
        <v>0</v>
      </c>
      <c r="AR535" s="17" t="s">
        <v>374</v>
      </c>
      <c r="AT535" s="17" t="s">
        <v>223</v>
      </c>
      <c r="AU535" s="17" t="s">
        <v>165</v>
      </c>
      <c r="AY535" s="17" t="s">
        <v>157</v>
      </c>
      <c r="BE535" s="214">
        <f>IF(N535="základní",J535,0)</f>
        <v>0</v>
      </c>
      <c r="BF535" s="214">
        <f>IF(N535="snížená",J535,0)</f>
        <v>0</v>
      </c>
      <c r="BG535" s="214">
        <f>IF(N535="zákl. přenesená",J535,0)</f>
        <v>0</v>
      </c>
      <c r="BH535" s="214">
        <f>IF(N535="sníž. přenesená",J535,0)</f>
        <v>0</v>
      </c>
      <c r="BI535" s="214">
        <f>IF(N535="nulová",J535,0)</f>
        <v>0</v>
      </c>
      <c r="BJ535" s="17" t="s">
        <v>165</v>
      </c>
      <c r="BK535" s="214">
        <f>ROUND(I535*H535,0)</f>
        <v>0</v>
      </c>
      <c r="BL535" s="17" t="s">
        <v>247</v>
      </c>
      <c r="BM535" s="17" t="s">
        <v>616</v>
      </c>
    </row>
    <row r="536" spans="2:51" s="11" customFormat="1" ht="12">
      <c r="B536" s="215"/>
      <c r="C536" s="216"/>
      <c r="D536" s="217" t="s">
        <v>167</v>
      </c>
      <c r="E536" s="218" t="s">
        <v>20</v>
      </c>
      <c r="F536" s="219" t="s">
        <v>617</v>
      </c>
      <c r="G536" s="216"/>
      <c r="H536" s="220">
        <v>644.47</v>
      </c>
      <c r="I536" s="221"/>
      <c r="J536" s="216"/>
      <c r="K536" s="216"/>
      <c r="L536" s="222"/>
      <c r="M536" s="223"/>
      <c r="N536" s="224"/>
      <c r="O536" s="224"/>
      <c r="P536" s="224"/>
      <c r="Q536" s="224"/>
      <c r="R536" s="224"/>
      <c r="S536" s="224"/>
      <c r="T536" s="225"/>
      <c r="AT536" s="226" t="s">
        <v>167</v>
      </c>
      <c r="AU536" s="226" t="s">
        <v>165</v>
      </c>
      <c r="AV536" s="11" t="s">
        <v>165</v>
      </c>
      <c r="AW536" s="11" t="s">
        <v>34</v>
      </c>
      <c r="AX536" s="11" t="s">
        <v>74</v>
      </c>
      <c r="AY536" s="226" t="s">
        <v>157</v>
      </c>
    </row>
    <row r="537" spans="2:51" s="12" customFormat="1" ht="12">
      <c r="B537" s="227"/>
      <c r="C537" s="228"/>
      <c r="D537" s="217" t="s">
        <v>167</v>
      </c>
      <c r="E537" s="229" t="s">
        <v>20</v>
      </c>
      <c r="F537" s="230" t="s">
        <v>169</v>
      </c>
      <c r="G537" s="228"/>
      <c r="H537" s="231">
        <v>644.47</v>
      </c>
      <c r="I537" s="232"/>
      <c r="J537" s="228"/>
      <c r="K537" s="228"/>
      <c r="L537" s="233"/>
      <c r="M537" s="234"/>
      <c r="N537" s="235"/>
      <c r="O537" s="235"/>
      <c r="P537" s="235"/>
      <c r="Q537" s="235"/>
      <c r="R537" s="235"/>
      <c r="S537" s="235"/>
      <c r="T537" s="236"/>
      <c r="AT537" s="237" t="s">
        <v>167</v>
      </c>
      <c r="AU537" s="237" t="s">
        <v>165</v>
      </c>
      <c r="AV537" s="12" t="s">
        <v>164</v>
      </c>
      <c r="AW537" s="12" t="s">
        <v>34</v>
      </c>
      <c r="AX537" s="12" t="s">
        <v>8</v>
      </c>
      <c r="AY537" s="237" t="s">
        <v>157</v>
      </c>
    </row>
    <row r="538" spans="2:65" s="1" customFormat="1" ht="22.5" customHeight="1">
      <c r="B538" s="38"/>
      <c r="C538" s="204" t="s">
        <v>618</v>
      </c>
      <c r="D538" s="204" t="s">
        <v>159</v>
      </c>
      <c r="E538" s="205" t="s">
        <v>619</v>
      </c>
      <c r="F538" s="206" t="s">
        <v>620</v>
      </c>
      <c r="G538" s="207" t="s">
        <v>514</v>
      </c>
      <c r="H538" s="208">
        <v>2.58</v>
      </c>
      <c r="I538" s="209"/>
      <c r="J538" s="208">
        <f>ROUND(I538*H538,0)</f>
        <v>0</v>
      </c>
      <c r="K538" s="206" t="s">
        <v>163</v>
      </c>
      <c r="L538" s="43"/>
      <c r="M538" s="210" t="s">
        <v>20</v>
      </c>
      <c r="N538" s="211" t="s">
        <v>46</v>
      </c>
      <c r="O538" s="79"/>
      <c r="P538" s="212">
        <f>O538*H538</f>
        <v>0</v>
      </c>
      <c r="Q538" s="212">
        <v>0</v>
      </c>
      <c r="R538" s="212">
        <f>Q538*H538</f>
        <v>0</v>
      </c>
      <c r="S538" s="212">
        <v>0</v>
      </c>
      <c r="T538" s="213">
        <f>S538*H538</f>
        <v>0</v>
      </c>
      <c r="AR538" s="17" t="s">
        <v>247</v>
      </c>
      <c r="AT538" s="17" t="s">
        <v>159</v>
      </c>
      <c r="AU538" s="17" t="s">
        <v>165</v>
      </c>
      <c r="AY538" s="17" t="s">
        <v>157</v>
      </c>
      <c r="BE538" s="214">
        <f>IF(N538="základní",J538,0)</f>
        <v>0</v>
      </c>
      <c r="BF538" s="214">
        <f>IF(N538="snížená",J538,0)</f>
        <v>0</v>
      </c>
      <c r="BG538" s="214">
        <f>IF(N538="zákl. přenesená",J538,0)</f>
        <v>0</v>
      </c>
      <c r="BH538" s="214">
        <f>IF(N538="sníž. přenesená",J538,0)</f>
        <v>0</v>
      </c>
      <c r="BI538" s="214">
        <f>IF(N538="nulová",J538,0)</f>
        <v>0</v>
      </c>
      <c r="BJ538" s="17" t="s">
        <v>165</v>
      </c>
      <c r="BK538" s="214">
        <f>ROUND(I538*H538,0)</f>
        <v>0</v>
      </c>
      <c r="BL538" s="17" t="s">
        <v>247</v>
      </c>
      <c r="BM538" s="17" t="s">
        <v>621</v>
      </c>
    </row>
    <row r="539" spans="2:63" s="10" customFormat="1" ht="22.8" customHeight="1">
      <c r="B539" s="188"/>
      <c r="C539" s="189"/>
      <c r="D539" s="190" t="s">
        <v>73</v>
      </c>
      <c r="E539" s="202" t="s">
        <v>622</v>
      </c>
      <c r="F539" s="202" t="s">
        <v>623</v>
      </c>
      <c r="G539" s="189"/>
      <c r="H539" s="189"/>
      <c r="I539" s="192"/>
      <c r="J539" s="203">
        <f>BK539</f>
        <v>0</v>
      </c>
      <c r="K539" s="189"/>
      <c r="L539" s="194"/>
      <c r="M539" s="195"/>
      <c r="N539" s="196"/>
      <c r="O539" s="196"/>
      <c r="P539" s="197">
        <f>SUM(P540:P576)</f>
        <v>0</v>
      </c>
      <c r="Q539" s="196"/>
      <c r="R539" s="197">
        <f>SUM(R540:R576)</f>
        <v>14.20169</v>
      </c>
      <c r="S539" s="196"/>
      <c r="T539" s="198">
        <f>SUM(T540:T576)</f>
        <v>0</v>
      </c>
      <c r="AR539" s="199" t="s">
        <v>165</v>
      </c>
      <c r="AT539" s="200" t="s">
        <v>73</v>
      </c>
      <c r="AU539" s="200" t="s">
        <v>8</v>
      </c>
      <c r="AY539" s="199" t="s">
        <v>157</v>
      </c>
      <c r="BK539" s="201">
        <f>SUM(BK540:BK576)</f>
        <v>0</v>
      </c>
    </row>
    <row r="540" spans="2:65" s="1" customFormat="1" ht="16.5" customHeight="1">
      <c r="B540" s="38"/>
      <c r="C540" s="204" t="s">
        <v>624</v>
      </c>
      <c r="D540" s="204" t="s">
        <v>159</v>
      </c>
      <c r="E540" s="205" t="s">
        <v>625</v>
      </c>
      <c r="F540" s="206" t="s">
        <v>626</v>
      </c>
      <c r="G540" s="207" t="s">
        <v>162</v>
      </c>
      <c r="H540" s="208">
        <v>205.04</v>
      </c>
      <c r="I540" s="209"/>
      <c r="J540" s="208">
        <f>ROUND(I540*H540,0)</f>
        <v>0</v>
      </c>
      <c r="K540" s="206" t="s">
        <v>163</v>
      </c>
      <c r="L540" s="43"/>
      <c r="M540" s="210" t="s">
        <v>20</v>
      </c>
      <c r="N540" s="211" t="s">
        <v>46</v>
      </c>
      <c r="O540" s="79"/>
      <c r="P540" s="212">
        <f>O540*H540</f>
        <v>0</v>
      </c>
      <c r="Q540" s="212">
        <v>0.006</v>
      </c>
      <c r="R540" s="212">
        <f>Q540*H540</f>
        <v>1.23024</v>
      </c>
      <c r="S540" s="212">
        <v>0</v>
      </c>
      <c r="T540" s="213">
        <f>S540*H540</f>
        <v>0</v>
      </c>
      <c r="AR540" s="17" t="s">
        <v>247</v>
      </c>
      <c r="AT540" s="17" t="s">
        <v>159</v>
      </c>
      <c r="AU540" s="17" t="s">
        <v>165</v>
      </c>
      <c r="AY540" s="17" t="s">
        <v>157</v>
      </c>
      <c r="BE540" s="214">
        <f>IF(N540="základní",J540,0)</f>
        <v>0</v>
      </c>
      <c r="BF540" s="214">
        <f>IF(N540="snížená",J540,0)</f>
        <v>0</v>
      </c>
      <c r="BG540" s="214">
        <f>IF(N540="zákl. přenesená",J540,0)</f>
        <v>0</v>
      </c>
      <c r="BH540" s="214">
        <f>IF(N540="sníž. přenesená",J540,0)</f>
        <v>0</v>
      </c>
      <c r="BI540" s="214">
        <f>IF(N540="nulová",J540,0)</f>
        <v>0</v>
      </c>
      <c r="BJ540" s="17" t="s">
        <v>165</v>
      </c>
      <c r="BK540" s="214">
        <f>ROUND(I540*H540,0)</f>
        <v>0</v>
      </c>
      <c r="BL540" s="17" t="s">
        <v>247</v>
      </c>
      <c r="BM540" s="17" t="s">
        <v>627</v>
      </c>
    </row>
    <row r="541" spans="2:51" s="13" customFormat="1" ht="12">
      <c r="B541" s="238"/>
      <c r="C541" s="239"/>
      <c r="D541" s="217" t="s">
        <v>167</v>
      </c>
      <c r="E541" s="240" t="s">
        <v>20</v>
      </c>
      <c r="F541" s="241" t="s">
        <v>239</v>
      </c>
      <c r="G541" s="239"/>
      <c r="H541" s="240" t="s">
        <v>20</v>
      </c>
      <c r="I541" s="242"/>
      <c r="J541" s="239"/>
      <c r="K541" s="239"/>
      <c r="L541" s="243"/>
      <c r="M541" s="244"/>
      <c r="N541" s="245"/>
      <c r="O541" s="245"/>
      <c r="P541" s="245"/>
      <c r="Q541" s="245"/>
      <c r="R541" s="245"/>
      <c r="S541" s="245"/>
      <c r="T541" s="246"/>
      <c r="AT541" s="247" t="s">
        <v>167</v>
      </c>
      <c r="AU541" s="247" t="s">
        <v>165</v>
      </c>
      <c r="AV541" s="13" t="s">
        <v>8</v>
      </c>
      <c r="AW541" s="13" t="s">
        <v>34</v>
      </c>
      <c r="AX541" s="13" t="s">
        <v>74</v>
      </c>
      <c r="AY541" s="247" t="s">
        <v>157</v>
      </c>
    </row>
    <row r="542" spans="2:51" s="11" customFormat="1" ht="12">
      <c r="B542" s="215"/>
      <c r="C542" s="216"/>
      <c r="D542" s="217" t="s">
        <v>167</v>
      </c>
      <c r="E542" s="218" t="s">
        <v>20</v>
      </c>
      <c r="F542" s="219" t="s">
        <v>562</v>
      </c>
      <c r="G542" s="216"/>
      <c r="H542" s="220">
        <v>229.23</v>
      </c>
      <c r="I542" s="221"/>
      <c r="J542" s="216"/>
      <c r="K542" s="216"/>
      <c r="L542" s="222"/>
      <c r="M542" s="223"/>
      <c r="N542" s="224"/>
      <c r="O542" s="224"/>
      <c r="P542" s="224"/>
      <c r="Q542" s="224"/>
      <c r="R542" s="224"/>
      <c r="S542" s="224"/>
      <c r="T542" s="225"/>
      <c r="AT542" s="226" t="s">
        <v>167</v>
      </c>
      <c r="AU542" s="226" t="s">
        <v>165</v>
      </c>
      <c r="AV542" s="11" t="s">
        <v>165</v>
      </c>
      <c r="AW542" s="11" t="s">
        <v>34</v>
      </c>
      <c r="AX542" s="11" t="s">
        <v>74</v>
      </c>
      <c r="AY542" s="226" t="s">
        <v>157</v>
      </c>
    </row>
    <row r="543" spans="2:51" s="13" customFormat="1" ht="12">
      <c r="B543" s="238"/>
      <c r="C543" s="239"/>
      <c r="D543" s="217" t="s">
        <v>167</v>
      </c>
      <c r="E543" s="240" t="s">
        <v>20</v>
      </c>
      <c r="F543" s="241" t="s">
        <v>309</v>
      </c>
      <c r="G543" s="239"/>
      <c r="H543" s="240" t="s">
        <v>20</v>
      </c>
      <c r="I543" s="242"/>
      <c r="J543" s="239"/>
      <c r="K543" s="239"/>
      <c r="L543" s="243"/>
      <c r="M543" s="244"/>
      <c r="N543" s="245"/>
      <c r="O543" s="245"/>
      <c r="P543" s="245"/>
      <c r="Q543" s="245"/>
      <c r="R543" s="245"/>
      <c r="S543" s="245"/>
      <c r="T543" s="246"/>
      <c r="AT543" s="247" t="s">
        <v>167</v>
      </c>
      <c r="AU543" s="247" t="s">
        <v>165</v>
      </c>
      <c r="AV543" s="13" t="s">
        <v>8</v>
      </c>
      <c r="AW543" s="13" t="s">
        <v>34</v>
      </c>
      <c r="AX543" s="13" t="s">
        <v>74</v>
      </c>
      <c r="AY543" s="247" t="s">
        <v>157</v>
      </c>
    </row>
    <row r="544" spans="2:51" s="11" customFormat="1" ht="12">
      <c r="B544" s="215"/>
      <c r="C544" s="216"/>
      <c r="D544" s="217" t="s">
        <v>167</v>
      </c>
      <c r="E544" s="218" t="s">
        <v>20</v>
      </c>
      <c r="F544" s="219" t="s">
        <v>324</v>
      </c>
      <c r="G544" s="216"/>
      <c r="H544" s="220">
        <v>-24.19</v>
      </c>
      <c r="I544" s="221"/>
      <c r="J544" s="216"/>
      <c r="K544" s="216"/>
      <c r="L544" s="222"/>
      <c r="M544" s="223"/>
      <c r="N544" s="224"/>
      <c r="O544" s="224"/>
      <c r="P544" s="224"/>
      <c r="Q544" s="224"/>
      <c r="R544" s="224"/>
      <c r="S544" s="224"/>
      <c r="T544" s="225"/>
      <c r="AT544" s="226" t="s">
        <v>167</v>
      </c>
      <c r="AU544" s="226" t="s">
        <v>165</v>
      </c>
      <c r="AV544" s="11" t="s">
        <v>165</v>
      </c>
      <c r="AW544" s="11" t="s">
        <v>34</v>
      </c>
      <c r="AX544" s="11" t="s">
        <v>74</v>
      </c>
      <c r="AY544" s="226" t="s">
        <v>157</v>
      </c>
    </row>
    <row r="545" spans="2:51" s="12" customFormat="1" ht="12">
      <c r="B545" s="227"/>
      <c r="C545" s="228"/>
      <c r="D545" s="217" t="s">
        <v>167</v>
      </c>
      <c r="E545" s="229" t="s">
        <v>20</v>
      </c>
      <c r="F545" s="230" t="s">
        <v>169</v>
      </c>
      <c r="G545" s="228"/>
      <c r="H545" s="231">
        <v>205.04</v>
      </c>
      <c r="I545" s="232"/>
      <c r="J545" s="228"/>
      <c r="K545" s="228"/>
      <c r="L545" s="233"/>
      <c r="M545" s="234"/>
      <c r="N545" s="235"/>
      <c r="O545" s="235"/>
      <c r="P545" s="235"/>
      <c r="Q545" s="235"/>
      <c r="R545" s="235"/>
      <c r="S545" s="235"/>
      <c r="T545" s="236"/>
      <c r="AT545" s="237" t="s">
        <v>167</v>
      </c>
      <c r="AU545" s="237" t="s">
        <v>165</v>
      </c>
      <c r="AV545" s="12" t="s">
        <v>164</v>
      </c>
      <c r="AW545" s="12" t="s">
        <v>34</v>
      </c>
      <c r="AX545" s="12" t="s">
        <v>8</v>
      </c>
      <c r="AY545" s="237" t="s">
        <v>157</v>
      </c>
    </row>
    <row r="546" spans="2:65" s="1" customFormat="1" ht="16.5" customHeight="1">
      <c r="B546" s="38"/>
      <c r="C546" s="248" t="s">
        <v>628</v>
      </c>
      <c r="D546" s="248" t="s">
        <v>223</v>
      </c>
      <c r="E546" s="249" t="s">
        <v>629</v>
      </c>
      <c r="F546" s="250" t="s">
        <v>630</v>
      </c>
      <c r="G546" s="251" t="s">
        <v>172</v>
      </c>
      <c r="H546" s="252">
        <v>33.47</v>
      </c>
      <c r="I546" s="253"/>
      <c r="J546" s="252">
        <f>ROUND(I546*H546,0)</f>
        <v>0</v>
      </c>
      <c r="K546" s="250" t="s">
        <v>163</v>
      </c>
      <c r="L546" s="254"/>
      <c r="M546" s="255" t="s">
        <v>20</v>
      </c>
      <c r="N546" s="256" t="s">
        <v>46</v>
      </c>
      <c r="O546" s="79"/>
      <c r="P546" s="212">
        <f>O546*H546</f>
        <v>0</v>
      </c>
      <c r="Q546" s="212">
        <v>0.03</v>
      </c>
      <c r="R546" s="212">
        <f>Q546*H546</f>
        <v>1.0041</v>
      </c>
      <c r="S546" s="212">
        <v>0</v>
      </c>
      <c r="T546" s="213">
        <f>S546*H546</f>
        <v>0</v>
      </c>
      <c r="AR546" s="17" t="s">
        <v>374</v>
      </c>
      <c r="AT546" s="17" t="s">
        <v>223</v>
      </c>
      <c r="AU546" s="17" t="s">
        <v>165</v>
      </c>
      <c r="AY546" s="17" t="s">
        <v>157</v>
      </c>
      <c r="BE546" s="214">
        <f>IF(N546="základní",J546,0)</f>
        <v>0</v>
      </c>
      <c r="BF546" s="214">
        <f>IF(N546="snížená",J546,0)</f>
        <v>0</v>
      </c>
      <c r="BG546" s="214">
        <f>IF(N546="zákl. přenesená",J546,0)</f>
        <v>0</v>
      </c>
      <c r="BH546" s="214">
        <f>IF(N546="sníž. přenesená",J546,0)</f>
        <v>0</v>
      </c>
      <c r="BI546" s="214">
        <f>IF(N546="nulová",J546,0)</f>
        <v>0</v>
      </c>
      <c r="BJ546" s="17" t="s">
        <v>165</v>
      </c>
      <c r="BK546" s="214">
        <f>ROUND(I546*H546,0)</f>
        <v>0</v>
      </c>
      <c r="BL546" s="17" t="s">
        <v>247</v>
      </c>
      <c r="BM546" s="17" t="s">
        <v>631</v>
      </c>
    </row>
    <row r="547" spans="2:51" s="11" customFormat="1" ht="12">
      <c r="B547" s="215"/>
      <c r="C547" s="216"/>
      <c r="D547" s="217" t="s">
        <v>167</v>
      </c>
      <c r="E547" s="218" t="s">
        <v>20</v>
      </c>
      <c r="F547" s="219" t="s">
        <v>632</v>
      </c>
      <c r="G547" s="216"/>
      <c r="H547" s="220">
        <v>33.47</v>
      </c>
      <c r="I547" s="221"/>
      <c r="J547" s="216"/>
      <c r="K547" s="216"/>
      <c r="L547" s="222"/>
      <c r="M547" s="223"/>
      <c r="N547" s="224"/>
      <c r="O547" s="224"/>
      <c r="P547" s="224"/>
      <c r="Q547" s="224"/>
      <c r="R547" s="224"/>
      <c r="S547" s="224"/>
      <c r="T547" s="225"/>
      <c r="AT547" s="226" t="s">
        <v>167</v>
      </c>
      <c r="AU547" s="226" t="s">
        <v>165</v>
      </c>
      <c r="AV547" s="11" t="s">
        <v>165</v>
      </c>
      <c r="AW547" s="11" t="s">
        <v>34</v>
      </c>
      <c r="AX547" s="11" t="s">
        <v>8</v>
      </c>
      <c r="AY547" s="226" t="s">
        <v>157</v>
      </c>
    </row>
    <row r="548" spans="2:65" s="1" customFormat="1" ht="22.5" customHeight="1">
      <c r="B548" s="38"/>
      <c r="C548" s="204" t="s">
        <v>633</v>
      </c>
      <c r="D548" s="204" t="s">
        <v>159</v>
      </c>
      <c r="E548" s="205" t="s">
        <v>634</v>
      </c>
      <c r="F548" s="206" t="s">
        <v>635</v>
      </c>
      <c r="G548" s="207" t="s">
        <v>162</v>
      </c>
      <c r="H548" s="208">
        <v>1120.82</v>
      </c>
      <c r="I548" s="209"/>
      <c r="J548" s="208">
        <f>ROUND(I548*H548,0)</f>
        <v>0</v>
      </c>
      <c r="K548" s="206" t="s">
        <v>163</v>
      </c>
      <c r="L548" s="43"/>
      <c r="M548" s="210" t="s">
        <v>20</v>
      </c>
      <c r="N548" s="211" t="s">
        <v>46</v>
      </c>
      <c r="O548" s="79"/>
      <c r="P548" s="212">
        <f>O548*H548</f>
        <v>0</v>
      </c>
      <c r="Q548" s="212">
        <v>0</v>
      </c>
      <c r="R548" s="212">
        <f>Q548*H548</f>
        <v>0</v>
      </c>
      <c r="S548" s="212">
        <v>0</v>
      </c>
      <c r="T548" s="213">
        <f>S548*H548</f>
        <v>0</v>
      </c>
      <c r="AR548" s="17" t="s">
        <v>247</v>
      </c>
      <c r="AT548" s="17" t="s">
        <v>159</v>
      </c>
      <c r="AU548" s="17" t="s">
        <v>165</v>
      </c>
      <c r="AY548" s="17" t="s">
        <v>157</v>
      </c>
      <c r="BE548" s="214">
        <f>IF(N548="základní",J548,0)</f>
        <v>0</v>
      </c>
      <c r="BF548" s="214">
        <f>IF(N548="snížená",J548,0)</f>
        <v>0</v>
      </c>
      <c r="BG548" s="214">
        <f>IF(N548="zákl. přenesená",J548,0)</f>
        <v>0</v>
      </c>
      <c r="BH548" s="214">
        <f>IF(N548="sníž. přenesená",J548,0)</f>
        <v>0</v>
      </c>
      <c r="BI548" s="214">
        <f>IF(N548="nulová",J548,0)</f>
        <v>0</v>
      </c>
      <c r="BJ548" s="17" t="s">
        <v>165</v>
      </c>
      <c r="BK548" s="214">
        <f>ROUND(I548*H548,0)</f>
        <v>0</v>
      </c>
      <c r="BL548" s="17" t="s">
        <v>247</v>
      </c>
      <c r="BM548" s="17" t="s">
        <v>636</v>
      </c>
    </row>
    <row r="549" spans="2:51" s="11" customFormat="1" ht="12">
      <c r="B549" s="215"/>
      <c r="C549" s="216"/>
      <c r="D549" s="217" t="s">
        <v>167</v>
      </c>
      <c r="E549" s="218" t="s">
        <v>20</v>
      </c>
      <c r="F549" s="219" t="s">
        <v>637</v>
      </c>
      <c r="G549" s="216"/>
      <c r="H549" s="220">
        <v>1120.82</v>
      </c>
      <c r="I549" s="221"/>
      <c r="J549" s="216"/>
      <c r="K549" s="216"/>
      <c r="L549" s="222"/>
      <c r="M549" s="223"/>
      <c r="N549" s="224"/>
      <c r="O549" s="224"/>
      <c r="P549" s="224"/>
      <c r="Q549" s="224"/>
      <c r="R549" s="224"/>
      <c r="S549" s="224"/>
      <c r="T549" s="225"/>
      <c r="AT549" s="226" t="s">
        <v>167</v>
      </c>
      <c r="AU549" s="226" t="s">
        <v>165</v>
      </c>
      <c r="AV549" s="11" t="s">
        <v>165</v>
      </c>
      <c r="AW549" s="11" t="s">
        <v>34</v>
      </c>
      <c r="AX549" s="11" t="s">
        <v>74</v>
      </c>
      <c r="AY549" s="226" t="s">
        <v>157</v>
      </c>
    </row>
    <row r="550" spans="2:51" s="12" customFormat="1" ht="12">
      <c r="B550" s="227"/>
      <c r="C550" s="228"/>
      <c r="D550" s="217" t="s">
        <v>167</v>
      </c>
      <c r="E550" s="229" t="s">
        <v>20</v>
      </c>
      <c r="F550" s="230" t="s">
        <v>169</v>
      </c>
      <c r="G550" s="228"/>
      <c r="H550" s="231">
        <v>1120.82</v>
      </c>
      <c r="I550" s="232"/>
      <c r="J550" s="228"/>
      <c r="K550" s="228"/>
      <c r="L550" s="233"/>
      <c r="M550" s="234"/>
      <c r="N550" s="235"/>
      <c r="O550" s="235"/>
      <c r="P550" s="235"/>
      <c r="Q550" s="235"/>
      <c r="R550" s="235"/>
      <c r="S550" s="235"/>
      <c r="T550" s="236"/>
      <c r="AT550" s="237" t="s">
        <v>167</v>
      </c>
      <c r="AU550" s="237" t="s">
        <v>165</v>
      </c>
      <c r="AV550" s="12" t="s">
        <v>164</v>
      </c>
      <c r="AW550" s="12" t="s">
        <v>34</v>
      </c>
      <c r="AX550" s="12" t="s">
        <v>8</v>
      </c>
      <c r="AY550" s="237" t="s">
        <v>157</v>
      </c>
    </row>
    <row r="551" spans="2:65" s="1" customFormat="1" ht="16.5" customHeight="1">
      <c r="B551" s="38"/>
      <c r="C551" s="248" t="s">
        <v>638</v>
      </c>
      <c r="D551" s="248" t="s">
        <v>223</v>
      </c>
      <c r="E551" s="249" t="s">
        <v>639</v>
      </c>
      <c r="F551" s="250" t="s">
        <v>640</v>
      </c>
      <c r="G551" s="251" t="s">
        <v>541</v>
      </c>
      <c r="H551" s="252">
        <v>11768.61</v>
      </c>
      <c r="I551" s="253"/>
      <c r="J551" s="252">
        <f>ROUND(I551*H551,0)</f>
        <v>0</v>
      </c>
      <c r="K551" s="250" t="s">
        <v>163</v>
      </c>
      <c r="L551" s="254"/>
      <c r="M551" s="255" t="s">
        <v>20</v>
      </c>
      <c r="N551" s="256" t="s">
        <v>46</v>
      </c>
      <c r="O551" s="79"/>
      <c r="P551" s="212">
        <f>O551*H551</f>
        <v>0</v>
      </c>
      <c r="Q551" s="212">
        <v>0.001</v>
      </c>
      <c r="R551" s="212">
        <f>Q551*H551</f>
        <v>11.76861</v>
      </c>
      <c r="S551" s="212">
        <v>0</v>
      </c>
      <c r="T551" s="213">
        <f>S551*H551</f>
        <v>0</v>
      </c>
      <c r="AR551" s="17" t="s">
        <v>374</v>
      </c>
      <c r="AT551" s="17" t="s">
        <v>223</v>
      </c>
      <c r="AU551" s="17" t="s">
        <v>165</v>
      </c>
      <c r="AY551" s="17" t="s">
        <v>157</v>
      </c>
      <c r="BE551" s="214">
        <f>IF(N551="základní",J551,0)</f>
        <v>0</v>
      </c>
      <c r="BF551" s="214">
        <f>IF(N551="snížená",J551,0)</f>
        <v>0</v>
      </c>
      <c r="BG551" s="214">
        <f>IF(N551="zákl. přenesená",J551,0)</f>
        <v>0</v>
      </c>
      <c r="BH551" s="214">
        <f>IF(N551="sníž. přenesená",J551,0)</f>
        <v>0</v>
      </c>
      <c r="BI551" s="214">
        <f>IF(N551="nulová",J551,0)</f>
        <v>0</v>
      </c>
      <c r="BJ551" s="17" t="s">
        <v>165</v>
      </c>
      <c r="BK551" s="214">
        <f>ROUND(I551*H551,0)</f>
        <v>0</v>
      </c>
      <c r="BL551" s="17" t="s">
        <v>247</v>
      </c>
      <c r="BM551" s="17" t="s">
        <v>641</v>
      </c>
    </row>
    <row r="552" spans="2:51" s="11" customFormat="1" ht="12">
      <c r="B552" s="215"/>
      <c r="C552" s="216"/>
      <c r="D552" s="217" t="s">
        <v>167</v>
      </c>
      <c r="E552" s="218" t="s">
        <v>20</v>
      </c>
      <c r="F552" s="219" t="s">
        <v>642</v>
      </c>
      <c r="G552" s="216"/>
      <c r="H552" s="220">
        <v>11768.61</v>
      </c>
      <c r="I552" s="221"/>
      <c r="J552" s="216"/>
      <c r="K552" s="216"/>
      <c r="L552" s="222"/>
      <c r="M552" s="223"/>
      <c r="N552" s="224"/>
      <c r="O552" s="224"/>
      <c r="P552" s="224"/>
      <c r="Q552" s="224"/>
      <c r="R552" s="224"/>
      <c r="S552" s="224"/>
      <c r="T552" s="225"/>
      <c r="AT552" s="226" t="s">
        <v>167</v>
      </c>
      <c r="AU552" s="226" t="s">
        <v>165</v>
      </c>
      <c r="AV552" s="11" t="s">
        <v>165</v>
      </c>
      <c r="AW552" s="11" t="s">
        <v>34</v>
      </c>
      <c r="AX552" s="11" t="s">
        <v>74</v>
      </c>
      <c r="AY552" s="226" t="s">
        <v>157</v>
      </c>
    </row>
    <row r="553" spans="2:51" s="12" customFormat="1" ht="12">
      <c r="B553" s="227"/>
      <c r="C553" s="228"/>
      <c r="D553" s="217" t="s">
        <v>167</v>
      </c>
      <c r="E553" s="229" t="s">
        <v>20</v>
      </c>
      <c r="F553" s="230" t="s">
        <v>169</v>
      </c>
      <c r="G553" s="228"/>
      <c r="H553" s="231">
        <v>11768.61</v>
      </c>
      <c r="I553" s="232"/>
      <c r="J553" s="228"/>
      <c r="K553" s="228"/>
      <c r="L553" s="233"/>
      <c r="M553" s="234"/>
      <c r="N553" s="235"/>
      <c r="O553" s="235"/>
      <c r="P553" s="235"/>
      <c r="Q553" s="235"/>
      <c r="R553" s="235"/>
      <c r="S553" s="235"/>
      <c r="T553" s="236"/>
      <c r="AT553" s="237" t="s">
        <v>167</v>
      </c>
      <c r="AU553" s="237" t="s">
        <v>165</v>
      </c>
      <c r="AV553" s="12" t="s">
        <v>164</v>
      </c>
      <c r="AW553" s="12" t="s">
        <v>34</v>
      </c>
      <c r="AX553" s="12" t="s">
        <v>8</v>
      </c>
      <c r="AY553" s="237" t="s">
        <v>157</v>
      </c>
    </row>
    <row r="554" spans="2:65" s="1" customFormat="1" ht="33.75" customHeight="1">
      <c r="B554" s="38"/>
      <c r="C554" s="204" t="s">
        <v>643</v>
      </c>
      <c r="D554" s="204" t="s">
        <v>159</v>
      </c>
      <c r="E554" s="205" t="s">
        <v>644</v>
      </c>
      <c r="F554" s="206" t="s">
        <v>645</v>
      </c>
      <c r="G554" s="207" t="s">
        <v>231</v>
      </c>
      <c r="H554" s="208">
        <v>222</v>
      </c>
      <c r="I554" s="209"/>
      <c r="J554" s="208">
        <f>ROUND(I554*H554,0)</f>
        <v>0</v>
      </c>
      <c r="K554" s="206" t="s">
        <v>163</v>
      </c>
      <c r="L554" s="43"/>
      <c r="M554" s="210" t="s">
        <v>20</v>
      </c>
      <c r="N554" s="211" t="s">
        <v>46</v>
      </c>
      <c r="O554" s="79"/>
      <c r="P554" s="212">
        <f>O554*H554</f>
        <v>0</v>
      </c>
      <c r="Q554" s="212">
        <v>0.00014</v>
      </c>
      <c r="R554" s="212">
        <f>Q554*H554</f>
        <v>0.031079999999999997</v>
      </c>
      <c r="S554" s="212">
        <v>0</v>
      </c>
      <c r="T554" s="213">
        <f>S554*H554</f>
        <v>0</v>
      </c>
      <c r="AR554" s="17" t="s">
        <v>247</v>
      </c>
      <c r="AT554" s="17" t="s">
        <v>159</v>
      </c>
      <c r="AU554" s="17" t="s">
        <v>165</v>
      </c>
      <c r="AY554" s="17" t="s">
        <v>157</v>
      </c>
      <c r="BE554" s="214">
        <f>IF(N554="základní",J554,0)</f>
        <v>0</v>
      </c>
      <c r="BF554" s="214">
        <f>IF(N554="snížená",J554,0)</f>
        <v>0</v>
      </c>
      <c r="BG554" s="214">
        <f>IF(N554="zákl. přenesená",J554,0)</f>
        <v>0</v>
      </c>
      <c r="BH554" s="214">
        <f>IF(N554="sníž. přenesená",J554,0)</f>
        <v>0</v>
      </c>
      <c r="BI554" s="214">
        <f>IF(N554="nulová",J554,0)</f>
        <v>0</v>
      </c>
      <c r="BJ554" s="17" t="s">
        <v>165</v>
      </c>
      <c r="BK554" s="214">
        <f>ROUND(I554*H554,0)</f>
        <v>0</v>
      </c>
      <c r="BL554" s="17" t="s">
        <v>247</v>
      </c>
      <c r="BM554" s="17" t="s">
        <v>646</v>
      </c>
    </row>
    <row r="555" spans="2:51" s="13" customFormat="1" ht="12">
      <c r="B555" s="238"/>
      <c r="C555" s="239"/>
      <c r="D555" s="217" t="s">
        <v>167</v>
      </c>
      <c r="E555" s="240" t="s">
        <v>20</v>
      </c>
      <c r="F555" s="241" t="s">
        <v>647</v>
      </c>
      <c r="G555" s="239"/>
      <c r="H555" s="240" t="s">
        <v>20</v>
      </c>
      <c r="I555" s="242"/>
      <c r="J555" s="239"/>
      <c r="K555" s="239"/>
      <c r="L555" s="243"/>
      <c r="M555" s="244"/>
      <c r="N555" s="245"/>
      <c r="O555" s="245"/>
      <c r="P555" s="245"/>
      <c r="Q555" s="245"/>
      <c r="R555" s="245"/>
      <c r="S555" s="245"/>
      <c r="T555" s="246"/>
      <c r="AT555" s="247" t="s">
        <v>167</v>
      </c>
      <c r="AU555" s="247" t="s">
        <v>165</v>
      </c>
      <c r="AV555" s="13" t="s">
        <v>8</v>
      </c>
      <c r="AW555" s="13" t="s">
        <v>34</v>
      </c>
      <c r="AX555" s="13" t="s">
        <v>74</v>
      </c>
      <c r="AY555" s="247" t="s">
        <v>157</v>
      </c>
    </row>
    <row r="556" spans="2:51" s="11" customFormat="1" ht="12">
      <c r="B556" s="215"/>
      <c r="C556" s="216"/>
      <c r="D556" s="217" t="s">
        <v>167</v>
      </c>
      <c r="E556" s="218" t="s">
        <v>20</v>
      </c>
      <c r="F556" s="219" t="s">
        <v>648</v>
      </c>
      <c r="G556" s="216"/>
      <c r="H556" s="220">
        <v>222</v>
      </c>
      <c r="I556" s="221"/>
      <c r="J556" s="216"/>
      <c r="K556" s="216"/>
      <c r="L556" s="222"/>
      <c r="M556" s="223"/>
      <c r="N556" s="224"/>
      <c r="O556" s="224"/>
      <c r="P556" s="224"/>
      <c r="Q556" s="224"/>
      <c r="R556" s="224"/>
      <c r="S556" s="224"/>
      <c r="T556" s="225"/>
      <c r="AT556" s="226" t="s">
        <v>167</v>
      </c>
      <c r="AU556" s="226" t="s">
        <v>165</v>
      </c>
      <c r="AV556" s="11" t="s">
        <v>165</v>
      </c>
      <c r="AW556" s="11" t="s">
        <v>34</v>
      </c>
      <c r="AX556" s="11" t="s">
        <v>8</v>
      </c>
      <c r="AY556" s="226" t="s">
        <v>157</v>
      </c>
    </row>
    <row r="557" spans="2:65" s="1" customFormat="1" ht="16.5" customHeight="1">
      <c r="B557" s="38"/>
      <c r="C557" s="248" t="s">
        <v>649</v>
      </c>
      <c r="D557" s="248" t="s">
        <v>223</v>
      </c>
      <c r="E557" s="249" t="s">
        <v>650</v>
      </c>
      <c r="F557" s="250" t="s">
        <v>651</v>
      </c>
      <c r="G557" s="251" t="s">
        <v>231</v>
      </c>
      <c r="H557" s="252">
        <v>15</v>
      </c>
      <c r="I557" s="253"/>
      <c r="J557" s="252">
        <f>ROUND(I557*H557,0)</f>
        <v>0</v>
      </c>
      <c r="K557" s="250" t="s">
        <v>163</v>
      </c>
      <c r="L557" s="254"/>
      <c r="M557" s="255" t="s">
        <v>20</v>
      </c>
      <c r="N557" s="256" t="s">
        <v>46</v>
      </c>
      <c r="O557" s="79"/>
      <c r="P557" s="212">
        <f>O557*H557</f>
        <v>0</v>
      </c>
      <c r="Q557" s="212">
        <v>0.00054</v>
      </c>
      <c r="R557" s="212">
        <f>Q557*H557</f>
        <v>0.0081</v>
      </c>
      <c r="S557" s="212">
        <v>0</v>
      </c>
      <c r="T557" s="213">
        <f>S557*H557</f>
        <v>0</v>
      </c>
      <c r="AR557" s="17" t="s">
        <v>374</v>
      </c>
      <c r="AT557" s="17" t="s">
        <v>223</v>
      </c>
      <c r="AU557" s="17" t="s">
        <v>165</v>
      </c>
      <c r="AY557" s="17" t="s">
        <v>157</v>
      </c>
      <c r="BE557" s="214">
        <f>IF(N557="základní",J557,0)</f>
        <v>0</v>
      </c>
      <c r="BF557" s="214">
        <f>IF(N557="snížená",J557,0)</f>
        <v>0</v>
      </c>
      <c r="BG557" s="214">
        <f>IF(N557="zákl. přenesená",J557,0)</f>
        <v>0</v>
      </c>
      <c r="BH557" s="214">
        <f>IF(N557="sníž. přenesená",J557,0)</f>
        <v>0</v>
      </c>
      <c r="BI557" s="214">
        <f>IF(N557="nulová",J557,0)</f>
        <v>0</v>
      </c>
      <c r="BJ557" s="17" t="s">
        <v>165</v>
      </c>
      <c r="BK557" s="214">
        <f>ROUND(I557*H557,0)</f>
        <v>0</v>
      </c>
      <c r="BL557" s="17" t="s">
        <v>247</v>
      </c>
      <c r="BM557" s="17" t="s">
        <v>652</v>
      </c>
    </row>
    <row r="558" spans="2:51" s="11" customFormat="1" ht="12">
      <c r="B558" s="215"/>
      <c r="C558" s="216"/>
      <c r="D558" s="217" t="s">
        <v>167</v>
      </c>
      <c r="E558" s="218" t="s">
        <v>20</v>
      </c>
      <c r="F558" s="219" t="s">
        <v>653</v>
      </c>
      <c r="G558" s="216"/>
      <c r="H558" s="220">
        <v>15</v>
      </c>
      <c r="I558" s="221"/>
      <c r="J558" s="216"/>
      <c r="K558" s="216"/>
      <c r="L558" s="222"/>
      <c r="M558" s="223"/>
      <c r="N558" s="224"/>
      <c r="O558" s="224"/>
      <c r="P558" s="224"/>
      <c r="Q558" s="224"/>
      <c r="R558" s="224"/>
      <c r="S558" s="224"/>
      <c r="T558" s="225"/>
      <c r="AT558" s="226" t="s">
        <v>167</v>
      </c>
      <c r="AU558" s="226" t="s">
        <v>165</v>
      </c>
      <c r="AV558" s="11" t="s">
        <v>165</v>
      </c>
      <c r="AW558" s="11" t="s">
        <v>34</v>
      </c>
      <c r="AX558" s="11" t="s">
        <v>8</v>
      </c>
      <c r="AY558" s="226" t="s">
        <v>157</v>
      </c>
    </row>
    <row r="559" spans="2:65" s="1" customFormat="1" ht="16.5" customHeight="1">
      <c r="B559" s="38"/>
      <c r="C559" s="248" t="s">
        <v>654</v>
      </c>
      <c r="D559" s="248" t="s">
        <v>223</v>
      </c>
      <c r="E559" s="249" t="s">
        <v>655</v>
      </c>
      <c r="F559" s="250" t="s">
        <v>656</v>
      </c>
      <c r="G559" s="251" t="s">
        <v>231</v>
      </c>
      <c r="H559" s="252">
        <v>67</v>
      </c>
      <c r="I559" s="253"/>
      <c r="J559" s="252">
        <f>ROUND(I559*H559,0)</f>
        <v>0</v>
      </c>
      <c r="K559" s="250" t="s">
        <v>163</v>
      </c>
      <c r="L559" s="254"/>
      <c r="M559" s="255" t="s">
        <v>20</v>
      </c>
      <c r="N559" s="256" t="s">
        <v>46</v>
      </c>
      <c r="O559" s="79"/>
      <c r="P559" s="212">
        <f>O559*H559</f>
        <v>0</v>
      </c>
      <c r="Q559" s="212">
        <v>0.00059</v>
      </c>
      <c r="R559" s="212">
        <f>Q559*H559</f>
        <v>0.03953</v>
      </c>
      <c r="S559" s="212">
        <v>0</v>
      </c>
      <c r="T559" s="213">
        <f>S559*H559</f>
        <v>0</v>
      </c>
      <c r="AR559" s="17" t="s">
        <v>374</v>
      </c>
      <c r="AT559" s="17" t="s">
        <v>223</v>
      </c>
      <c r="AU559" s="17" t="s">
        <v>165</v>
      </c>
      <c r="AY559" s="17" t="s">
        <v>157</v>
      </c>
      <c r="BE559" s="214">
        <f>IF(N559="základní",J559,0)</f>
        <v>0</v>
      </c>
      <c r="BF559" s="214">
        <f>IF(N559="snížená",J559,0)</f>
        <v>0</v>
      </c>
      <c r="BG559" s="214">
        <f>IF(N559="zákl. přenesená",J559,0)</f>
        <v>0</v>
      </c>
      <c r="BH559" s="214">
        <f>IF(N559="sníž. přenesená",J559,0)</f>
        <v>0</v>
      </c>
      <c r="BI559" s="214">
        <f>IF(N559="nulová",J559,0)</f>
        <v>0</v>
      </c>
      <c r="BJ559" s="17" t="s">
        <v>165</v>
      </c>
      <c r="BK559" s="214">
        <f>ROUND(I559*H559,0)</f>
        <v>0</v>
      </c>
      <c r="BL559" s="17" t="s">
        <v>247</v>
      </c>
      <c r="BM559" s="17" t="s">
        <v>657</v>
      </c>
    </row>
    <row r="560" spans="2:51" s="11" customFormat="1" ht="12">
      <c r="B560" s="215"/>
      <c r="C560" s="216"/>
      <c r="D560" s="217" t="s">
        <v>167</v>
      </c>
      <c r="E560" s="218" t="s">
        <v>20</v>
      </c>
      <c r="F560" s="219" t="s">
        <v>658</v>
      </c>
      <c r="G560" s="216"/>
      <c r="H560" s="220">
        <v>67</v>
      </c>
      <c r="I560" s="221"/>
      <c r="J560" s="216"/>
      <c r="K560" s="216"/>
      <c r="L560" s="222"/>
      <c r="M560" s="223"/>
      <c r="N560" s="224"/>
      <c r="O560" s="224"/>
      <c r="P560" s="224"/>
      <c r="Q560" s="224"/>
      <c r="R560" s="224"/>
      <c r="S560" s="224"/>
      <c r="T560" s="225"/>
      <c r="AT560" s="226" t="s">
        <v>167</v>
      </c>
      <c r="AU560" s="226" t="s">
        <v>165</v>
      </c>
      <c r="AV560" s="11" t="s">
        <v>165</v>
      </c>
      <c r="AW560" s="11" t="s">
        <v>34</v>
      </c>
      <c r="AX560" s="11" t="s">
        <v>8</v>
      </c>
      <c r="AY560" s="226" t="s">
        <v>157</v>
      </c>
    </row>
    <row r="561" spans="2:65" s="1" customFormat="1" ht="16.5" customHeight="1">
      <c r="B561" s="38"/>
      <c r="C561" s="248" t="s">
        <v>659</v>
      </c>
      <c r="D561" s="248" t="s">
        <v>223</v>
      </c>
      <c r="E561" s="249" t="s">
        <v>660</v>
      </c>
      <c r="F561" s="250" t="s">
        <v>661</v>
      </c>
      <c r="G561" s="251" t="s">
        <v>231</v>
      </c>
      <c r="H561" s="252">
        <v>54</v>
      </c>
      <c r="I561" s="253"/>
      <c r="J561" s="252">
        <f>ROUND(I561*H561,0)</f>
        <v>0</v>
      </c>
      <c r="K561" s="250" t="s">
        <v>163</v>
      </c>
      <c r="L561" s="254"/>
      <c r="M561" s="255" t="s">
        <v>20</v>
      </c>
      <c r="N561" s="256" t="s">
        <v>46</v>
      </c>
      <c r="O561" s="79"/>
      <c r="P561" s="212">
        <f>O561*H561</f>
        <v>0</v>
      </c>
      <c r="Q561" s="212">
        <v>0.00065</v>
      </c>
      <c r="R561" s="212">
        <f>Q561*H561</f>
        <v>0.0351</v>
      </c>
      <c r="S561" s="212">
        <v>0</v>
      </c>
      <c r="T561" s="213">
        <f>S561*H561</f>
        <v>0</v>
      </c>
      <c r="AR561" s="17" t="s">
        <v>374</v>
      </c>
      <c r="AT561" s="17" t="s">
        <v>223</v>
      </c>
      <c r="AU561" s="17" t="s">
        <v>165</v>
      </c>
      <c r="AY561" s="17" t="s">
        <v>157</v>
      </c>
      <c r="BE561" s="214">
        <f>IF(N561="základní",J561,0)</f>
        <v>0</v>
      </c>
      <c r="BF561" s="214">
        <f>IF(N561="snížená",J561,0)</f>
        <v>0</v>
      </c>
      <c r="BG561" s="214">
        <f>IF(N561="zákl. přenesená",J561,0)</f>
        <v>0</v>
      </c>
      <c r="BH561" s="214">
        <f>IF(N561="sníž. přenesená",J561,0)</f>
        <v>0</v>
      </c>
      <c r="BI561" s="214">
        <f>IF(N561="nulová",J561,0)</f>
        <v>0</v>
      </c>
      <c r="BJ561" s="17" t="s">
        <v>165</v>
      </c>
      <c r="BK561" s="214">
        <f>ROUND(I561*H561,0)</f>
        <v>0</v>
      </c>
      <c r="BL561" s="17" t="s">
        <v>247</v>
      </c>
      <c r="BM561" s="17" t="s">
        <v>662</v>
      </c>
    </row>
    <row r="562" spans="2:51" s="11" customFormat="1" ht="12">
      <c r="B562" s="215"/>
      <c r="C562" s="216"/>
      <c r="D562" s="217" t="s">
        <v>167</v>
      </c>
      <c r="E562" s="218" t="s">
        <v>20</v>
      </c>
      <c r="F562" s="219" t="s">
        <v>663</v>
      </c>
      <c r="G562" s="216"/>
      <c r="H562" s="220">
        <v>54</v>
      </c>
      <c r="I562" s="221"/>
      <c r="J562" s="216"/>
      <c r="K562" s="216"/>
      <c r="L562" s="222"/>
      <c r="M562" s="223"/>
      <c r="N562" s="224"/>
      <c r="O562" s="224"/>
      <c r="P562" s="224"/>
      <c r="Q562" s="224"/>
      <c r="R562" s="224"/>
      <c r="S562" s="224"/>
      <c r="T562" s="225"/>
      <c r="AT562" s="226" t="s">
        <v>167</v>
      </c>
      <c r="AU562" s="226" t="s">
        <v>165</v>
      </c>
      <c r="AV562" s="11" t="s">
        <v>165</v>
      </c>
      <c r="AW562" s="11" t="s">
        <v>34</v>
      </c>
      <c r="AX562" s="11" t="s">
        <v>8</v>
      </c>
      <c r="AY562" s="226" t="s">
        <v>157</v>
      </c>
    </row>
    <row r="563" spans="2:65" s="1" customFormat="1" ht="16.5" customHeight="1">
      <c r="B563" s="38"/>
      <c r="C563" s="248" t="s">
        <v>664</v>
      </c>
      <c r="D563" s="248" t="s">
        <v>223</v>
      </c>
      <c r="E563" s="249" t="s">
        <v>665</v>
      </c>
      <c r="F563" s="250" t="s">
        <v>666</v>
      </c>
      <c r="G563" s="251" t="s">
        <v>231</v>
      </c>
      <c r="H563" s="252">
        <v>44</v>
      </c>
      <c r="I563" s="253"/>
      <c r="J563" s="252">
        <f>ROUND(I563*H563,0)</f>
        <v>0</v>
      </c>
      <c r="K563" s="250" t="s">
        <v>163</v>
      </c>
      <c r="L563" s="254"/>
      <c r="M563" s="255" t="s">
        <v>20</v>
      </c>
      <c r="N563" s="256" t="s">
        <v>46</v>
      </c>
      <c r="O563" s="79"/>
      <c r="P563" s="212">
        <f>O563*H563</f>
        <v>0</v>
      </c>
      <c r="Q563" s="212">
        <v>0.00101</v>
      </c>
      <c r="R563" s="212">
        <f>Q563*H563</f>
        <v>0.04444</v>
      </c>
      <c r="S563" s="212">
        <v>0</v>
      </c>
      <c r="T563" s="213">
        <f>S563*H563</f>
        <v>0</v>
      </c>
      <c r="AR563" s="17" t="s">
        <v>374</v>
      </c>
      <c r="AT563" s="17" t="s">
        <v>223</v>
      </c>
      <c r="AU563" s="17" t="s">
        <v>165</v>
      </c>
      <c r="AY563" s="17" t="s">
        <v>157</v>
      </c>
      <c r="BE563" s="214">
        <f>IF(N563="základní",J563,0)</f>
        <v>0</v>
      </c>
      <c r="BF563" s="214">
        <f>IF(N563="snížená",J563,0)</f>
        <v>0</v>
      </c>
      <c r="BG563" s="214">
        <f>IF(N563="zákl. přenesená",J563,0)</f>
        <v>0</v>
      </c>
      <c r="BH563" s="214">
        <f>IF(N563="sníž. přenesená",J563,0)</f>
        <v>0</v>
      </c>
      <c r="BI563" s="214">
        <f>IF(N563="nulová",J563,0)</f>
        <v>0</v>
      </c>
      <c r="BJ563" s="17" t="s">
        <v>165</v>
      </c>
      <c r="BK563" s="214">
        <f>ROUND(I563*H563,0)</f>
        <v>0</v>
      </c>
      <c r="BL563" s="17" t="s">
        <v>247</v>
      </c>
      <c r="BM563" s="17" t="s">
        <v>667</v>
      </c>
    </row>
    <row r="564" spans="2:51" s="11" customFormat="1" ht="12">
      <c r="B564" s="215"/>
      <c r="C564" s="216"/>
      <c r="D564" s="217" t="s">
        <v>167</v>
      </c>
      <c r="E564" s="218" t="s">
        <v>20</v>
      </c>
      <c r="F564" s="219" t="s">
        <v>668</v>
      </c>
      <c r="G564" s="216"/>
      <c r="H564" s="220">
        <v>44</v>
      </c>
      <c r="I564" s="221"/>
      <c r="J564" s="216"/>
      <c r="K564" s="216"/>
      <c r="L564" s="222"/>
      <c r="M564" s="223"/>
      <c r="N564" s="224"/>
      <c r="O564" s="224"/>
      <c r="P564" s="224"/>
      <c r="Q564" s="224"/>
      <c r="R564" s="224"/>
      <c r="S564" s="224"/>
      <c r="T564" s="225"/>
      <c r="AT564" s="226" t="s">
        <v>167</v>
      </c>
      <c r="AU564" s="226" t="s">
        <v>165</v>
      </c>
      <c r="AV564" s="11" t="s">
        <v>165</v>
      </c>
      <c r="AW564" s="11" t="s">
        <v>34</v>
      </c>
      <c r="AX564" s="11" t="s">
        <v>8</v>
      </c>
      <c r="AY564" s="226" t="s">
        <v>157</v>
      </c>
    </row>
    <row r="565" spans="2:65" s="1" customFormat="1" ht="16.5" customHeight="1">
      <c r="B565" s="38"/>
      <c r="C565" s="248" t="s">
        <v>669</v>
      </c>
      <c r="D565" s="248" t="s">
        <v>223</v>
      </c>
      <c r="E565" s="249" t="s">
        <v>670</v>
      </c>
      <c r="F565" s="250" t="s">
        <v>671</v>
      </c>
      <c r="G565" s="251" t="s">
        <v>231</v>
      </c>
      <c r="H565" s="252">
        <v>22</v>
      </c>
      <c r="I565" s="253"/>
      <c r="J565" s="252">
        <f>ROUND(I565*H565,0)</f>
        <v>0</v>
      </c>
      <c r="K565" s="250" t="s">
        <v>163</v>
      </c>
      <c r="L565" s="254"/>
      <c r="M565" s="255" t="s">
        <v>20</v>
      </c>
      <c r="N565" s="256" t="s">
        <v>46</v>
      </c>
      <c r="O565" s="79"/>
      <c r="P565" s="212">
        <f>O565*H565</f>
        <v>0</v>
      </c>
      <c r="Q565" s="212">
        <v>0.00078</v>
      </c>
      <c r="R565" s="212">
        <f>Q565*H565</f>
        <v>0.017159999999999998</v>
      </c>
      <c r="S565" s="212">
        <v>0</v>
      </c>
      <c r="T565" s="213">
        <f>S565*H565</f>
        <v>0</v>
      </c>
      <c r="AR565" s="17" t="s">
        <v>374</v>
      </c>
      <c r="AT565" s="17" t="s">
        <v>223</v>
      </c>
      <c r="AU565" s="17" t="s">
        <v>165</v>
      </c>
      <c r="AY565" s="17" t="s">
        <v>157</v>
      </c>
      <c r="BE565" s="214">
        <f>IF(N565="základní",J565,0)</f>
        <v>0</v>
      </c>
      <c r="BF565" s="214">
        <f>IF(N565="snížená",J565,0)</f>
        <v>0</v>
      </c>
      <c r="BG565" s="214">
        <f>IF(N565="zákl. přenesená",J565,0)</f>
        <v>0</v>
      </c>
      <c r="BH565" s="214">
        <f>IF(N565="sníž. přenesená",J565,0)</f>
        <v>0</v>
      </c>
      <c r="BI565" s="214">
        <f>IF(N565="nulová",J565,0)</f>
        <v>0</v>
      </c>
      <c r="BJ565" s="17" t="s">
        <v>165</v>
      </c>
      <c r="BK565" s="214">
        <f>ROUND(I565*H565,0)</f>
        <v>0</v>
      </c>
      <c r="BL565" s="17" t="s">
        <v>247</v>
      </c>
      <c r="BM565" s="17" t="s">
        <v>672</v>
      </c>
    </row>
    <row r="566" spans="2:51" s="11" customFormat="1" ht="12">
      <c r="B566" s="215"/>
      <c r="C566" s="216"/>
      <c r="D566" s="217" t="s">
        <v>167</v>
      </c>
      <c r="E566" s="218" t="s">
        <v>20</v>
      </c>
      <c r="F566" s="219" t="s">
        <v>673</v>
      </c>
      <c r="G566" s="216"/>
      <c r="H566" s="220">
        <v>22</v>
      </c>
      <c r="I566" s="221"/>
      <c r="J566" s="216"/>
      <c r="K566" s="216"/>
      <c r="L566" s="222"/>
      <c r="M566" s="223"/>
      <c r="N566" s="224"/>
      <c r="O566" s="224"/>
      <c r="P566" s="224"/>
      <c r="Q566" s="224"/>
      <c r="R566" s="224"/>
      <c r="S566" s="224"/>
      <c r="T566" s="225"/>
      <c r="AT566" s="226" t="s">
        <v>167</v>
      </c>
      <c r="AU566" s="226" t="s">
        <v>165</v>
      </c>
      <c r="AV566" s="11" t="s">
        <v>165</v>
      </c>
      <c r="AW566" s="11" t="s">
        <v>34</v>
      </c>
      <c r="AX566" s="11" t="s">
        <v>8</v>
      </c>
      <c r="AY566" s="226" t="s">
        <v>157</v>
      </c>
    </row>
    <row r="567" spans="2:65" s="1" customFormat="1" ht="16.5" customHeight="1">
      <c r="B567" s="38"/>
      <c r="C567" s="248" t="s">
        <v>674</v>
      </c>
      <c r="D567" s="248" t="s">
        <v>223</v>
      </c>
      <c r="E567" s="249" t="s">
        <v>675</v>
      </c>
      <c r="F567" s="250" t="s">
        <v>676</v>
      </c>
      <c r="G567" s="251" t="s">
        <v>231</v>
      </c>
      <c r="H567" s="252">
        <v>20</v>
      </c>
      <c r="I567" s="253"/>
      <c r="J567" s="252">
        <f>ROUND(I567*H567,0)</f>
        <v>0</v>
      </c>
      <c r="K567" s="250" t="s">
        <v>163</v>
      </c>
      <c r="L567" s="254"/>
      <c r="M567" s="255" t="s">
        <v>20</v>
      </c>
      <c r="N567" s="256" t="s">
        <v>46</v>
      </c>
      <c r="O567" s="79"/>
      <c r="P567" s="212">
        <f>O567*H567</f>
        <v>0</v>
      </c>
      <c r="Q567" s="212">
        <v>0.00088</v>
      </c>
      <c r="R567" s="212">
        <f>Q567*H567</f>
        <v>0.0176</v>
      </c>
      <c r="S567" s="212">
        <v>0</v>
      </c>
      <c r="T567" s="213">
        <f>S567*H567</f>
        <v>0</v>
      </c>
      <c r="AR567" s="17" t="s">
        <v>374</v>
      </c>
      <c r="AT567" s="17" t="s">
        <v>223</v>
      </c>
      <c r="AU567" s="17" t="s">
        <v>165</v>
      </c>
      <c r="AY567" s="17" t="s">
        <v>157</v>
      </c>
      <c r="BE567" s="214">
        <f>IF(N567="základní",J567,0)</f>
        <v>0</v>
      </c>
      <c r="BF567" s="214">
        <f>IF(N567="snížená",J567,0)</f>
        <v>0</v>
      </c>
      <c r="BG567" s="214">
        <f>IF(N567="zákl. přenesená",J567,0)</f>
        <v>0</v>
      </c>
      <c r="BH567" s="214">
        <f>IF(N567="sníž. přenesená",J567,0)</f>
        <v>0</v>
      </c>
      <c r="BI567" s="214">
        <f>IF(N567="nulová",J567,0)</f>
        <v>0</v>
      </c>
      <c r="BJ567" s="17" t="s">
        <v>165</v>
      </c>
      <c r="BK567" s="214">
        <f>ROUND(I567*H567,0)</f>
        <v>0</v>
      </c>
      <c r="BL567" s="17" t="s">
        <v>247</v>
      </c>
      <c r="BM567" s="17" t="s">
        <v>677</v>
      </c>
    </row>
    <row r="568" spans="2:51" s="11" customFormat="1" ht="12">
      <c r="B568" s="215"/>
      <c r="C568" s="216"/>
      <c r="D568" s="217" t="s">
        <v>167</v>
      </c>
      <c r="E568" s="218" t="s">
        <v>20</v>
      </c>
      <c r="F568" s="219" t="s">
        <v>678</v>
      </c>
      <c r="G568" s="216"/>
      <c r="H568" s="220">
        <v>20</v>
      </c>
      <c r="I568" s="221"/>
      <c r="J568" s="216"/>
      <c r="K568" s="216"/>
      <c r="L568" s="222"/>
      <c r="M568" s="223"/>
      <c r="N568" s="224"/>
      <c r="O568" s="224"/>
      <c r="P568" s="224"/>
      <c r="Q568" s="224"/>
      <c r="R568" s="224"/>
      <c r="S568" s="224"/>
      <c r="T568" s="225"/>
      <c r="AT568" s="226" t="s">
        <v>167</v>
      </c>
      <c r="AU568" s="226" t="s">
        <v>165</v>
      </c>
      <c r="AV568" s="11" t="s">
        <v>165</v>
      </c>
      <c r="AW568" s="11" t="s">
        <v>34</v>
      </c>
      <c r="AX568" s="11" t="s">
        <v>8</v>
      </c>
      <c r="AY568" s="226" t="s">
        <v>157</v>
      </c>
    </row>
    <row r="569" spans="2:65" s="1" customFormat="1" ht="22.5" customHeight="1">
      <c r="B569" s="38"/>
      <c r="C569" s="204" t="s">
        <v>679</v>
      </c>
      <c r="D569" s="204" t="s">
        <v>159</v>
      </c>
      <c r="E569" s="205" t="s">
        <v>680</v>
      </c>
      <c r="F569" s="206" t="s">
        <v>681</v>
      </c>
      <c r="G569" s="207" t="s">
        <v>231</v>
      </c>
      <c r="H569" s="208">
        <v>191</v>
      </c>
      <c r="I569" s="209"/>
      <c r="J569" s="208">
        <f>ROUND(I569*H569,0)</f>
        <v>0</v>
      </c>
      <c r="K569" s="206" t="s">
        <v>163</v>
      </c>
      <c r="L569" s="43"/>
      <c r="M569" s="210" t="s">
        <v>20</v>
      </c>
      <c r="N569" s="211" t="s">
        <v>46</v>
      </c>
      <c r="O569" s="79"/>
      <c r="P569" s="212">
        <f>O569*H569</f>
        <v>0</v>
      </c>
      <c r="Q569" s="212">
        <v>0</v>
      </c>
      <c r="R569" s="212">
        <f>Q569*H569</f>
        <v>0</v>
      </c>
      <c r="S569" s="212">
        <v>0</v>
      </c>
      <c r="T569" s="213">
        <f>S569*H569</f>
        <v>0</v>
      </c>
      <c r="AR569" s="17" t="s">
        <v>247</v>
      </c>
      <c r="AT569" s="17" t="s">
        <v>159</v>
      </c>
      <c r="AU569" s="17" t="s">
        <v>165</v>
      </c>
      <c r="AY569" s="17" t="s">
        <v>157</v>
      </c>
      <c r="BE569" s="214">
        <f>IF(N569="základní",J569,0)</f>
        <v>0</v>
      </c>
      <c r="BF569" s="214">
        <f>IF(N569="snížená",J569,0)</f>
        <v>0</v>
      </c>
      <c r="BG569" s="214">
        <f>IF(N569="zákl. přenesená",J569,0)</f>
        <v>0</v>
      </c>
      <c r="BH569" s="214">
        <f>IF(N569="sníž. přenesená",J569,0)</f>
        <v>0</v>
      </c>
      <c r="BI569" s="214">
        <f>IF(N569="nulová",J569,0)</f>
        <v>0</v>
      </c>
      <c r="BJ569" s="17" t="s">
        <v>165</v>
      </c>
      <c r="BK569" s="214">
        <f>ROUND(I569*H569,0)</f>
        <v>0</v>
      </c>
      <c r="BL569" s="17" t="s">
        <v>247</v>
      </c>
      <c r="BM569" s="17" t="s">
        <v>682</v>
      </c>
    </row>
    <row r="570" spans="2:51" s="13" customFormat="1" ht="12">
      <c r="B570" s="238"/>
      <c r="C570" s="239"/>
      <c r="D570" s="217" t="s">
        <v>167</v>
      </c>
      <c r="E570" s="240" t="s">
        <v>20</v>
      </c>
      <c r="F570" s="241" t="s">
        <v>647</v>
      </c>
      <c r="G570" s="239"/>
      <c r="H570" s="240" t="s">
        <v>20</v>
      </c>
      <c r="I570" s="242"/>
      <c r="J570" s="239"/>
      <c r="K570" s="239"/>
      <c r="L570" s="243"/>
      <c r="M570" s="244"/>
      <c r="N570" s="245"/>
      <c r="O570" s="245"/>
      <c r="P570" s="245"/>
      <c r="Q570" s="245"/>
      <c r="R570" s="245"/>
      <c r="S570" s="245"/>
      <c r="T570" s="246"/>
      <c r="AT570" s="247" t="s">
        <v>167</v>
      </c>
      <c r="AU570" s="247" t="s">
        <v>165</v>
      </c>
      <c r="AV570" s="13" t="s">
        <v>8</v>
      </c>
      <c r="AW570" s="13" t="s">
        <v>34</v>
      </c>
      <c r="AX570" s="13" t="s">
        <v>74</v>
      </c>
      <c r="AY570" s="247" t="s">
        <v>157</v>
      </c>
    </row>
    <row r="571" spans="2:51" s="11" customFormat="1" ht="12">
      <c r="B571" s="215"/>
      <c r="C571" s="216"/>
      <c r="D571" s="217" t="s">
        <v>167</v>
      </c>
      <c r="E571" s="218" t="s">
        <v>20</v>
      </c>
      <c r="F571" s="219" t="s">
        <v>683</v>
      </c>
      <c r="G571" s="216"/>
      <c r="H571" s="220">
        <v>191</v>
      </c>
      <c r="I571" s="221"/>
      <c r="J571" s="216"/>
      <c r="K571" s="216"/>
      <c r="L571" s="222"/>
      <c r="M571" s="223"/>
      <c r="N571" s="224"/>
      <c r="O571" s="224"/>
      <c r="P571" s="224"/>
      <c r="Q571" s="224"/>
      <c r="R571" s="224"/>
      <c r="S571" s="224"/>
      <c r="T571" s="225"/>
      <c r="AT571" s="226" t="s">
        <v>167</v>
      </c>
      <c r="AU571" s="226" t="s">
        <v>165</v>
      </c>
      <c r="AV571" s="11" t="s">
        <v>165</v>
      </c>
      <c r="AW571" s="11" t="s">
        <v>34</v>
      </c>
      <c r="AX571" s="11" t="s">
        <v>8</v>
      </c>
      <c r="AY571" s="226" t="s">
        <v>157</v>
      </c>
    </row>
    <row r="572" spans="2:65" s="1" customFormat="1" ht="16.5" customHeight="1">
      <c r="B572" s="38"/>
      <c r="C572" s="248" t="s">
        <v>684</v>
      </c>
      <c r="D572" s="248" t="s">
        <v>223</v>
      </c>
      <c r="E572" s="249" t="s">
        <v>685</v>
      </c>
      <c r="F572" s="250" t="s">
        <v>686</v>
      </c>
      <c r="G572" s="251" t="s">
        <v>231</v>
      </c>
      <c r="H572" s="252">
        <v>152</v>
      </c>
      <c r="I572" s="253"/>
      <c r="J572" s="252">
        <f>ROUND(I572*H572,0)</f>
        <v>0</v>
      </c>
      <c r="K572" s="250" t="s">
        <v>163</v>
      </c>
      <c r="L572" s="254"/>
      <c r="M572" s="255" t="s">
        <v>20</v>
      </c>
      <c r="N572" s="256" t="s">
        <v>46</v>
      </c>
      <c r="O572" s="79"/>
      <c r="P572" s="212">
        <f>O572*H572</f>
        <v>0</v>
      </c>
      <c r="Q572" s="212">
        <v>3E-05</v>
      </c>
      <c r="R572" s="212">
        <f>Q572*H572</f>
        <v>0.00456</v>
      </c>
      <c r="S572" s="212">
        <v>0</v>
      </c>
      <c r="T572" s="213">
        <f>S572*H572</f>
        <v>0</v>
      </c>
      <c r="AR572" s="17" t="s">
        <v>374</v>
      </c>
      <c r="AT572" s="17" t="s">
        <v>223</v>
      </c>
      <c r="AU572" s="17" t="s">
        <v>165</v>
      </c>
      <c r="AY572" s="17" t="s">
        <v>157</v>
      </c>
      <c r="BE572" s="214">
        <f>IF(N572="základní",J572,0)</f>
        <v>0</v>
      </c>
      <c r="BF572" s="214">
        <f>IF(N572="snížená",J572,0)</f>
        <v>0</v>
      </c>
      <c r="BG572" s="214">
        <f>IF(N572="zákl. přenesená",J572,0)</f>
        <v>0</v>
      </c>
      <c r="BH572" s="214">
        <f>IF(N572="sníž. přenesená",J572,0)</f>
        <v>0</v>
      </c>
      <c r="BI572" s="214">
        <f>IF(N572="nulová",J572,0)</f>
        <v>0</v>
      </c>
      <c r="BJ572" s="17" t="s">
        <v>165</v>
      </c>
      <c r="BK572" s="214">
        <f>ROUND(I572*H572,0)</f>
        <v>0</v>
      </c>
      <c r="BL572" s="17" t="s">
        <v>247</v>
      </c>
      <c r="BM572" s="17" t="s">
        <v>687</v>
      </c>
    </row>
    <row r="573" spans="2:51" s="11" customFormat="1" ht="12">
      <c r="B573" s="215"/>
      <c r="C573" s="216"/>
      <c r="D573" s="217" t="s">
        <v>167</v>
      </c>
      <c r="E573" s="218" t="s">
        <v>20</v>
      </c>
      <c r="F573" s="219" t="s">
        <v>688</v>
      </c>
      <c r="G573" s="216"/>
      <c r="H573" s="220">
        <v>152</v>
      </c>
      <c r="I573" s="221"/>
      <c r="J573" s="216"/>
      <c r="K573" s="216"/>
      <c r="L573" s="222"/>
      <c r="M573" s="223"/>
      <c r="N573" s="224"/>
      <c r="O573" s="224"/>
      <c r="P573" s="224"/>
      <c r="Q573" s="224"/>
      <c r="R573" s="224"/>
      <c r="S573" s="224"/>
      <c r="T573" s="225"/>
      <c r="AT573" s="226" t="s">
        <v>167</v>
      </c>
      <c r="AU573" s="226" t="s">
        <v>165</v>
      </c>
      <c r="AV573" s="11" t="s">
        <v>165</v>
      </c>
      <c r="AW573" s="11" t="s">
        <v>34</v>
      </c>
      <c r="AX573" s="11" t="s">
        <v>8</v>
      </c>
      <c r="AY573" s="226" t="s">
        <v>157</v>
      </c>
    </row>
    <row r="574" spans="2:65" s="1" customFormat="1" ht="16.5" customHeight="1">
      <c r="B574" s="38"/>
      <c r="C574" s="248" t="s">
        <v>689</v>
      </c>
      <c r="D574" s="248" t="s">
        <v>223</v>
      </c>
      <c r="E574" s="249" t="s">
        <v>690</v>
      </c>
      <c r="F574" s="250" t="s">
        <v>691</v>
      </c>
      <c r="G574" s="251" t="s">
        <v>231</v>
      </c>
      <c r="H574" s="252">
        <v>39</v>
      </c>
      <c r="I574" s="253"/>
      <c r="J574" s="252">
        <f>ROUND(I574*H574,0)</f>
        <v>0</v>
      </c>
      <c r="K574" s="250" t="s">
        <v>163</v>
      </c>
      <c r="L574" s="254"/>
      <c r="M574" s="255" t="s">
        <v>20</v>
      </c>
      <c r="N574" s="256" t="s">
        <v>46</v>
      </c>
      <c r="O574" s="79"/>
      <c r="P574" s="212">
        <f>O574*H574</f>
        <v>0</v>
      </c>
      <c r="Q574" s="212">
        <v>3E-05</v>
      </c>
      <c r="R574" s="212">
        <f>Q574*H574</f>
        <v>0.00117</v>
      </c>
      <c r="S574" s="212">
        <v>0</v>
      </c>
      <c r="T574" s="213">
        <f>S574*H574</f>
        <v>0</v>
      </c>
      <c r="AR574" s="17" t="s">
        <v>374</v>
      </c>
      <c r="AT574" s="17" t="s">
        <v>223</v>
      </c>
      <c r="AU574" s="17" t="s">
        <v>165</v>
      </c>
      <c r="AY574" s="17" t="s">
        <v>157</v>
      </c>
      <c r="BE574" s="214">
        <f>IF(N574="základní",J574,0)</f>
        <v>0</v>
      </c>
      <c r="BF574" s="214">
        <f>IF(N574="snížená",J574,0)</f>
        <v>0</v>
      </c>
      <c r="BG574" s="214">
        <f>IF(N574="zákl. přenesená",J574,0)</f>
        <v>0</v>
      </c>
      <c r="BH574" s="214">
        <f>IF(N574="sníž. přenesená",J574,0)</f>
        <v>0</v>
      </c>
      <c r="BI574" s="214">
        <f>IF(N574="nulová",J574,0)</f>
        <v>0</v>
      </c>
      <c r="BJ574" s="17" t="s">
        <v>165</v>
      </c>
      <c r="BK574" s="214">
        <f>ROUND(I574*H574,0)</f>
        <v>0</v>
      </c>
      <c r="BL574" s="17" t="s">
        <v>247</v>
      </c>
      <c r="BM574" s="17" t="s">
        <v>692</v>
      </c>
    </row>
    <row r="575" spans="2:51" s="11" customFormat="1" ht="12">
      <c r="B575" s="215"/>
      <c r="C575" s="216"/>
      <c r="D575" s="217" t="s">
        <v>167</v>
      </c>
      <c r="E575" s="218" t="s">
        <v>20</v>
      </c>
      <c r="F575" s="219" t="s">
        <v>693</v>
      </c>
      <c r="G575" s="216"/>
      <c r="H575" s="220">
        <v>39</v>
      </c>
      <c r="I575" s="221"/>
      <c r="J575" s="216"/>
      <c r="K575" s="216"/>
      <c r="L575" s="222"/>
      <c r="M575" s="223"/>
      <c r="N575" s="224"/>
      <c r="O575" s="224"/>
      <c r="P575" s="224"/>
      <c r="Q575" s="224"/>
      <c r="R575" s="224"/>
      <c r="S575" s="224"/>
      <c r="T575" s="225"/>
      <c r="AT575" s="226" t="s">
        <v>167</v>
      </c>
      <c r="AU575" s="226" t="s">
        <v>165</v>
      </c>
      <c r="AV575" s="11" t="s">
        <v>165</v>
      </c>
      <c r="AW575" s="11" t="s">
        <v>34</v>
      </c>
      <c r="AX575" s="11" t="s">
        <v>8</v>
      </c>
      <c r="AY575" s="226" t="s">
        <v>157</v>
      </c>
    </row>
    <row r="576" spans="2:65" s="1" customFormat="1" ht="22.5" customHeight="1">
      <c r="B576" s="38"/>
      <c r="C576" s="204" t="s">
        <v>694</v>
      </c>
      <c r="D576" s="204" t="s">
        <v>159</v>
      </c>
      <c r="E576" s="205" t="s">
        <v>695</v>
      </c>
      <c r="F576" s="206" t="s">
        <v>696</v>
      </c>
      <c r="G576" s="207" t="s">
        <v>514</v>
      </c>
      <c r="H576" s="208">
        <v>14</v>
      </c>
      <c r="I576" s="209"/>
      <c r="J576" s="208">
        <f>ROUND(I576*H576,0)</f>
        <v>0</v>
      </c>
      <c r="K576" s="206" t="s">
        <v>163</v>
      </c>
      <c r="L576" s="43"/>
      <c r="M576" s="210" t="s">
        <v>20</v>
      </c>
      <c r="N576" s="211" t="s">
        <v>46</v>
      </c>
      <c r="O576" s="79"/>
      <c r="P576" s="212">
        <f>O576*H576</f>
        <v>0</v>
      </c>
      <c r="Q576" s="212">
        <v>0</v>
      </c>
      <c r="R576" s="212">
        <f>Q576*H576</f>
        <v>0</v>
      </c>
      <c r="S576" s="212">
        <v>0</v>
      </c>
      <c r="T576" s="213">
        <f>S576*H576</f>
        <v>0</v>
      </c>
      <c r="AR576" s="17" t="s">
        <v>247</v>
      </c>
      <c r="AT576" s="17" t="s">
        <v>159</v>
      </c>
      <c r="AU576" s="17" t="s">
        <v>165</v>
      </c>
      <c r="AY576" s="17" t="s">
        <v>157</v>
      </c>
      <c r="BE576" s="214">
        <f>IF(N576="základní",J576,0)</f>
        <v>0</v>
      </c>
      <c r="BF576" s="214">
        <f>IF(N576="snížená",J576,0)</f>
        <v>0</v>
      </c>
      <c r="BG576" s="214">
        <f>IF(N576="zákl. přenesená",J576,0)</f>
        <v>0</v>
      </c>
      <c r="BH576" s="214">
        <f>IF(N576="sníž. přenesená",J576,0)</f>
        <v>0</v>
      </c>
      <c r="BI576" s="214">
        <f>IF(N576="nulová",J576,0)</f>
        <v>0</v>
      </c>
      <c r="BJ576" s="17" t="s">
        <v>165</v>
      </c>
      <c r="BK576" s="214">
        <f>ROUND(I576*H576,0)</f>
        <v>0</v>
      </c>
      <c r="BL576" s="17" t="s">
        <v>247</v>
      </c>
      <c r="BM576" s="17" t="s">
        <v>697</v>
      </c>
    </row>
    <row r="577" spans="2:63" s="10" customFormat="1" ht="22.8" customHeight="1">
      <c r="B577" s="188"/>
      <c r="C577" s="189"/>
      <c r="D577" s="190" t="s">
        <v>73</v>
      </c>
      <c r="E577" s="202" t="s">
        <v>698</v>
      </c>
      <c r="F577" s="202" t="s">
        <v>699</v>
      </c>
      <c r="G577" s="189"/>
      <c r="H577" s="189"/>
      <c r="I577" s="192"/>
      <c r="J577" s="203">
        <f>BK577</f>
        <v>0</v>
      </c>
      <c r="K577" s="189"/>
      <c r="L577" s="194"/>
      <c r="M577" s="195"/>
      <c r="N577" s="196"/>
      <c r="O577" s="196"/>
      <c r="P577" s="197">
        <f>SUM(P578:P582)</f>
        <v>0</v>
      </c>
      <c r="Q577" s="196"/>
      <c r="R577" s="197">
        <f>SUM(R578:R582)</f>
        <v>0.1236</v>
      </c>
      <c r="S577" s="196"/>
      <c r="T577" s="198">
        <f>SUM(T578:T582)</f>
        <v>0</v>
      </c>
      <c r="AR577" s="199" t="s">
        <v>165</v>
      </c>
      <c r="AT577" s="200" t="s">
        <v>73</v>
      </c>
      <c r="AU577" s="200" t="s">
        <v>8</v>
      </c>
      <c r="AY577" s="199" t="s">
        <v>157</v>
      </c>
      <c r="BK577" s="201">
        <f>SUM(BK578:BK582)</f>
        <v>0</v>
      </c>
    </row>
    <row r="578" spans="2:65" s="1" customFormat="1" ht="16.5" customHeight="1">
      <c r="B578" s="38"/>
      <c r="C578" s="204" t="s">
        <v>700</v>
      </c>
      <c r="D578" s="204" t="s">
        <v>159</v>
      </c>
      <c r="E578" s="205" t="s">
        <v>701</v>
      </c>
      <c r="F578" s="206" t="s">
        <v>702</v>
      </c>
      <c r="G578" s="207" t="s">
        <v>434</v>
      </c>
      <c r="H578" s="208">
        <v>4</v>
      </c>
      <c r="I578" s="209"/>
      <c r="J578" s="208">
        <f>ROUND(I578*H578,0)</f>
        <v>0</v>
      </c>
      <c r="K578" s="206" t="s">
        <v>209</v>
      </c>
      <c r="L578" s="43"/>
      <c r="M578" s="210" t="s">
        <v>20</v>
      </c>
      <c r="N578" s="211" t="s">
        <v>46</v>
      </c>
      <c r="O578" s="79"/>
      <c r="P578" s="212">
        <f>O578*H578</f>
        <v>0</v>
      </c>
      <c r="Q578" s="212">
        <v>0</v>
      </c>
      <c r="R578" s="212">
        <f>Q578*H578</f>
        <v>0</v>
      </c>
      <c r="S578" s="212">
        <v>0</v>
      </c>
      <c r="T578" s="213">
        <f>S578*H578</f>
        <v>0</v>
      </c>
      <c r="AR578" s="17" t="s">
        <v>247</v>
      </c>
      <c r="AT578" s="17" t="s">
        <v>159</v>
      </c>
      <c r="AU578" s="17" t="s">
        <v>165</v>
      </c>
      <c r="AY578" s="17" t="s">
        <v>157</v>
      </c>
      <c r="BE578" s="214">
        <f>IF(N578="základní",J578,0)</f>
        <v>0</v>
      </c>
      <c r="BF578" s="214">
        <f>IF(N578="snížená",J578,0)</f>
        <v>0</v>
      </c>
      <c r="BG578" s="214">
        <f>IF(N578="zákl. přenesená",J578,0)</f>
        <v>0</v>
      </c>
      <c r="BH578" s="214">
        <f>IF(N578="sníž. přenesená",J578,0)</f>
        <v>0</v>
      </c>
      <c r="BI578" s="214">
        <f>IF(N578="nulová",J578,0)</f>
        <v>0</v>
      </c>
      <c r="BJ578" s="17" t="s">
        <v>165</v>
      </c>
      <c r="BK578" s="214">
        <f>ROUND(I578*H578,0)</f>
        <v>0</v>
      </c>
      <c r="BL578" s="17" t="s">
        <v>247</v>
      </c>
      <c r="BM578" s="17" t="s">
        <v>703</v>
      </c>
    </row>
    <row r="579" spans="2:51" s="11" customFormat="1" ht="12">
      <c r="B579" s="215"/>
      <c r="C579" s="216"/>
      <c r="D579" s="217" t="s">
        <v>167</v>
      </c>
      <c r="E579" s="218" t="s">
        <v>20</v>
      </c>
      <c r="F579" s="219" t="s">
        <v>164</v>
      </c>
      <c r="G579" s="216"/>
      <c r="H579" s="220">
        <v>4</v>
      </c>
      <c r="I579" s="221"/>
      <c r="J579" s="216"/>
      <c r="K579" s="216"/>
      <c r="L579" s="222"/>
      <c r="M579" s="223"/>
      <c r="N579" s="224"/>
      <c r="O579" s="224"/>
      <c r="P579" s="224"/>
      <c r="Q579" s="224"/>
      <c r="R579" s="224"/>
      <c r="S579" s="224"/>
      <c r="T579" s="225"/>
      <c r="AT579" s="226" t="s">
        <v>167</v>
      </c>
      <c r="AU579" s="226" t="s">
        <v>165</v>
      </c>
      <c r="AV579" s="11" t="s">
        <v>165</v>
      </c>
      <c r="AW579" s="11" t="s">
        <v>34</v>
      </c>
      <c r="AX579" s="11" t="s">
        <v>8</v>
      </c>
      <c r="AY579" s="226" t="s">
        <v>157</v>
      </c>
    </row>
    <row r="580" spans="2:65" s="1" customFormat="1" ht="16.5" customHeight="1">
      <c r="B580" s="38"/>
      <c r="C580" s="204" t="s">
        <v>704</v>
      </c>
      <c r="D580" s="204" t="s">
        <v>159</v>
      </c>
      <c r="E580" s="205" t="s">
        <v>705</v>
      </c>
      <c r="F580" s="206" t="s">
        <v>706</v>
      </c>
      <c r="G580" s="207" t="s">
        <v>707</v>
      </c>
      <c r="H580" s="208">
        <v>4</v>
      </c>
      <c r="I580" s="209"/>
      <c r="J580" s="208">
        <f>ROUND(I580*H580,0)</f>
        <v>0</v>
      </c>
      <c r="K580" s="206" t="s">
        <v>163</v>
      </c>
      <c r="L580" s="43"/>
      <c r="M580" s="210" t="s">
        <v>20</v>
      </c>
      <c r="N580" s="211" t="s">
        <v>46</v>
      </c>
      <c r="O580" s="79"/>
      <c r="P580" s="212">
        <f>O580*H580</f>
        <v>0</v>
      </c>
      <c r="Q580" s="212">
        <v>0.0309</v>
      </c>
      <c r="R580" s="212">
        <f>Q580*H580</f>
        <v>0.1236</v>
      </c>
      <c r="S580" s="212">
        <v>0</v>
      </c>
      <c r="T580" s="213">
        <f>S580*H580</f>
        <v>0</v>
      </c>
      <c r="AR580" s="17" t="s">
        <v>247</v>
      </c>
      <c r="AT580" s="17" t="s">
        <v>159</v>
      </c>
      <c r="AU580" s="17" t="s">
        <v>165</v>
      </c>
      <c r="AY580" s="17" t="s">
        <v>157</v>
      </c>
      <c r="BE580" s="214">
        <f>IF(N580="základní",J580,0)</f>
        <v>0</v>
      </c>
      <c r="BF580" s="214">
        <f>IF(N580="snížená",J580,0)</f>
        <v>0</v>
      </c>
      <c r="BG580" s="214">
        <f>IF(N580="zákl. přenesená",J580,0)</f>
        <v>0</v>
      </c>
      <c r="BH580" s="214">
        <f>IF(N580="sníž. přenesená",J580,0)</f>
        <v>0</v>
      </c>
      <c r="BI580" s="214">
        <f>IF(N580="nulová",J580,0)</f>
        <v>0</v>
      </c>
      <c r="BJ580" s="17" t="s">
        <v>165</v>
      </c>
      <c r="BK580" s="214">
        <f>ROUND(I580*H580,0)</f>
        <v>0</v>
      </c>
      <c r="BL580" s="17" t="s">
        <v>247</v>
      </c>
      <c r="BM580" s="17" t="s">
        <v>708</v>
      </c>
    </row>
    <row r="581" spans="2:51" s="11" customFormat="1" ht="12">
      <c r="B581" s="215"/>
      <c r="C581" s="216"/>
      <c r="D581" s="217" t="s">
        <v>167</v>
      </c>
      <c r="E581" s="218" t="s">
        <v>20</v>
      </c>
      <c r="F581" s="219" t="s">
        <v>164</v>
      </c>
      <c r="G581" s="216"/>
      <c r="H581" s="220">
        <v>4</v>
      </c>
      <c r="I581" s="221"/>
      <c r="J581" s="216"/>
      <c r="K581" s="216"/>
      <c r="L581" s="222"/>
      <c r="M581" s="223"/>
      <c r="N581" s="224"/>
      <c r="O581" s="224"/>
      <c r="P581" s="224"/>
      <c r="Q581" s="224"/>
      <c r="R581" s="224"/>
      <c r="S581" s="224"/>
      <c r="T581" s="225"/>
      <c r="AT581" s="226" t="s">
        <v>167</v>
      </c>
      <c r="AU581" s="226" t="s">
        <v>165</v>
      </c>
      <c r="AV581" s="11" t="s">
        <v>165</v>
      </c>
      <c r="AW581" s="11" t="s">
        <v>34</v>
      </c>
      <c r="AX581" s="11" t="s">
        <v>8</v>
      </c>
      <c r="AY581" s="226" t="s">
        <v>157</v>
      </c>
    </row>
    <row r="582" spans="2:65" s="1" customFormat="1" ht="22.5" customHeight="1">
      <c r="B582" s="38"/>
      <c r="C582" s="204" t="s">
        <v>709</v>
      </c>
      <c r="D582" s="204" t="s">
        <v>159</v>
      </c>
      <c r="E582" s="205" t="s">
        <v>710</v>
      </c>
      <c r="F582" s="206" t="s">
        <v>711</v>
      </c>
      <c r="G582" s="207" t="s">
        <v>514</v>
      </c>
      <c r="H582" s="208">
        <v>0.12</v>
      </c>
      <c r="I582" s="209"/>
      <c r="J582" s="208">
        <f>ROUND(I582*H582,0)</f>
        <v>0</v>
      </c>
      <c r="K582" s="206" t="s">
        <v>163</v>
      </c>
      <c r="L582" s="43"/>
      <c r="M582" s="210" t="s">
        <v>20</v>
      </c>
      <c r="N582" s="211" t="s">
        <v>46</v>
      </c>
      <c r="O582" s="79"/>
      <c r="P582" s="212">
        <f>O582*H582</f>
        <v>0</v>
      </c>
      <c r="Q582" s="212">
        <v>0</v>
      </c>
      <c r="R582" s="212">
        <f>Q582*H582</f>
        <v>0</v>
      </c>
      <c r="S582" s="212">
        <v>0</v>
      </c>
      <c r="T582" s="213">
        <f>S582*H582</f>
        <v>0</v>
      </c>
      <c r="AR582" s="17" t="s">
        <v>247</v>
      </c>
      <c r="AT582" s="17" t="s">
        <v>159</v>
      </c>
      <c r="AU582" s="17" t="s">
        <v>165</v>
      </c>
      <c r="AY582" s="17" t="s">
        <v>157</v>
      </c>
      <c r="BE582" s="214">
        <f>IF(N582="základní",J582,0)</f>
        <v>0</v>
      </c>
      <c r="BF582" s="214">
        <f>IF(N582="snížená",J582,0)</f>
        <v>0</v>
      </c>
      <c r="BG582" s="214">
        <f>IF(N582="zákl. přenesená",J582,0)</f>
        <v>0</v>
      </c>
      <c r="BH582" s="214">
        <f>IF(N582="sníž. přenesená",J582,0)</f>
        <v>0</v>
      </c>
      <c r="BI582" s="214">
        <f>IF(N582="nulová",J582,0)</f>
        <v>0</v>
      </c>
      <c r="BJ582" s="17" t="s">
        <v>165</v>
      </c>
      <c r="BK582" s="214">
        <f>ROUND(I582*H582,0)</f>
        <v>0</v>
      </c>
      <c r="BL582" s="17" t="s">
        <v>247</v>
      </c>
      <c r="BM582" s="17" t="s">
        <v>712</v>
      </c>
    </row>
    <row r="583" spans="2:63" s="10" customFormat="1" ht="22.8" customHeight="1">
      <c r="B583" s="188"/>
      <c r="C583" s="189"/>
      <c r="D583" s="190" t="s">
        <v>73</v>
      </c>
      <c r="E583" s="202" t="s">
        <v>713</v>
      </c>
      <c r="F583" s="202" t="s">
        <v>714</v>
      </c>
      <c r="G583" s="189"/>
      <c r="H583" s="189"/>
      <c r="I583" s="192"/>
      <c r="J583" s="203">
        <f>BK583</f>
        <v>0</v>
      </c>
      <c r="K583" s="189"/>
      <c r="L583" s="194"/>
      <c r="M583" s="195"/>
      <c r="N583" s="196"/>
      <c r="O583" s="196"/>
      <c r="P583" s="197">
        <f>SUM(P584:P621)</f>
        <v>0</v>
      </c>
      <c r="Q583" s="196"/>
      <c r="R583" s="197">
        <f>SUM(R584:R621)</f>
        <v>0.2182</v>
      </c>
      <c r="S583" s="196"/>
      <c r="T583" s="198">
        <f>SUM(T584:T621)</f>
        <v>0</v>
      </c>
      <c r="AR583" s="199" t="s">
        <v>165</v>
      </c>
      <c r="AT583" s="200" t="s">
        <v>73</v>
      </c>
      <c r="AU583" s="200" t="s">
        <v>8</v>
      </c>
      <c r="AY583" s="199" t="s">
        <v>157</v>
      </c>
      <c r="BK583" s="201">
        <f>SUM(BK584:BK621)</f>
        <v>0</v>
      </c>
    </row>
    <row r="584" spans="2:65" s="1" customFormat="1" ht="16.5" customHeight="1">
      <c r="B584" s="38"/>
      <c r="C584" s="204" t="s">
        <v>715</v>
      </c>
      <c r="D584" s="204" t="s">
        <v>159</v>
      </c>
      <c r="E584" s="205" t="s">
        <v>716</v>
      </c>
      <c r="F584" s="206" t="s">
        <v>717</v>
      </c>
      <c r="G584" s="207" t="s">
        <v>231</v>
      </c>
      <c r="H584" s="208">
        <v>200</v>
      </c>
      <c r="I584" s="209"/>
      <c r="J584" s="208">
        <f>ROUND(I584*H584,0)</f>
        <v>0</v>
      </c>
      <c r="K584" s="206" t="s">
        <v>209</v>
      </c>
      <c r="L584" s="43"/>
      <c r="M584" s="210" t="s">
        <v>20</v>
      </c>
      <c r="N584" s="211" t="s">
        <v>46</v>
      </c>
      <c r="O584" s="79"/>
      <c r="P584" s="212">
        <f>O584*H584</f>
        <v>0</v>
      </c>
      <c r="Q584" s="212">
        <v>0</v>
      </c>
      <c r="R584" s="212">
        <f>Q584*H584</f>
        <v>0</v>
      </c>
      <c r="S584" s="212">
        <v>0</v>
      </c>
      <c r="T584" s="213">
        <f>S584*H584</f>
        <v>0</v>
      </c>
      <c r="AR584" s="17" t="s">
        <v>247</v>
      </c>
      <c r="AT584" s="17" t="s">
        <v>159</v>
      </c>
      <c r="AU584" s="17" t="s">
        <v>165</v>
      </c>
      <c r="AY584" s="17" t="s">
        <v>157</v>
      </c>
      <c r="BE584" s="214">
        <f>IF(N584="základní",J584,0)</f>
        <v>0</v>
      </c>
      <c r="BF584" s="214">
        <f>IF(N584="snížená",J584,0)</f>
        <v>0</v>
      </c>
      <c r="BG584" s="214">
        <f>IF(N584="zákl. přenesená",J584,0)</f>
        <v>0</v>
      </c>
      <c r="BH584" s="214">
        <f>IF(N584="sníž. přenesená",J584,0)</f>
        <v>0</v>
      </c>
      <c r="BI584" s="214">
        <f>IF(N584="nulová",J584,0)</f>
        <v>0</v>
      </c>
      <c r="BJ584" s="17" t="s">
        <v>165</v>
      </c>
      <c r="BK584" s="214">
        <f>ROUND(I584*H584,0)</f>
        <v>0</v>
      </c>
      <c r="BL584" s="17" t="s">
        <v>247</v>
      </c>
      <c r="BM584" s="17" t="s">
        <v>718</v>
      </c>
    </row>
    <row r="585" spans="2:51" s="11" customFormat="1" ht="12">
      <c r="B585" s="215"/>
      <c r="C585" s="216"/>
      <c r="D585" s="217" t="s">
        <v>167</v>
      </c>
      <c r="E585" s="218" t="s">
        <v>20</v>
      </c>
      <c r="F585" s="219" t="s">
        <v>719</v>
      </c>
      <c r="G585" s="216"/>
      <c r="H585" s="220">
        <v>200</v>
      </c>
      <c r="I585" s="221"/>
      <c r="J585" s="216"/>
      <c r="K585" s="216"/>
      <c r="L585" s="222"/>
      <c r="M585" s="223"/>
      <c r="N585" s="224"/>
      <c r="O585" s="224"/>
      <c r="P585" s="224"/>
      <c r="Q585" s="224"/>
      <c r="R585" s="224"/>
      <c r="S585" s="224"/>
      <c r="T585" s="225"/>
      <c r="AT585" s="226" t="s">
        <v>167</v>
      </c>
      <c r="AU585" s="226" t="s">
        <v>165</v>
      </c>
      <c r="AV585" s="11" t="s">
        <v>165</v>
      </c>
      <c r="AW585" s="11" t="s">
        <v>34</v>
      </c>
      <c r="AX585" s="11" t="s">
        <v>8</v>
      </c>
      <c r="AY585" s="226" t="s">
        <v>157</v>
      </c>
    </row>
    <row r="586" spans="2:65" s="1" customFormat="1" ht="16.5" customHeight="1">
      <c r="B586" s="38"/>
      <c r="C586" s="204" t="s">
        <v>720</v>
      </c>
      <c r="D586" s="204" t="s">
        <v>159</v>
      </c>
      <c r="E586" s="205" t="s">
        <v>721</v>
      </c>
      <c r="F586" s="206" t="s">
        <v>722</v>
      </c>
      <c r="G586" s="207" t="s">
        <v>231</v>
      </c>
      <c r="H586" s="208">
        <v>200</v>
      </c>
      <c r="I586" s="209"/>
      <c r="J586" s="208">
        <f>ROUND(I586*H586,0)</f>
        <v>0</v>
      </c>
      <c r="K586" s="206" t="s">
        <v>209</v>
      </c>
      <c r="L586" s="43"/>
      <c r="M586" s="210" t="s">
        <v>20</v>
      </c>
      <c r="N586" s="211" t="s">
        <v>46</v>
      </c>
      <c r="O586" s="79"/>
      <c r="P586" s="212">
        <f>O586*H586</f>
        <v>0</v>
      </c>
      <c r="Q586" s="212">
        <v>0</v>
      </c>
      <c r="R586" s="212">
        <f>Q586*H586</f>
        <v>0</v>
      </c>
      <c r="S586" s="212">
        <v>0</v>
      </c>
      <c r="T586" s="213">
        <f>S586*H586</f>
        <v>0</v>
      </c>
      <c r="AR586" s="17" t="s">
        <v>247</v>
      </c>
      <c r="AT586" s="17" t="s">
        <v>159</v>
      </c>
      <c r="AU586" s="17" t="s">
        <v>165</v>
      </c>
      <c r="AY586" s="17" t="s">
        <v>157</v>
      </c>
      <c r="BE586" s="214">
        <f>IF(N586="základní",J586,0)</f>
        <v>0</v>
      </c>
      <c r="BF586" s="214">
        <f>IF(N586="snížená",J586,0)</f>
        <v>0</v>
      </c>
      <c r="BG586" s="214">
        <f>IF(N586="zákl. přenesená",J586,0)</f>
        <v>0</v>
      </c>
      <c r="BH586" s="214">
        <f>IF(N586="sníž. přenesená",J586,0)</f>
        <v>0</v>
      </c>
      <c r="BI586" s="214">
        <f>IF(N586="nulová",J586,0)</f>
        <v>0</v>
      </c>
      <c r="BJ586" s="17" t="s">
        <v>165</v>
      </c>
      <c r="BK586" s="214">
        <f>ROUND(I586*H586,0)</f>
        <v>0</v>
      </c>
      <c r="BL586" s="17" t="s">
        <v>247</v>
      </c>
      <c r="BM586" s="17" t="s">
        <v>723</v>
      </c>
    </row>
    <row r="587" spans="2:51" s="11" customFormat="1" ht="12">
      <c r="B587" s="215"/>
      <c r="C587" s="216"/>
      <c r="D587" s="217" t="s">
        <v>167</v>
      </c>
      <c r="E587" s="218" t="s">
        <v>20</v>
      </c>
      <c r="F587" s="219" t="s">
        <v>719</v>
      </c>
      <c r="G587" s="216"/>
      <c r="H587" s="220">
        <v>200</v>
      </c>
      <c r="I587" s="221"/>
      <c r="J587" s="216"/>
      <c r="K587" s="216"/>
      <c r="L587" s="222"/>
      <c r="M587" s="223"/>
      <c r="N587" s="224"/>
      <c r="O587" s="224"/>
      <c r="P587" s="224"/>
      <c r="Q587" s="224"/>
      <c r="R587" s="224"/>
      <c r="S587" s="224"/>
      <c r="T587" s="225"/>
      <c r="AT587" s="226" t="s">
        <v>167</v>
      </c>
      <c r="AU587" s="226" t="s">
        <v>165</v>
      </c>
      <c r="AV587" s="11" t="s">
        <v>165</v>
      </c>
      <c r="AW587" s="11" t="s">
        <v>34</v>
      </c>
      <c r="AX587" s="11" t="s">
        <v>8</v>
      </c>
      <c r="AY587" s="226" t="s">
        <v>157</v>
      </c>
    </row>
    <row r="588" spans="2:65" s="1" customFormat="1" ht="16.5" customHeight="1">
      <c r="B588" s="38"/>
      <c r="C588" s="204" t="s">
        <v>27</v>
      </c>
      <c r="D588" s="204" t="s">
        <v>159</v>
      </c>
      <c r="E588" s="205" t="s">
        <v>724</v>
      </c>
      <c r="F588" s="206" t="s">
        <v>725</v>
      </c>
      <c r="G588" s="207" t="s">
        <v>231</v>
      </c>
      <c r="H588" s="208">
        <v>25</v>
      </c>
      <c r="I588" s="209"/>
      <c r="J588" s="208">
        <f>ROUND(I588*H588,0)</f>
        <v>0</v>
      </c>
      <c r="K588" s="206" t="s">
        <v>209</v>
      </c>
      <c r="L588" s="43"/>
      <c r="M588" s="210" t="s">
        <v>20</v>
      </c>
      <c r="N588" s="211" t="s">
        <v>46</v>
      </c>
      <c r="O588" s="79"/>
      <c r="P588" s="212">
        <f>O588*H588</f>
        <v>0</v>
      </c>
      <c r="Q588" s="212">
        <v>0.00264</v>
      </c>
      <c r="R588" s="212">
        <f>Q588*H588</f>
        <v>0.066</v>
      </c>
      <c r="S588" s="212">
        <v>0</v>
      </c>
      <c r="T588" s="213">
        <f>S588*H588</f>
        <v>0</v>
      </c>
      <c r="AR588" s="17" t="s">
        <v>247</v>
      </c>
      <c r="AT588" s="17" t="s">
        <v>159</v>
      </c>
      <c r="AU588" s="17" t="s">
        <v>165</v>
      </c>
      <c r="AY588" s="17" t="s">
        <v>157</v>
      </c>
      <c r="BE588" s="214">
        <f>IF(N588="základní",J588,0)</f>
        <v>0</v>
      </c>
      <c r="BF588" s="214">
        <f>IF(N588="snížená",J588,0)</f>
        <v>0</v>
      </c>
      <c r="BG588" s="214">
        <f>IF(N588="zákl. přenesená",J588,0)</f>
        <v>0</v>
      </c>
      <c r="BH588" s="214">
        <f>IF(N588="sníž. přenesená",J588,0)</f>
        <v>0</v>
      </c>
      <c r="BI588" s="214">
        <f>IF(N588="nulová",J588,0)</f>
        <v>0</v>
      </c>
      <c r="BJ588" s="17" t="s">
        <v>165</v>
      </c>
      <c r="BK588" s="214">
        <f>ROUND(I588*H588,0)</f>
        <v>0</v>
      </c>
      <c r="BL588" s="17" t="s">
        <v>247</v>
      </c>
      <c r="BM588" s="17" t="s">
        <v>726</v>
      </c>
    </row>
    <row r="589" spans="2:51" s="11" customFormat="1" ht="12">
      <c r="B589" s="215"/>
      <c r="C589" s="216"/>
      <c r="D589" s="217" t="s">
        <v>167</v>
      </c>
      <c r="E589" s="218" t="s">
        <v>20</v>
      </c>
      <c r="F589" s="219" t="s">
        <v>727</v>
      </c>
      <c r="G589" s="216"/>
      <c r="H589" s="220">
        <v>25</v>
      </c>
      <c r="I589" s="221"/>
      <c r="J589" s="216"/>
      <c r="K589" s="216"/>
      <c r="L589" s="222"/>
      <c r="M589" s="223"/>
      <c r="N589" s="224"/>
      <c r="O589" s="224"/>
      <c r="P589" s="224"/>
      <c r="Q589" s="224"/>
      <c r="R589" s="224"/>
      <c r="S589" s="224"/>
      <c r="T589" s="225"/>
      <c r="AT589" s="226" t="s">
        <v>167</v>
      </c>
      <c r="AU589" s="226" t="s">
        <v>165</v>
      </c>
      <c r="AV589" s="11" t="s">
        <v>165</v>
      </c>
      <c r="AW589" s="11" t="s">
        <v>34</v>
      </c>
      <c r="AX589" s="11" t="s">
        <v>8</v>
      </c>
      <c r="AY589" s="226" t="s">
        <v>157</v>
      </c>
    </row>
    <row r="590" spans="2:65" s="1" customFormat="1" ht="16.5" customHeight="1">
      <c r="B590" s="38"/>
      <c r="C590" s="204" t="s">
        <v>728</v>
      </c>
      <c r="D590" s="204" t="s">
        <v>159</v>
      </c>
      <c r="E590" s="205" t="s">
        <v>729</v>
      </c>
      <c r="F590" s="206" t="s">
        <v>730</v>
      </c>
      <c r="G590" s="207" t="s">
        <v>231</v>
      </c>
      <c r="H590" s="208">
        <v>6</v>
      </c>
      <c r="I590" s="209"/>
      <c r="J590" s="208">
        <f>ROUND(I590*H590,0)</f>
        <v>0</v>
      </c>
      <c r="K590" s="206" t="s">
        <v>209</v>
      </c>
      <c r="L590" s="43"/>
      <c r="M590" s="210" t="s">
        <v>20</v>
      </c>
      <c r="N590" s="211" t="s">
        <v>46</v>
      </c>
      <c r="O590" s="79"/>
      <c r="P590" s="212">
        <f>O590*H590</f>
        <v>0</v>
      </c>
      <c r="Q590" s="212">
        <v>0.00405</v>
      </c>
      <c r="R590" s="212">
        <f>Q590*H590</f>
        <v>0.0243</v>
      </c>
      <c r="S590" s="212">
        <v>0</v>
      </c>
      <c r="T590" s="213">
        <f>S590*H590</f>
        <v>0</v>
      </c>
      <c r="AR590" s="17" t="s">
        <v>247</v>
      </c>
      <c r="AT590" s="17" t="s">
        <v>159</v>
      </c>
      <c r="AU590" s="17" t="s">
        <v>165</v>
      </c>
      <c r="AY590" s="17" t="s">
        <v>157</v>
      </c>
      <c r="BE590" s="214">
        <f>IF(N590="základní",J590,0)</f>
        <v>0</v>
      </c>
      <c r="BF590" s="214">
        <f>IF(N590="snížená",J590,0)</f>
        <v>0</v>
      </c>
      <c r="BG590" s="214">
        <f>IF(N590="zákl. přenesená",J590,0)</f>
        <v>0</v>
      </c>
      <c r="BH590" s="214">
        <f>IF(N590="sníž. přenesená",J590,0)</f>
        <v>0</v>
      </c>
      <c r="BI590" s="214">
        <f>IF(N590="nulová",J590,0)</f>
        <v>0</v>
      </c>
      <c r="BJ590" s="17" t="s">
        <v>165</v>
      </c>
      <c r="BK590" s="214">
        <f>ROUND(I590*H590,0)</f>
        <v>0</v>
      </c>
      <c r="BL590" s="17" t="s">
        <v>247</v>
      </c>
      <c r="BM590" s="17" t="s">
        <v>731</v>
      </c>
    </row>
    <row r="591" spans="2:51" s="11" customFormat="1" ht="12">
      <c r="B591" s="215"/>
      <c r="C591" s="216"/>
      <c r="D591" s="217" t="s">
        <v>167</v>
      </c>
      <c r="E591" s="218" t="s">
        <v>20</v>
      </c>
      <c r="F591" s="219" t="s">
        <v>732</v>
      </c>
      <c r="G591" s="216"/>
      <c r="H591" s="220">
        <v>6</v>
      </c>
      <c r="I591" s="221"/>
      <c r="J591" s="216"/>
      <c r="K591" s="216"/>
      <c r="L591" s="222"/>
      <c r="M591" s="223"/>
      <c r="N591" s="224"/>
      <c r="O591" s="224"/>
      <c r="P591" s="224"/>
      <c r="Q591" s="224"/>
      <c r="R591" s="224"/>
      <c r="S591" s="224"/>
      <c r="T591" s="225"/>
      <c r="AT591" s="226" t="s">
        <v>167</v>
      </c>
      <c r="AU591" s="226" t="s">
        <v>165</v>
      </c>
      <c r="AV591" s="11" t="s">
        <v>165</v>
      </c>
      <c r="AW591" s="11" t="s">
        <v>34</v>
      </c>
      <c r="AX591" s="11" t="s">
        <v>8</v>
      </c>
      <c r="AY591" s="226" t="s">
        <v>157</v>
      </c>
    </row>
    <row r="592" spans="2:65" s="1" customFormat="1" ht="16.5" customHeight="1">
      <c r="B592" s="38"/>
      <c r="C592" s="204" t="s">
        <v>733</v>
      </c>
      <c r="D592" s="204" t="s">
        <v>159</v>
      </c>
      <c r="E592" s="205" t="s">
        <v>734</v>
      </c>
      <c r="F592" s="206" t="s">
        <v>735</v>
      </c>
      <c r="G592" s="207" t="s">
        <v>231</v>
      </c>
      <c r="H592" s="208">
        <v>15</v>
      </c>
      <c r="I592" s="209"/>
      <c r="J592" s="208">
        <f>ROUND(I592*H592,0)</f>
        <v>0</v>
      </c>
      <c r="K592" s="206" t="s">
        <v>209</v>
      </c>
      <c r="L592" s="43"/>
      <c r="M592" s="210" t="s">
        <v>20</v>
      </c>
      <c r="N592" s="211" t="s">
        <v>46</v>
      </c>
      <c r="O592" s="79"/>
      <c r="P592" s="212">
        <f>O592*H592</f>
        <v>0</v>
      </c>
      <c r="Q592" s="212">
        <v>0.00493</v>
      </c>
      <c r="R592" s="212">
        <f>Q592*H592</f>
        <v>0.07395</v>
      </c>
      <c r="S592" s="212">
        <v>0</v>
      </c>
      <c r="T592" s="213">
        <f>S592*H592</f>
        <v>0</v>
      </c>
      <c r="AR592" s="17" t="s">
        <v>247</v>
      </c>
      <c r="AT592" s="17" t="s">
        <v>159</v>
      </c>
      <c r="AU592" s="17" t="s">
        <v>165</v>
      </c>
      <c r="AY592" s="17" t="s">
        <v>157</v>
      </c>
      <c r="BE592" s="214">
        <f>IF(N592="základní",J592,0)</f>
        <v>0</v>
      </c>
      <c r="BF592" s="214">
        <f>IF(N592="snížená",J592,0)</f>
        <v>0</v>
      </c>
      <c r="BG592" s="214">
        <f>IF(N592="zákl. přenesená",J592,0)</f>
        <v>0</v>
      </c>
      <c r="BH592" s="214">
        <f>IF(N592="sníž. přenesená",J592,0)</f>
        <v>0</v>
      </c>
      <c r="BI592" s="214">
        <f>IF(N592="nulová",J592,0)</f>
        <v>0</v>
      </c>
      <c r="BJ592" s="17" t="s">
        <v>165</v>
      </c>
      <c r="BK592" s="214">
        <f>ROUND(I592*H592,0)</f>
        <v>0</v>
      </c>
      <c r="BL592" s="17" t="s">
        <v>247</v>
      </c>
      <c r="BM592" s="17" t="s">
        <v>736</v>
      </c>
    </row>
    <row r="593" spans="2:51" s="11" customFormat="1" ht="12">
      <c r="B593" s="215"/>
      <c r="C593" s="216"/>
      <c r="D593" s="217" t="s">
        <v>167</v>
      </c>
      <c r="E593" s="218" t="s">
        <v>20</v>
      </c>
      <c r="F593" s="219" t="s">
        <v>737</v>
      </c>
      <c r="G593" s="216"/>
      <c r="H593" s="220">
        <v>15</v>
      </c>
      <c r="I593" s="221"/>
      <c r="J593" s="216"/>
      <c r="K593" s="216"/>
      <c r="L593" s="222"/>
      <c r="M593" s="223"/>
      <c r="N593" s="224"/>
      <c r="O593" s="224"/>
      <c r="P593" s="224"/>
      <c r="Q593" s="224"/>
      <c r="R593" s="224"/>
      <c r="S593" s="224"/>
      <c r="T593" s="225"/>
      <c r="AT593" s="226" t="s">
        <v>167</v>
      </c>
      <c r="AU593" s="226" t="s">
        <v>165</v>
      </c>
      <c r="AV593" s="11" t="s">
        <v>165</v>
      </c>
      <c r="AW593" s="11" t="s">
        <v>34</v>
      </c>
      <c r="AX593" s="11" t="s">
        <v>8</v>
      </c>
      <c r="AY593" s="226" t="s">
        <v>157</v>
      </c>
    </row>
    <row r="594" spans="2:65" s="1" customFormat="1" ht="16.5" customHeight="1">
      <c r="B594" s="38"/>
      <c r="C594" s="204" t="s">
        <v>738</v>
      </c>
      <c r="D594" s="204" t="s">
        <v>159</v>
      </c>
      <c r="E594" s="205" t="s">
        <v>739</v>
      </c>
      <c r="F594" s="206" t="s">
        <v>740</v>
      </c>
      <c r="G594" s="207" t="s">
        <v>231</v>
      </c>
      <c r="H594" s="208">
        <v>2</v>
      </c>
      <c r="I594" s="209"/>
      <c r="J594" s="208">
        <f>ROUND(I594*H594,0)</f>
        <v>0</v>
      </c>
      <c r="K594" s="206" t="s">
        <v>209</v>
      </c>
      <c r="L594" s="43"/>
      <c r="M594" s="210" t="s">
        <v>20</v>
      </c>
      <c r="N594" s="211" t="s">
        <v>46</v>
      </c>
      <c r="O594" s="79"/>
      <c r="P594" s="212">
        <f>O594*H594</f>
        <v>0</v>
      </c>
      <c r="Q594" s="212">
        <v>0.00861</v>
      </c>
      <c r="R594" s="212">
        <f>Q594*H594</f>
        <v>0.01722</v>
      </c>
      <c r="S594" s="212">
        <v>0</v>
      </c>
      <c r="T594" s="213">
        <f>S594*H594</f>
        <v>0</v>
      </c>
      <c r="AR594" s="17" t="s">
        <v>247</v>
      </c>
      <c r="AT594" s="17" t="s">
        <v>159</v>
      </c>
      <c r="AU594" s="17" t="s">
        <v>165</v>
      </c>
      <c r="AY594" s="17" t="s">
        <v>157</v>
      </c>
      <c r="BE594" s="214">
        <f>IF(N594="základní",J594,0)</f>
        <v>0</v>
      </c>
      <c r="BF594" s="214">
        <f>IF(N594="snížená",J594,0)</f>
        <v>0</v>
      </c>
      <c r="BG594" s="214">
        <f>IF(N594="zákl. přenesená",J594,0)</f>
        <v>0</v>
      </c>
      <c r="BH594" s="214">
        <f>IF(N594="sníž. přenesená",J594,0)</f>
        <v>0</v>
      </c>
      <c r="BI594" s="214">
        <f>IF(N594="nulová",J594,0)</f>
        <v>0</v>
      </c>
      <c r="BJ594" s="17" t="s">
        <v>165</v>
      </c>
      <c r="BK594" s="214">
        <f>ROUND(I594*H594,0)</f>
        <v>0</v>
      </c>
      <c r="BL594" s="17" t="s">
        <v>247</v>
      </c>
      <c r="BM594" s="17" t="s">
        <v>741</v>
      </c>
    </row>
    <row r="595" spans="2:51" s="11" customFormat="1" ht="12">
      <c r="B595" s="215"/>
      <c r="C595" s="216"/>
      <c r="D595" s="217" t="s">
        <v>167</v>
      </c>
      <c r="E595" s="218" t="s">
        <v>20</v>
      </c>
      <c r="F595" s="219" t="s">
        <v>165</v>
      </c>
      <c r="G595" s="216"/>
      <c r="H595" s="220">
        <v>2</v>
      </c>
      <c r="I595" s="221"/>
      <c r="J595" s="216"/>
      <c r="K595" s="216"/>
      <c r="L595" s="222"/>
      <c r="M595" s="223"/>
      <c r="N595" s="224"/>
      <c r="O595" s="224"/>
      <c r="P595" s="224"/>
      <c r="Q595" s="224"/>
      <c r="R595" s="224"/>
      <c r="S595" s="224"/>
      <c r="T595" s="225"/>
      <c r="AT595" s="226" t="s">
        <v>167</v>
      </c>
      <c r="AU595" s="226" t="s">
        <v>165</v>
      </c>
      <c r="AV595" s="11" t="s">
        <v>165</v>
      </c>
      <c r="AW595" s="11" t="s">
        <v>34</v>
      </c>
      <c r="AX595" s="11" t="s">
        <v>8</v>
      </c>
      <c r="AY595" s="226" t="s">
        <v>157</v>
      </c>
    </row>
    <row r="596" spans="2:65" s="1" customFormat="1" ht="16.5" customHeight="1">
      <c r="B596" s="38"/>
      <c r="C596" s="204" t="s">
        <v>742</v>
      </c>
      <c r="D596" s="204" t="s">
        <v>159</v>
      </c>
      <c r="E596" s="205" t="s">
        <v>743</v>
      </c>
      <c r="F596" s="206" t="s">
        <v>744</v>
      </c>
      <c r="G596" s="207" t="s">
        <v>745</v>
      </c>
      <c r="H596" s="208">
        <v>1</v>
      </c>
      <c r="I596" s="209"/>
      <c r="J596" s="208">
        <f>ROUND(I596*H596,0)</f>
        <v>0</v>
      </c>
      <c r="K596" s="206" t="s">
        <v>209</v>
      </c>
      <c r="L596" s="43"/>
      <c r="M596" s="210" t="s">
        <v>20</v>
      </c>
      <c r="N596" s="211" t="s">
        <v>46</v>
      </c>
      <c r="O596" s="79"/>
      <c r="P596" s="212">
        <f>O596*H596</f>
        <v>0</v>
      </c>
      <c r="Q596" s="212">
        <v>0.00529</v>
      </c>
      <c r="R596" s="212">
        <f>Q596*H596</f>
        <v>0.00529</v>
      </c>
      <c r="S596" s="212">
        <v>0</v>
      </c>
      <c r="T596" s="213">
        <f>S596*H596</f>
        <v>0</v>
      </c>
      <c r="AR596" s="17" t="s">
        <v>247</v>
      </c>
      <c r="AT596" s="17" t="s">
        <v>159</v>
      </c>
      <c r="AU596" s="17" t="s">
        <v>165</v>
      </c>
      <c r="AY596" s="17" t="s">
        <v>157</v>
      </c>
      <c r="BE596" s="214">
        <f>IF(N596="základní",J596,0)</f>
        <v>0</v>
      </c>
      <c r="BF596" s="214">
        <f>IF(N596="snížená",J596,0)</f>
        <v>0</v>
      </c>
      <c r="BG596" s="214">
        <f>IF(N596="zákl. přenesená",J596,0)</f>
        <v>0</v>
      </c>
      <c r="BH596" s="214">
        <f>IF(N596="sníž. přenesená",J596,0)</f>
        <v>0</v>
      </c>
      <c r="BI596" s="214">
        <f>IF(N596="nulová",J596,0)</f>
        <v>0</v>
      </c>
      <c r="BJ596" s="17" t="s">
        <v>165</v>
      </c>
      <c r="BK596" s="214">
        <f>ROUND(I596*H596,0)</f>
        <v>0</v>
      </c>
      <c r="BL596" s="17" t="s">
        <v>247</v>
      </c>
      <c r="BM596" s="17" t="s">
        <v>746</v>
      </c>
    </row>
    <row r="597" spans="2:51" s="11" customFormat="1" ht="12">
      <c r="B597" s="215"/>
      <c r="C597" s="216"/>
      <c r="D597" s="217" t="s">
        <v>167</v>
      </c>
      <c r="E597" s="218" t="s">
        <v>20</v>
      </c>
      <c r="F597" s="219" t="s">
        <v>8</v>
      </c>
      <c r="G597" s="216"/>
      <c r="H597" s="220">
        <v>1</v>
      </c>
      <c r="I597" s="221"/>
      <c r="J597" s="216"/>
      <c r="K597" s="216"/>
      <c r="L597" s="222"/>
      <c r="M597" s="223"/>
      <c r="N597" s="224"/>
      <c r="O597" s="224"/>
      <c r="P597" s="224"/>
      <c r="Q597" s="224"/>
      <c r="R597" s="224"/>
      <c r="S597" s="224"/>
      <c r="T597" s="225"/>
      <c r="AT597" s="226" t="s">
        <v>167</v>
      </c>
      <c r="AU597" s="226" t="s">
        <v>165</v>
      </c>
      <c r="AV597" s="11" t="s">
        <v>165</v>
      </c>
      <c r="AW597" s="11" t="s">
        <v>34</v>
      </c>
      <c r="AX597" s="11" t="s">
        <v>8</v>
      </c>
      <c r="AY597" s="226" t="s">
        <v>157</v>
      </c>
    </row>
    <row r="598" spans="2:65" s="1" customFormat="1" ht="16.5" customHeight="1">
      <c r="B598" s="38"/>
      <c r="C598" s="204" t="s">
        <v>747</v>
      </c>
      <c r="D598" s="204" t="s">
        <v>159</v>
      </c>
      <c r="E598" s="205" t="s">
        <v>748</v>
      </c>
      <c r="F598" s="206" t="s">
        <v>749</v>
      </c>
      <c r="G598" s="207" t="s">
        <v>745</v>
      </c>
      <c r="H598" s="208">
        <v>1</v>
      </c>
      <c r="I598" s="209"/>
      <c r="J598" s="208">
        <f>ROUND(I598*H598,0)</f>
        <v>0</v>
      </c>
      <c r="K598" s="206" t="s">
        <v>209</v>
      </c>
      <c r="L598" s="43"/>
      <c r="M598" s="210" t="s">
        <v>20</v>
      </c>
      <c r="N598" s="211" t="s">
        <v>46</v>
      </c>
      <c r="O598" s="79"/>
      <c r="P598" s="212">
        <f>O598*H598</f>
        <v>0</v>
      </c>
      <c r="Q598" s="212">
        <v>0.00147</v>
      </c>
      <c r="R598" s="212">
        <f>Q598*H598</f>
        <v>0.00147</v>
      </c>
      <c r="S598" s="212">
        <v>0</v>
      </c>
      <c r="T598" s="213">
        <f>S598*H598</f>
        <v>0</v>
      </c>
      <c r="AR598" s="17" t="s">
        <v>247</v>
      </c>
      <c r="AT598" s="17" t="s">
        <v>159</v>
      </c>
      <c r="AU598" s="17" t="s">
        <v>165</v>
      </c>
      <c r="AY598" s="17" t="s">
        <v>157</v>
      </c>
      <c r="BE598" s="214">
        <f>IF(N598="základní",J598,0)</f>
        <v>0</v>
      </c>
      <c r="BF598" s="214">
        <f>IF(N598="snížená",J598,0)</f>
        <v>0</v>
      </c>
      <c r="BG598" s="214">
        <f>IF(N598="zákl. přenesená",J598,0)</f>
        <v>0</v>
      </c>
      <c r="BH598" s="214">
        <f>IF(N598="sníž. přenesená",J598,0)</f>
        <v>0</v>
      </c>
      <c r="BI598" s="214">
        <f>IF(N598="nulová",J598,0)</f>
        <v>0</v>
      </c>
      <c r="BJ598" s="17" t="s">
        <v>165</v>
      </c>
      <c r="BK598" s="214">
        <f>ROUND(I598*H598,0)</f>
        <v>0</v>
      </c>
      <c r="BL598" s="17" t="s">
        <v>247</v>
      </c>
      <c r="BM598" s="17" t="s">
        <v>750</v>
      </c>
    </row>
    <row r="599" spans="2:51" s="11" customFormat="1" ht="12">
      <c r="B599" s="215"/>
      <c r="C599" s="216"/>
      <c r="D599" s="217" t="s">
        <v>167</v>
      </c>
      <c r="E599" s="218" t="s">
        <v>20</v>
      </c>
      <c r="F599" s="219" t="s">
        <v>8</v>
      </c>
      <c r="G599" s="216"/>
      <c r="H599" s="220">
        <v>1</v>
      </c>
      <c r="I599" s="221"/>
      <c r="J599" s="216"/>
      <c r="K599" s="216"/>
      <c r="L599" s="222"/>
      <c r="M599" s="223"/>
      <c r="N599" s="224"/>
      <c r="O599" s="224"/>
      <c r="P599" s="224"/>
      <c r="Q599" s="224"/>
      <c r="R599" s="224"/>
      <c r="S599" s="224"/>
      <c r="T599" s="225"/>
      <c r="AT599" s="226" t="s">
        <v>167</v>
      </c>
      <c r="AU599" s="226" t="s">
        <v>165</v>
      </c>
      <c r="AV599" s="11" t="s">
        <v>165</v>
      </c>
      <c r="AW599" s="11" t="s">
        <v>34</v>
      </c>
      <c r="AX599" s="11" t="s">
        <v>8</v>
      </c>
      <c r="AY599" s="226" t="s">
        <v>157</v>
      </c>
    </row>
    <row r="600" spans="2:65" s="1" customFormat="1" ht="22.5" customHeight="1">
      <c r="B600" s="38"/>
      <c r="C600" s="204" t="s">
        <v>751</v>
      </c>
      <c r="D600" s="204" t="s">
        <v>159</v>
      </c>
      <c r="E600" s="205" t="s">
        <v>752</v>
      </c>
      <c r="F600" s="206" t="s">
        <v>753</v>
      </c>
      <c r="G600" s="207" t="s">
        <v>745</v>
      </c>
      <c r="H600" s="208">
        <v>2</v>
      </c>
      <c r="I600" s="209"/>
      <c r="J600" s="208">
        <f>ROUND(I600*H600,0)</f>
        <v>0</v>
      </c>
      <c r="K600" s="206" t="s">
        <v>209</v>
      </c>
      <c r="L600" s="43"/>
      <c r="M600" s="210" t="s">
        <v>20</v>
      </c>
      <c r="N600" s="211" t="s">
        <v>46</v>
      </c>
      <c r="O600" s="79"/>
      <c r="P600" s="212">
        <f>O600*H600</f>
        <v>0</v>
      </c>
      <c r="Q600" s="212">
        <v>0.01079</v>
      </c>
      <c r="R600" s="212">
        <f>Q600*H600</f>
        <v>0.02158</v>
      </c>
      <c r="S600" s="212">
        <v>0</v>
      </c>
      <c r="T600" s="213">
        <f>S600*H600</f>
        <v>0</v>
      </c>
      <c r="AR600" s="17" t="s">
        <v>247</v>
      </c>
      <c r="AT600" s="17" t="s">
        <v>159</v>
      </c>
      <c r="AU600" s="17" t="s">
        <v>165</v>
      </c>
      <c r="AY600" s="17" t="s">
        <v>157</v>
      </c>
      <c r="BE600" s="214">
        <f>IF(N600="základní",J600,0)</f>
        <v>0</v>
      </c>
      <c r="BF600" s="214">
        <f>IF(N600="snížená",J600,0)</f>
        <v>0</v>
      </c>
      <c r="BG600" s="214">
        <f>IF(N600="zákl. přenesená",J600,0)</f>
        <v>0</v>
      </c>
      <c r="BH600" s="214">
        <f>IF(N600="sníž. přenesená",J600,0)</f>
        <v>0</v>
      </c>
      <c r="BI600" s="214">
        <f>IF(N600="nulová",J600,0)</f>
        <v>0</v>
      </c>
      <c r="BJ600" s="17" t="s">
        <v>165</v>
      </c>
      <c r="BK600" s="214">
        <f>ROUND(I600*H600,0)</f>
        <v>0</v>
      </c>
      <c r="BL600" s="17" t="s">
        <v>247</v>
      </c>
      <c r="BM600" s="17" t="s">
        <v>754</v>
      </c>
    </row>
    <row r="601" spans="2:51" s="11" customFormat="1" ht="12">
      <c r="B601" s="215"/>
      <c r="C601" s="216"/>
      <c r="D601" s="217" t="s">
        <v>167</v>
      </c>
      <c r="E601" s="218" t="s">
        <v>20</v>
      </c>
      <c r="F601" s="219" t="s">
        <v>165</v>
      </c>
      <c r="G601" s="216"/>
      <c r="H601" s="220">
        <v>2</v>
      </c>
      <c r="I601" s="221"/>
      <c r="J601" s="216"/>
      <c r="K601" s="216"/>
      <c r="L601" s="222"/>
      <c r="M601" s="223"/>
      <c r="N601" s="224"/>
      <c r="O601" s="224"/>
      <c r="P601" s="224"/>
      <c r="Q601" s="224"/>
      <c r="R601" s="224"/>
      <c r="S601" s="224"/>
      <c r="T601" s="225"/>
      <c r="AT601" s="226" t="s">
        <v>167</v>
      </c>
      <c r="AU601" s="226" t="s">
        <v>165</v>
      </c>
      <c r="AV601" s="11" t="s">
        <v>165</v>
      </c>
      <c r="AW601" s="11" t="s">
        <v>34</v>
      </c>
      <c r="AX601" s="11" t="s">
        <v>8</v>
      </c>
      <c r="AY601" s="226" t="s">
        <v>157</v>
      </c>
    </row>
    <row r="602" spans="2:65" s="1" customFormat="1" ht="16.5" customHeight="1">
      <c r="B602" s="38"/>
      <c r="C602" s="248" t="s">
        <v>755</v>
      </c>
      <c r="D602" s="248" t="s">
        <v>223</v>
      </c>
      <c r="E602" s="249" t="s">
        <v>756</v>
      </c>
      <c r="F602" s="250" t="s">
        <v>757</v>
      </c>
      <c r="G602" s="251" t="s">
        <v>434</v>
      </c>
      <c r="H602" s="252">
        <v>1</v>
      </c>
      <c r="I602" s="253"/>
      <c r="J602" s="252">
        <f>ROUND(I602*H602,0)</f>
        <v>0</v>
      </c>
      <c r="K602" s="250" t="s">
        <v>209</v>
      </c>
      <c r="L602" s="254"/>
      <c r="M602" s="255" t="s">
        <v>20</v>
      </c>
      <c r="N602" s="256" t="s">
        <v>46</v>
      </c>
      <c r="O602" s="79"/>
      <c r="P602" s="212">
        <f>O602*H602</f>
        <v>0</v>
      </c>
      <c r="Q602" s="212">
        <v>0</v>
      </c>
      <c r="R602" s="212">
        <f>Q602*H602</f>
        <v>0</v>
      </c>
      <c r="S602" s="212">
        <v>0</v>
      </c>
      <c r="T602" s="213">
        <f>S602*H602</f>
        <v>0</v>
      </c>
      <c r="AR602" s="17" t="s">
        <v>374</v>
      </c>
      <c r="AT602" s="17" t="s">
        <v>223</v>
      </c>
      <c r="AU602" s="17" t="s">
        <v>165</v>
      </c>
      <c r="AY602" s="17" t="s">
        <v>157</v>
      </c>
      <c r="BE602" s="214">
        <f>IF(N602="základní",J602,0)</f>
        <v>0</v>
      </c>
      <c r="BF602" s="214">
        <f>IF(N602="snížená",J602,0)</f>
        <v>0</v>
      </c>
      <c r="BG602" s="214">
        <f>IF(N602="zákl. přenesená",J602,0)</f>
        <v>0</v>
      </c>
      <c r="BH602" s="214">
        <f>IF(N602="sníž. přenesená",J602,0)</f>
        <v>0</v>
      </c>
      <c r="BI602" s="214">
        <f>IF(N602="nulová",J602,0)</f>
        <v>0</v>
      </c>
      <c r="BJ602" s="17" t="s">
        <v>165</v>
      </c>
      <c r="BK602" s="214">
        <f>ROUND(I602*H602,0)</f>
        <v>0</v>
      </c>
      <c r="BL602" s="17" t="s">
        <v>247</v>
      </c>
      <c r="BM602" s="17" t="s">
        <v>758</v>
      </c>
    </row>
    <row r="603" spans="2:51" s="11" customFormat="1" ht="12">
      <c r="B603" s="215"/>
      <c r="C603" s="216"/>
      <c r="D603" s="217" t="s">
        <v>167</v>
      </c>
      <c r="E603" s="218" t="s">
        <v>20</v>
      </c>
      <c r="F603" s="219" t="s">
        <v>8</v>
      </c>
      <c r="G603" s="216"/>
      <c r="H603" s="220">
        <v>1</v>
      </c>
      <c r="I603" s="221"/>
      <c r="J603" s="216"/>
      <c r="K603" s="216"/>
      <c r="L603" s="222"/>
      <c r="M603" s="223"/>
      <c r="N603" s="224"/>
      <c r="O603" s="224"/>
      <c r="P603" s="224"/>
      <c r="Q603" s="224"/>
      <c r="R603" s="224"/>
      <c r="S603" s="224"/>
      <c r="T603" s="225"/>
      <c r="AT603" s="226" t="s">
        <v>167</v>
      </c>
      <c r="AU603" s="226" t="s">
        <v>165</v>
      </c>
      <c r="AV603" s="11" t="s">
        <v>165</v>
      </c>
      <c r="AW603" s="11" t="s">
        <v>34</v>
      </c>
      <c r="AX603" s="11" t="s">
        <v>8</v>
      </c>
      <c r="AY603" s="226" t="s">
        <v>157</v>
      </c>
    </row>
    <row r="604" spans="2:65" s="1" customFormat="1" ht="16.5" customHeight="1">
      <c r="B604" s="38"/>
      <c r="C604" s="248" t="s">
        <v>759</v>
      </c>
      <c r="D604" s="248" t="s">
        <v>223</v>
      </c>
      <c r="E604" s="249" t="s">
        <v>760</v>
      </c>
      <c r="F604" s="250" t="s">
        <v>761</v>
      </c>
      <c r="G604" s="251" t="s">
        <v>434</v>
      </c>
      <c r="H604" s="252">
        <v>3</v>
      </c>
      <c r="I604" s="253"/>
      <c r="J604" s="252">
        <f>ROUND(I604*H604,0)</f>
        <v>0</v>
      </c>
      <c r="K604" s="250" t="s">
        <v>209</v>
      </c>
      <c r="L604" s="254"/>
      <c r="M604" s="255" t="s">
        <v>20</v>
      </c>
      <c r="N604" s="256" t="s">
        <v>46</v>
      </c>
      <c r="O604" s="79"/>
      <c r="P604" s="212">
        <f>O604*H604</f>
        <v>0</v>
      </c>
      <c r="Q604" s="212">
        <v>0</v>
      </c>
      <c r="R604" s="212">
        <f>Q604*H604</f>
        <v>0</v>
      </c>
      <c r="S604" s="212">
        <v>0</v>
      </c>
      <c r="T604" s="213">
        <f>S604*H604</f>
        <v>0</v>
      </c>
      <c r="AR604" s="17" t="s">
        <v>374</v>
      </c>
      <c r="AT604" s="17" t="s">
        <v>223</v>
      </c>
      <c r="AU604" s="17" t="s">
        <v>165</v>
      </c>
      <c r="AY604" s="17" t="s">
        <v>157</v>
      </c>
      <c r="BE604" s="214">
        <f>IF(N604="základní",J604,0)</f>
        <v>0</v>
      </c>
      <c r="BF604" s="214">
        <f>IF(N604="snížená",J604,0)</f>
        <v>0</v>
      </c>
      <c r="BG604" s="214">
        <f>IF(N604="zákl. přenesená",J604,0)</f>
        <v>0</v>
      </c>
      <c r="BH604" s="214">
        <f>IF(N604="sníž. přenesená",J604,0)</f>
        <v>0</v>
      </c>
      <c r="BI604" s="214">
        <f>IF(N604="nulová",J604,0)</f>
        <v>0</v>
      </c>
      <c r="BJ604" s="17" t="s">
        <v>165</v>
      </c>
      <c r="BK604" s="214">
        <f>ROUND(I604*H604,0)</f>
        <v>0</v>
      </c>
      <c r="BL604" s="17" t="s">
        <v>247</v>
      </c>
      <c r="BM604" s="17" t="s">
        <v>762</v>
      </c>
    </row>
    <row r="605" spans="2:51" s="11" customFormat="1" ht="12">
      <c r="B605" s="215"/>
      <c r="C605" s="216"/>
      <c r="D605" s="217" t="s">
        <v>167</v>
      </c>
      <c r="E605" s="218" t="s">
        <v>20</v>
      </c>
      <c r="F605" s="219" t="s">
        <v>175</v>
      </c>
      <c r="G605" s="216"/>
      <c r="H605" s="220">
        <v>3</v>
      </c>
      <c r="I605" s="221"/>
      <c r="J605" s="216"/>
      <c r="K605" s="216"/>
      <c r="L605" s="222"/>
      <c r="M605" s="223"/>
      <c r="N605" s="224"/>
      <c r="O605" s="224"/>
      <c r="P605" s="224"/>
      <c r="Q605" s="224"/>
      <c r="R605" s="224"/>
      <c r="S605" s="224"/>
      <c r="T605" s="225"/>
      <c r="AT605" s="226" t="s">
        <v>167</v>
      </c>
      <c r="AU605" s="226" t="s">
        <v>165</v>
      </c>
      <c r="AV605" s="11" t="s">
        <v>165</v>
      </c>
      <c r="AW605" s="11" t="s">
        <v>34</v>
      </c>
      <c r="AX605" s="11" t="s">
        <v>8</v>
      </c>
      <c r="AY605" s="226" t="s">
        <v>157</v>
      </c>
    </row>
    <row r="606" spans="2:65" s="1" customFormat="1" ht="16.5" customHeight="1">
      <c r="B606" s="38"/>
      <c r="C606" s="204" t="s">
        <v>763</v>
      </c>
      <c r="D606" s="204" t="s">
        <v>159</v>
      </c>
      <c r="E606" s="205" t="s">
        <v>764</v>
      </c>
      <c r="F606" s="206" t="s">
        <v>765</v>
      </c>
      <c r="G606" s="207" t="s">
        <v>707</v>
      </c>
      <c r="H606" s="208">
        <v>2</v>
      </c>
      <c r="I606" s="209"/>
      <c r="J606" s="208">
        <f>ROUND(I606*H606,0)</f>
        <v>0</v>
      </c>
      <c r="K606" s="206" t="s">
        <v>209</v>
      </c>
      <c r="L606" s="43"/>
      <c r="M606" s="210" t="s">
        <v>20</v>
      </c>
      <c r="N606" s="211" t="s">
        <v>46</v>
      </c>
      <c r="O606" s="79"/>
      <c r="P606" s="212">
        <f>O606*H606</f>
        <v>0</v>
      </c>
      <c r="Q606" s="212">
        <v>0.00013</v>
      </c>
      <c r="R606" s="212">
        <f>Q606*H606</f>
        <v>0.00026</v>
      </c>
      <c r="S606" s="212">
        <v>0</v>
      </c>
      <c r="T606" s="213">
        <f>S606*H606</f>
        <v>0</v>
      </c>
      <c r="AR606" s="17" t="s">
        <v>247</v>
      </c>
      <c r="AT606" s="17" t="s">
        <v>159</v>
      </c>
      <c r="AU606" s="17" t="s">
        <v>165</v>
      </c>
      <c r="AY606" s="17" t="s">
        <v>157</v>
      </c>
      <c r="BE606" s="214">
        <f>IF(N606="základní",J606,0)</f>
        <v>0</v>
      </c>
      <c r="BF606" s="214">
        <f>IF(N606="snížená",J606,0)</f>
        <v>0</v>
      </c>
      <c r="BG606" s="214">
        <f>IF(N606="zákl. přenesená",J606,0)</f>
        <v>0</v>
      </c>
      <c r="BH606" s="214">
        <f>IF(N606="sníž. přenesená",J606,0)</f>
        <v>0</v>
      </c>
      <c r="BI606" s="214">
        <f>IF(N606="nulová",J606,0)</f>
        <v>0</v>
      </c>
      <c r="BJ606" s="17" t="s">
        <v>165</v>
      </c>
      <c r="BK606" s="214">
        <f>ROUND(I606*H606,0)</f>
        <v>0</v>
      </c>
      <c r="BL606" s="17" t="s">
        <v>247</v>
      </c>
      <c r="BM606" s="17" t="s">
        <v>766</v>
      </c>
    </row>
    <row r="607" spans="2:51" s="11" customFormat="1" ht="12">
      <c r="B607" s="215"/>
      <c r="C607" s="216"/>
      <c r="D607" s="217" t="s">
        <v>167</v>
      </c>
      <c r="E607" s="218" t="s">
        <v>20</v>
      </c>
      <c r="F607" s="219" t="s">
        <v>165</v>
      </c>
      <c r="G607" s="216"/>
      <c r="H607" s="220">
        <v>2</v>
      </c>
      <c r="I607" s="221"/>
      <c r="J607" s="216"/>
      <c r="K607" s="216"/>
      <c r="L607" s="222"/>
      <c r="M607" s="223"/>
      <c r="N607" s="224"/>
      <c r="O607" s="224"/>
      <c r="P607" s="224"/>
      <c r="Q607" s="224"/>
      <c r="R607" s="224"/>
      <c r="S607" s="224"/>
      <c r="T607" s="225"/>
      <c r="AT607" s="226" t="s">
        <v>167</v>
      </c>
      <c r="AU607" s="226" t="s">
        <v>165</v>
      </c>
      <c r="AV607" s="11" t="s">
        <v>165</v>
      </c>
      <c r="AW607" s="11" t="s">
        <v>34</v>
      </c>
      <c r="AX607" s="11" t="s">
        <v>8</v>
      </c>
      <c r="AY607" s="226" t="s">
        <v>157</v>
      </c>
    </row>
    <row r="608" spans="2:65" s="1" customFormat="1" ht="16.5" customHeight="1">
      <c r="B608" s="38"/>
      <c r="C608" s="204" t="s">
        <v>767</v>
      </c>
      <c r="D608" s="204" t="s">
        <v>159</v>
      </c>
      <c r="E608" s="205" t="s">
        <v>768</v>
      </c>
      <c r="F608" s="206" t="s">
        <v>769</v>
      </c>
      <c r="G608" s="207" t="s">
        <v>707</v>
      </c>
      <c r="H608" s="208">
        <v>1</v>
      </c>
      <c r="I608" s="209"/>
      <c r="J608" s="208">
        <f>ROUND(I608*H608,0)</f>
        <v>0</v>
      </c>
      <c r="K608" s="206" t="s">
        <v>209</v>
      </c>
      <c r="L608" s="43"/>
      <c r="M608" s="210" t="s">
        <v>20</v>
      </c>
      <c r="N608" s="211" t="s">
        <v>46</v>
      </c>
      <c r="O608" s="79"/>
      <c r="P608" s="212">
        <f>O608*H608</f>
        <v>0</v>
      </c>
      <c r="Q608" s="212">
        <v>0.00025</v>
      </c>
      <c r="R608" s="212">
        <f>Q608*H608</f>
        <v>0.00025</v>
      </c>
      <c r="S608" s="212">
        <v>0</v>
      </c>
      <c r="T608" s="213">
        <f>S608*H608</f>
        <v>0</v>
      </c>
      <c r="AR608" s="17" t="s">
        <v>247</v>
      </c>
      <c r="AT608" s="17" t="s">
        <v>159</v>
      </c>
      <c r="AU608" s="17" t="s">
        <v>165</v>
      </c>
      <c r="AY608" s="17" t="s">
        <v>157</v>
      </c>
      <c r="BE608" s="214">
        <f>IF(N608="základní",J608,0)</f>
        <v>0</v>
      </c>
      <c r="BF608" s="214">
        <f>IF(N608="snížená",J608,0)</f>
        <v>0</v>
      </c>
      <c r="BG608" s="214">
        <f>IF(N608="zákl. přenesená",J608,0)</f>
        <v>0</v>
      </c>
      <c r="BH608" s="214">
        <f>IF(N608="sníž. přenesená",J608,0)</f>
        <v>0</v>
      </c>
      <c r="BI608" s="214">
        <f>IF(N608="nulová",J608,0)</f>
        <v>0</v>
      </c>
      <c r="BJ608" s="17" t="s">
        <v>165</v>
      </c>
      <c r="BK608" s="214">
        <f>ROUND(I608*H608,0)</f>
        <v>0</v>
      </c>
      <c r="BL608" s="17" t="s">
        <v>247</v>
      </c>
      <c r="BM608" s="17" t="s">
        <v>770</v>
      </c>
    </row>
    <row r="609" spans="2:51" s="11" customFormat="1" ht="12">
      <c r="B609" s="215"/>
      <c r="C609" s="216"/>
      <c r="D609" s="217" t="s">
        <v>167</v>
      </c>
      <c r="E609" s="218" t="s">
        <v>20</v>
      </c>
      <c r="F609" s="219" t="s">
        <v>8</v>
      </c>
      <c r="G609" s="216"/>
      <c r="H609" s="220">
        <v>1</v>
      </c>
      <c r="I609" s="221"/>
      <c r="J609" s="216"/>
      <c r="K609" s="216"/>
      <c r="L609" s="222"/>
      <c r="M609" s="223"/>
      <c r="N609" s="224"/>
      <c r="O609" s="224"/>
      <c r="P609" s="224"/>
      <c r="Q609" s="224"/>
      <c r="R609" s="224"/>
      <c r="S609" s="224"/>
      <c r="T609" s="225"/>
      <c r="AT609" s="226" t="s">
        <v>167</v>
      </c>
      <c r="AU609" s="226" t="s">
        <v>165</v>
      </c>
      <c r="AV609" s="11" t="s">
        <v>165</v>
      </c>
      <c r="AW609" s="11" t="s">
        <v>34</v>
      </c>
      <c r="AX609" s="11" t="s">
        <v>8</v>
      </c>
      <c r="AY609" s="226" t="s">
        <v>157</v>
      </c>
    </row>
    <row r="610" spans="2:65" s="1" customFormat="1" ht="16.5" customHeight="1">
      <c r="B610" s="38"/>
      <c r="C610" s="204" t="s">
        <v>771</v>
      </c>
      <c r="D610" s="204" t="s">
        <v>159</v>
      </c>
      <c r="E610" s="205" t="s">
        <v>772</v>
      </c>
      <c r="F610" s="206" t="s">
        <v>773</v>
      </c>
      <c r="G610" s="207" t="s">
        <v>707</v>
      </c>
      <c r="H610" s="208">
        <v>2</v>
      </c>
      <c r="I610" s="209"/>
      <c r="J610" s="208">
        <f>ROUND(I610*H610,0)</f>
        <v>0</v>
      </c>
      <c r="K610" s="206" t="s">
        <v>209</v>
      </c>
      <c r="L610" s="43"/>
      <c r="M610" s="210" t="s">
        <v>20</v>
      </c>
      <c r="N610" s="211" t="s">
        <v>46</v>
      </c>
      <c r="O610" s="79"/>
      <c r="P610" s="212">
        <f>O610*H610</f>
        <v>0</v>
      </c>
      <c r="Q610" s="212">
        <v>0.0002</v>
      </c>
      <c r="R610" s="212">
        <f>Q610*H610</f>
        <v>0.0004</v>
      </c>
      <c r="S610" s="212">
        <v>0</v>
      </c>
      <c r="T610" s="213">
        <f>S610*H610</f>
        <v>0</v>
      </c>
      <c r="AR610" s="17" t="s">
        <v>247</v>
      </c>
      <c r="AT610" s="17" t="s">
        <v>159</v>
      </c>
      <c r="AU610" s="17" t="s">
        <v>165</v>
      </c>
      <c r="AY610" s="17" t="s">
        <v>157</v>
      </c>
      <c r="BE610" s="214">
        <f>IF(N610="základní",J610,0)</f>
        <v>0</v>
      </c>
      <c r="BF610" s="214">
        <f>IF(N610="snížená",J610,0)</f>
        <v>0</v>
      </c>
      <c r="BG610" s="214">
        <f>IF(N610="zákl. přenesená",J610,0)</f>
        <v>0</v>
      </c>
      <c r="BH610" s="214">
        <f>IF(N610="sníž. přenesená",J610,0)</f>
        <v>0</v>
      </c>
      <c r="BI610" s="214">
        <f>IF(N610="nulová",J610,0)</f>
        <v>0</v>
      </c>
      <c r="BJ610" s="17" t="s">
        <v>165</v>
      </c>
      <c r="BK610" s="214">
        <f>ROUND(I610*H610,0)</f>
        <v>0</v>
      </c>
      <c r="BL610" s="17" t="s">
        <v>247</v>
      </c>
      <c r="BM610" s="17" t="s">
        <v>774</v>
      </c>
    </row>
    <row r="611" spans="2:51" s="11" customFormat="1" ht="12">
      <c r="B611" s="215"/>
      <c r="C611" s="216"/>
      <c r="D611" s="217" t="s">
        <v>167</v>
      </c>
      <c r="E611" s="218" t="s">
        <v>20</v>
      </c>
      <c r="F611" s="219" t="s">
        <v>165</v>
      </c>
      <c r="G611" s="216"/>
      <c r="H611" s="220">
        <v>2</v>
      </c>
      <c r="I611" s="221"/>
      <c r="J611" s="216"/>
      <c r="K611" s="216"/>
      <c r="L611" s="222"/>
      <c r="M611" s="223"/>
      <c r="N611" s="224"/>
      <c r="O611" s="224"/>
      <c r="P611" s="224"/>
      <c r="Q611" s="224"/>
      <c r="R611" s="224"/>
      <c r="S611" s="224"/>
      <c r="T611" s="225"/>
      <c r="AT611" s="226" t="s">
        <v>167</v>
      </c>
      <c r="AU611" s="226" t="s">
        <v>165</v>
      </c>
      <c r="AV611" s="11" t="s">
        <v>165</v>
      </c>
      <c r="AW611" s="11" t="s">
        <v>34</v>
      </c>
      <c r="AX611" s="11" t="s">
        <v>8</v>
      </c>
      <c r="AY611" s="226" t="s">
        <v>157</v>
      </c>
    </row>
    <row r="612" spans="2:65" s="1" customFormat="1" ht="22.5" customHeight="1">
      <c r="B612" s="38"/>
      <c r="C612" s="204" t="s">
        <v>775</v>
      </c>
      <c r="D612" s="204" t="s">
        <v>159</v>
      </c>
      <c r="E612" s="205" t="s">
        <v>776</v>
      </c>
      <c r="F612" s="206" t="s">
        <v>777</v>
      </c>
      <c r="G612" s="207" t="s">
        <v>707</v>
      </c>
      <c r="H612" s="208">
        <v>2</v>
      </c>
      <c r="I612" s="209"/>
      <c r="J612" s="208">
        <f>ROUND(I612*H612,0)</f>
        <v>0</v>
      </c>
      <c r="K612" s="206" t="s">
        <v>209</v>
      </c>
      <c r="L612" s="43"/>
      <c r="M612" s="210" t="s">
        <v>20</v>
      </c>
      <c r="N612" s="211" t="s">
        <v>46</v>
      </c>
      <c r="O612" s="79"/>
      <c r="P612" s="212">
        <f>O612*H612</f>
        <v>0</v>
      </c>
      <c r="Q612" s="212">
        <v>0.00059</v>
      </c>
      <c r="R612" s="212">
        <f>Q612*H612</f>
        <v>0.00118</v>
      </c>
      <c r="S612" s="212">
        <v>0</v>
      </c>
      <c r="T612" s="213">
        <f>S612*H612</f>
        <v>0</v>
      </c>
      <c r="AR612" s="17" t="s">
        <v>247</v>
      </c>
      <c r="AT612" s="17" t="s">
        <v>159</v>
      </c>
      <c r="AU612" s="17" t="s">
        <v>165</v>
      </c>
      <c r="AY612" s="17" t="s">
        <v>157</v>
      </c>
      <c r="BE612" s="214">
        <f>IF(N612="základní",J612,0)</f>
        <v>0</v>
      </c>
      <c r="BF612" s="214">
        <f>IF(N612="snížená",J612,0)</f>
        <v>0</v>
      </c>
      <c r="BG612" s="214">
        <f>IF(N612="zákl. přenesená",J612,0)</f>
        <v>0</v>
      </c>
      <c r="BH612" s="214">
        <f>IF(N612="sníž. přenesená",J612,0)</f>
        <v>0</v>
      </c>
      <c r="BI612" s="214">
        <f>IF(N612="nulová",J612,0)</f>
        <v>0</v>
      </c>
      <c r="BJ612" s="17" t="s">
        <v>165</v>
      </c>
      <c r="BK612" s="214">
        <f>ROUND(I612*H612,0)</f>
        <v>0</v>
      </c>
      <c r="BL612" s="17" t="s">
        <v>247</v>
      </c>
      <c r="BM612" s="17" t="s">
        <v>778</v>
      </c>
    </row>
    <row r="613" spans="2:51" s="11" customFormat="1" ht="12">
      <c r="B613" s="215"/>
      <c r="C613" s="216"/>
      <c r="D613" s="217" t="s">
        <v>167</v>
      </c>
      <c r="E613" s="218" t="s">
        <v>20</v>
      </c>
      <c r="F613" s="219" t="s">
        <v>165</v>
      </c>
      <c r="G613" s="216"/>
      <c r="H613" s="220">
        <v>2</v>
      </c>
      <c r="I613" s="221"/>
      <c r="J613" s="216"/>
      <c r="K613" s="216"/>
      <c r="L613" s="222"/>
      <c r="M613" s="223"/>
      <c r="N613" s="224"/>
      <c r="O613" s="224"/>
      <c r="P613" s="224"/>
      <c r="Q613" s="224"/>
      <c r="R613" s="224"/>
      <c r="S613" s="224"/>
      <c r="T613" s="225"/>
      <c r="AT613" s="226" t="s">
        <v>167</v>
      </c>
      <c r="AU613" s="226" t="s">
        <v>165</v>
      </c>
      <c r="AV613" s="11" t="s">
        <v>165</v>
      </c>
      <c r="AW613" s="11" t="s">
        <v>34</v>
      </c>
      <c r="AX613" s="11" t="s">
        <v>8</v>
      </c>
      <c r="AY613" s="226" t="s">
        <v>157</v>
      </c>
    </row>
    <row r="614" spans="2:65" s="1" customFormat="1" ht="16.5" customHeight="1">
      <c r="B614" s="38"/>
      <c r="C614" s="204" t="s">
        <v>779</v>
      </c>
      <c r="D614" s="204" t="s">
        <v>159</v>
      </c>
      <c r="E614" s="205" t="s">
        <v>780</v>
      </c>
      <c r="F614" s="206" t="s">
        <v>781</v>
      </c>
      <c r="G614" s="207" t="s">
        <v>707</v>
      </c>
      <c r="H614" s="208">
        <v>2</v>
      </c>
      <c r="I614" s="209"/>
      <c r="J614" s="208">
        <f>ROUND(I614*H614,0)</f>
        <v>0</v>
      </c>
      <c r="K614" s="206" t="s">
        <v>209</v>
      </c>
      <c r="L614" s="43"/>
      <c r="M614" s="210" t="s">
        <v>20</v>
      </c>
      <c r="N614" s="211" t="s">
        <v>46</v>
      </c>
      <c r="O614" s="79"/>
      <c r="P614" s="212">
        <f>O614*H614</f>
        <v>0</v>
      </c>
      <c r="Q614" s="212">
        <v>0.00024</v>
      </c>
      <c r="R614" s="212">
        <f>Q614*H614</f>
        <v>0.00048</v>
      </c>
      <c r="S614" s="212">
        <v>0</v>
      </c>
      <c r="T614" s="213">
        <f>S614*H614</f>
        <v>0</v>
      </c>
      <c r="AR614" s="17" t="s">
        <v>247</v>
      </c>
      <c r="AT614" s="17" t="s">
        <v>159</v>
      </c>
      <c r="AU614" s="17" t="s">
        <v>165</v>
      </c>
      <c r="AY614" s="17" t="s">
        <v>157</v>
      </c>
      <c r="BE614" s="214">
        <f>IF(N614="základní",J614,0)</f>
        <v>0</v>
      </c>
      <c r="BF614" s="214">
        <f>IF(N614="snížená",J614,0)</f>
        <v>0</v>
      </c>
      <c r="BG614" s="214">
        <f>IF(N614="zákl. přenesená",J614,0)</f>
        <v>0</v>
      </c>
      <c r="BH614" s="214">
        <f>IF(N614="sníž. přenesená",J614,0)</f>
        <v>0</v>
      </c>
      <c r="BI614" s="214">
        <f>IF(N614="nulová",J614,0)</f>
        <v>0</v>
      </c>
      <c r="BJ614" s="17" t="s">
        <v>165</v>
      </c>
      <c r="BK614" s="214">
        <f>ROUND(I614*H614,0)</f>
        <v>0</v>
      </c>
      <c r="BL614" s="17" t="s">
        <v>247</v>
      </c>
      <c r="BM614" s="17" t="s">
        <v>782</v>
      </c>
    </row>
    <row r="615" spans="2:51" s="11" customFormat="1" ht="12">
      <c r="B615" s="215"/>
      <c r="C615" s="216"/>
      <c r="D615" s="217" t="s">
        <v>167</v>
      </c>
      <c r="E615" s="218" t="s">
        <v>20</v>
      </c>
      <c r="F615" s="219" t="s">
        <v>165</v>
      </c>
      <c r="G615" s="216"/>
      <c r="H615" s="220">
        <v>2</v>
      </c>
      <c r="I615" s="221"/>
      <c r="J615" s="216"/>
      <c r="K615" s="216"/>
      <c r="L615" s="222"/>
      <c r="M615" s="223"/>
      <c r="N615" s="224"/>
      <c r="O615" s="224"/>
      <c r="P615" s="224"/>
      <c r="Q615" s="224"/>
      <c r="R615" s="224"/>
      <c r="S615" s="224"/>
      <c r="T615" s="225"/>
      <c r="AT615" s="226" t="s">
        <v>167</v>
      </c>
      <c r="AU615" s="226" t="s">
        <v>165</v>
      </c>
      <c r="AV615" s="11" t="s">
        <v>165</v>
      </c>
      <c r="AW615" s="11" t="s">
        <v>34</v>
      </c>
      <c r="AX615" s="11" t="s">
        <v>8</v>
      </c>
      <c r="AY615" s="226" t="s">
        <v>157</v>
      </c>
    </row>
    <row r="616" spans="2:65" s="1" customFormat="1" ht="16.5" customHeight="1">
      <c r="B616" s="38"/>
      <c r="C616" s="204" t="s">
        <v>783</v>
      </c>
      <c r="D616" s="204" t="s">
        <v>159</v>
      </c>
      <c r="E616" s="205" t="s">
        <v>784</v>
      </c>
      <c r="F616" s="206" t="s">
        <v>785</v>
      </c>
      <c r="G616" s="207" t="s">
        <v>707</v>
      </c>
      <c r="H616" s="208">
        <v>1</v>
      </c>
      <c r="I616" s="209"/>
      <c r="J616" s="208">
        <f>ROUND(I616*H616,0)</f>
        <v>0</v>
      </c>
      <c r="K616" s="206" t="s">
        <v>209</v>
      </c>
      <c r="L616" s="43"/>
      <c r="M616" s="210" t="s">
        <v>20</v>
      </c>
      <c r="N616" s="211" t="s">
        <v>46</v>
      </c>
      <c r="O616" s="79"/>
      <c r="P616" s="212">
        <f>O616*H616</f>
        <v>0</v>
      </c>
      <c r="Q616" s="212">
        <v>0.0013</v>
      </c>
      <c r="R616" s="212">
        <f>Q616*H616</f>
        <v>0.0013</v>
      </c>
      <c r="S616" s="212">
        <v>0</v>
      </c>
      <c r="T616" s="213">
        <f>S616*H616</f>
        <v>0</v>
      </c>
      <c r="AR616" s="17" t="s">
        <v>247</v>
      </c>
      <c r="AT616" s="17" t="s">
        <v>159</v>
      </c>
      <c r="AU616" s="17" t="s">
        <v>165</v>
      </c>
      <c r="AY616" s="17" t="s">
        <v>157</v>
      </c>
      <c r="BE616" s="214">
        <f>IF(N616="základní",J616,0)</f>
        <v>0</v>
      </c>
      <c r="BF616" s="214">
        <f>IF(N616="snížená",J616,0)</f>
        <v>0</v>
      </c>
      <c r="BG616" s="214">
        <f>IF(N616="zákl. přenesená",J616,0)</f>
        <v>0</v>
      </c>
      <c r="BH616" s="214">
        <f>IF(N616="sníž. přenesená",J616,0)</f>
        <v>0</v>
      </c>
      <c r="BI616" s="214">
        <f>IF(N616="nulová",J616,0)</f>
        <v>0</v>
      </c>
      <c r="BJ616" s="17" t="s">
        <v>165</v>
      </c>
      <c r="BK616" s="214">
        <f>ROUND(I616*H616,0)</f>
        <v>0</v>
      </c>
      <c r="BL616" s="17" t="s">
        <v>247</v>
      </c>
      <c r="BM616" s="17" t="s">
        <v>786</v>
      </c>
    </row>
    <row r="617" spans="2:51" s="11" customFormat="1" ht="12">
      <c r="B617" s="215"/>
      <c r="C617" s="216"/>
      <c r="D617" s="217" t="s">
        <v>167</v>
      </c>
      <c r="E617" s="218" t="s">
        <v>20</v>
      </c>
      <c r="F617" s="219" t="s">
        <v>8</v>
      </c>
      <c r="G617" s="216"/>
      <c r="H617" s="220">
        <v>1</v>
      </c>
      <c r="I617" s="221"/>
      <c r="J617" s="216"/>
      <c r="K617" s="216"/>
      <c r="L617" s="222"/>
      <c r="M617" s="223"/>
      <c r="N617" s="224"/>
      <c r="O617" s="224"/>
      <c r="P617" s="224"/>
      <c r="Q617" s="224"/>
      <c r="R617" s="224"/>
      <c r="S617" s="224"/>
      <c r="T617" s="225"/>
      <c r="AT617" s="226" t="s">
        <v>167</v>
      </c>
      <c r="AU617" s="226" t="s">
        <v>165</v>
      </c>
      <c r="AV617" s="11" t="s">
        <v>165</v>
      </c>
      <c r="AW617" s="11" t="s">
        <v>34</v>
      </c>
      <c r="AX617" s="11" t="s">
        <v>8</v>
      </c>
      <c r="AY617" s="226" t="s">
        <v>157</v>
      </c>
    </row>
    <row r="618" spans="2:65" s="1" customFormat="1" ht="16.5" customHeight="1">
      <c r="B618" s="38"/>
      <c r="C618" s="204" t="s">
        <v>787</v>
      </c>
      <c r="D618" s="204" t="s">
        <v>159</v>
      </c>
      <c r="E618" s="205" t="s">
        <v>788</v>
      </c>
      <c r="F618" s="206" t="s">
        <v>789</v>
      </c>
      <c r="G618" s="207" t="s">
        <v>707</v>
      </c>
      <c r="H618" s="208">
        <v>1</v>
      </c>
      <c r="I618" s="209"/>
      <c r="J618" s="208">
        <f>ROUND(I618*H618,0)</f>
        <v>0</v>
      </c>
      <c r="K618" s="206" t="s">
        <v>209</v>
      </c>
      <c r="L618" s="43"/>
      <c r="M618" s="210" t="s">
        <v>20</v>
      </c>
      <c r="N618" s="211" t="s">
        <v>46</v>
      </c>
      <c r="O618" s="79"/>
      <c r="P618" s="212">
        <f>O618*H618</f>
        <v>0</v>
      </c>
      <c r="Q618" s="212">
        <v>0.00452</v>
      </c>
      <c r="R618" s="212">
        <f>Q618*H618</f>
        <v>0.00452</v>
      </c>
      <c r="S618" s="212">
        <v>0</v>
      </c>
      <c r="T618" s="213">
        <f>S618*H618</f>
        <v>0</v>
      </c>
      <c r="AR618" s="17" t="s">
        <v>247</v>
      </c>
      <c r="AT618" s="17" t="s">
        <v>159</v>
      </c>
      <c r="AU618" s="17" t="s">
        <v>165</v>
      </c>
      <c r="AY618" s="17" t="s">
        <v>157</v>
      </c>
      <c r="BE618" s="214">
        <f>IF(N618="základní",J618,0)</f>
        <v>0</v>
      </c>
      <c r="BF618" s="214">
        <f>IF(N618="snížená",J618,0)</f>
        <v>0</v>
      </c>
      <c r="BG618" s="214">
        <f>IF(N618="zákl. přenesená",J618,0)</f>
        <v>0</v>
      </c>
      <c r="BH618" s="214">
        <f>IF(N618="sníž. přenesená",J618,0)</f>
        <v>0</v>
      </c>
      <c r="BI618" s="214">
        <f>IF(N618="nulová",J618,0)</f>
        <v>0</v>
      </c>
      <c r="BJ618" s="17" t="s">
        <v>165</v>
      </c>
      <c r="BK618" s="214">
        <f>ROUND(I618*H618,0)</f>
        <v>0</v>
      </c>
      <c r="BL618" s="17" t="s">
        <v>247</v>
      </c>
      <c r="BM618" s="17" t="s">
        <v>790</v>
      </c>
    </row>
    <row r="619" spans="2:51" s="11" customFormat="1" ht="12">
      <c r="B619" s="215"/>
      <c r="C619" s="216"/>
      <c r="D619" s="217" t="s">
        <v>167</v>
      </c>
      <c r="E619" s="218" t="s">
        <v>20</v>
      </c>
      <c r="F619" s="219" t="s">
        <v>8</v>
      </c>
      <c r="G619" s="216"/>
      <c r="H619" s="220">
        <v>1</v>
      </c>
      <c r="I619" s="221"/>
      <c r="J619" s="216"/>
      <c r="K619" s="216"/>
      <c r="L619" s="222"/>
      <c r="M619" s="223"/>
      <c r="N619" s="224"/>
      <c r="O619" s="224"/>
      <c r="P619" s="224"/>
      <c r="Q619" s="224"/>
      <c r="R619" s="224"/>
      <c r="S619" s="224"/>
      <c r="T619" s="225"/>
      <c r="AT619" s="226" t="s">
        <v>167</v>
      </c>
      <c r="AU619" s="226" t="s">
        <v>165</v>
      </c>
      <c r="AV619" s="11" t="s">
        <v>165</v>
      </c>
      <c r="AW619" s="11" t="s">
        <v>34</v>
      </c>
      <c r="AX619" s="11" t="s">
        <v>8</v>
      </c>
      <c r="AY619" s="226" t="s">
        <v>157</v>
      </c>
    </row>
    <row r="620" spans="2:65" s="1" customFormat="1" ht="22.5" customHeight="1">
      <c r="B620" s="38"/>
      <c r="C620" s="204" t="s">
        <v>791</v>
      </c>
      <c r="D620" s="204" t="s">
        <v>159</v>
      </c>
      <c r="E620" s="205" t="s">
        <v>792</v>
      </c>
      <c r="F620" s="206" t="s">
        <v>793</v>
      </c>
      <c r="G620" s="207" t="s">
        <v>514</v>
      </c>
      <c r="H620" s="208">
        <v>2</v>
      </c>
      <c r="I620" s="209"/>
      <c r="J620" s="208">
        <f>ROUND(I620*H620,0)</f>
        <v>0</v>
      </c>
      <c r="K620" s="206" t="s">
        <v>209</v>
      </c>
      <c r="L620" s="43"/>
      <c r="M620" s="210" t="s">
        <v>20</v>
      </c>
      <c r="N620" s="211" t="s">
        <v>46</v>
      </c>
      <c r="O620" s="79"/>
      <c r="P620" s="212">
        <f>O620*H620</f>
        <v>0</v>
      </c>
      <c r="Q620" s="212">
        <v>0</v>
      </c>
      <c r="R620" s="212">
        <f>Q620*H620</f>
        <v>0</v>
      </c>
      <c r="S620" s="212">
        <v>0</v>
      </c>
      <c r="T620" s="213">
        <f>S620*H620</f>
        <v>0</v>
      </c>
      <c r="AR620" s="17" t="s">
        <v>247</v>
      </c>
      <c r="AT620" s="17" t="s">
        <v>159</v>
      </c>
      <c r="AU620" s="17" t="s">
        <v>165</v>
      </c>
      <c r="AY620" s="17" t="s">
        <v>157</v>
      </c>
      <c r="BE620" s="214">
        <f>IF(N620="základní",J620,0)</f>
        <v>0</v>
      </c>
      <c r="BF620" s="214">
        <f>IF(N620="snížená",J620,0)</f>
        <v>0</v>
      </c>
      <c r="BG620" s="214">
        <f>IF(N620="zákl. přenesená",J620,0)</f>
        <v>0</v>
      </c>
      <c r="BH620" s="214">
        <f>IF(N620="sníž. přenesená",J620,0)</f>
        <v>0</v>
      </c>
      <c r="BI620" s="214">
        <f>IF(N620="nulová",J620,0)</f>
        <v>0</v>
      </c>
      <c r="BJ620" s="17" t="s">
        <v>165</v>
      </c>
      <c r="BK620" s="214">
        <f>ROUND(I620*H620,0)</f>
        <v>0</v>
      </c>
      <c r="BL620" s="17" t="s">
        <v>247</v>
      </c>
      <c r="BM620" s="17" t="s">
        <v>794</v>
      </c>
    </row>
    <row r="621" spans="2:65" s="1" customFormat="1" ht="22.5" customHeight="1">
      <c r="B621" s="38"/>
      <c r="C621" s="204" t="s">
        <v>795</v>
      </c>
      <c r="D621" s="204" t="s">
        <v>159</v>
      </c>
      <c r="E621" s="205" t="s">
        <v>796</v>
      </c>
      <c r="F621" s="206" t="s">
        <v>797</v>
      </c>
      <c r="G621" s="207" t="s">
        <v>514</v>
      </c>
      <c r="H621" s="208">
        <v>0.91</v>
      </c>
      <c r="I621" s="209"/>
      <c r="J621" s="208">
        <f>ROUND(I621*H621,0)</f>
        <v>0</v>
      </c>
      <c r="K621" s="206" t="s">
        <v>209</v>
      </c>
      <c r="L621" s="43"/>
      <c r="M621" s="210" t="s">
        <v>20</v>
      </c>
      <c r="N621" s="211" t="s">
        <v>46</v>
      </c>
      <c r="O621" s="79"/>
      <c r="P621" s="212">
        <f>O621*H621</f>
        <v>0</v>
      </c>
      <c r="Q621" s="212">
        <v>0</v>
      </c>
      <c r="R621" s="212">
        <f>Q621*H621</f>
        <v>0</v>
      </c>
      <c r="S621" s="212">
        <v>0</v>
      </c>
      <c r="T621" s="213">
        <f>S621*H621</f>
        <v>0</v>
      </c>
      <c r="AR621" s="17" t="s">
        <v>247</v>
      </c>
      <c r="AT621" s="17" t="s">
        <v>159</v>
      </c>
      <c r="AU621" s="17" t="s">
        <v>165</v>
      </c>
      <c r="AY621" s="17" t="s">
        <v>157</v>
      </c>
      <c r="BE621" s="214">
        <f>IF(N621="základní",J621,0)</f>
        <v>0</v>
      </c>
      <c r="BF621" s="214">
        <f>IF(N621="snížená",J621,0)</f>
        <v>0</v>
      </c>
      <c r="BG621" s="214">
        <f>IF(N621="zákl. přenesená",J621,0)</f>
        <v>0</v>
      </c>
      <c r="BH621" s="214">
        <f>IF(N621="sníž. přenesená",J621,0)</f>
        <v>0</v>
      </c>
      <c r="BI621" s="214">
        <f>IF(N621="nulová",J621,0)</f>
        <v>0</v>
      </c>
      <c r="BJ621" s="17" t="s">
        <v>165</v>
      </c>
      <c r="BK621" s="214">
        <f>ROUND(I621*H621,0)</f>
        <v>0</v>
      </c>
      <c r="BL621" s="17" t="s">
        <v>247</v>
      </c>
      <c r="BM621" s="17" t="s">
        <v>798</v>
      </c>
    </row>
    <row r="622" spans="2:63" s="10" customFormat="1" ht="22.8" customHeight="1">
      <c r="B622" s="188"/>
      <c r="C622" s="189"/>
      <c r="D622" s="190" t="s">
        <v>73</v>
      </c>
      <c r="E622" s="202" t="s">
        <v>799</v>
      </c>
      <c r="F622" s="202" t="s">
        <v>800</v>
      </c>
      <c r="G622" s="189"/>
      <c r="H622" s="189"/>
      <c r="I622" s="192"/>
      <c r="J622" s="203">
        <f>BK622</f>
        <v>0</v>
      </c>
      <c r="K622" s="189"/>
      <c r="L622" s="194"/>
      <c r="M622" s="195"/>
      <c r="N622" s="196"/>
      <c r="O622" s="196"/>
      <c r="P622" s="197">
        <f>SUM(P623:P637)</f>
        <v>0</v>
      </c>
      <c r="Q622" s="196"/>
      <c r="R622" s="197">
        <f>SUM(R623:R637)</f>
        <v>0.62315</v>
      </c>
      <c r="S622" s="196"/>
      <c r="T622" s="198">
        <f>SUM(T623:T637)</f>
        <v>0</v>
      </c>
      <c r="AR622" s="199" t="s">
        <v>165</v>
      </c>
      <c r="AT622" s="200" t="s">
        <v>73</v>
      </c>
      <c r="AU622" s="200" t="s">
        <v>8</v>
      </c>
      <c r="AY622" s="199" t="s">
        <v>157</v>
      </c>
      <c r="BK622" s="201">
        <f>SUM(BK623:BK637)</f>
        <v>0</v>
      </c>
    </row>
    <row r="623" spans="2:65" s="1" customFormat="1" ht="16.5" customHeight="1">
      <c r="B623" s="38"/>
      <c r="C623" s="204" t="s">
        <v>801</v>
      </c>
      <c r="D623" s="204" t="s">
        <v>159</v>
      </c>
      <c r="E623" s="205" t="s">
        <v>802</v>
      </c>
      <c r="F623" s="206" t="s">
        <v>803</v>
      </c>
      <c r="G623" s="207" t="s">
        <v>231</v>
      </c>
      <c r="H623" s="208">
        <v>615</v>
      </c>
      <c r="I623" s="209"/>
      <c r="J623" s="208">
        <f>ROUND(I623*H623,0)</f>
        <v>0</v>
      </c>
      <c r="K623" s="206" t="s">
        <v>163</v>
      </c>
      <c r="L623" s="43"/>
      <c r="M623" s="210" t="s">
        <v>20</v>
      </c>
      <c r="N623" s="211" t="s">
        <v>46</v>
      </c>
      <c r="O623" s="79"/>
      <c r="P623" s="212">
        <f>O623*H623</f>
        <v>0</v>
      </c>
      <c r="Q623" s="212">
        <v>0.0004</v>
      </c>
      <c r="R623" s="212">
        <f>Q623*H623</f>
        <v>0.24600000000000002</v>
      </c>
      <c r="S623" s="212">
        <v>0</v>
      </c>
      <c r="T623" s="213">
        <f>S623*H623</f>
        <v>0</v>
      </c>
      <c r="AR623" s="17" t="s">
        <v>247</v>
      </c>
      <c r="AT623" s="17" t="s">
        <v>159</v>
      </c>
      <c r="AU623" s="17" t="s">
        <v>165</v>
      </c>
      <c r="AY623" s="17" t="s">
        <v>157</v>
      </c>
      <c r="BE623" s="214">
        <f>IF(N623="základní",J623,0)</f>
        <v>0</v>
      </c>
      <c r="BF623" s="214">
        <f>IF(N623="snížená",J623,0)</f>
        <v>0</v>
      </c>
      <c r="BG623" s="214">
        <f>IF(N623="zákl. přenesená",J623,0)</f>
        <v>0</v>
      </c>
      <c r="BH623" s="214">
        <f>IF(N623="sníž. přenesená",J623,0)</f>
        <v>0</v>
      </c>
      <c r="BI623" s="214">
        <f>IF(N623="nulová",J623,0)</f>
        <v>0</v>
      </c>
      <c r="BJ623" s="17" t="s">
        <v>165</v>
      </c>
      <c r="BK623" s="214">
        <f>ROUND(I623*H623,0)</f>
        <v>0</v>
      </c>
      <c r="BL623" s="17" t="s">
        <v>247</v>
      </c>
      <c r="BM623" s="17" t="s">
        <v>804</v>
      </c>
    </row>
    <row r="624" spans="2:51" s="11" customFormat="1" ht="12">
      <c r="B624" s="215"/>
      <c r="C624" s="216"/>
      <c r="D624" s="217" t="s">
        <v>167</v>
      </c>
      <c r="E624" s="218" t="s">
        <v>20</v>
      </c>
      <c r="F624" s="219" t="s">
        <v>805</v>
      </c>
      <c r="G624" s="216"/>
      <c r="H624" s="220">
        <v>615</v>
      </c>
      <c r="I624" s="221"/>
      <c r="J624" s="216"/>
      <c r="K624" s="216"/>
      <c r="L624" s="222"/>
      <c r="M624" s="223"/>
      <c r="N624" s="224"/>
      <c r="O624" s="224"/>
      <c r="P624" s="224"/>
      <c r="Q624" s="224"/>
      <c r="R624" s="224"/>
      <c r="S624" s="224"/>
      <c r="T624" s="225"/>
      <c r="AT624" s="226" t="s">
        <v>167</v>
      </c>
      <c r="AU624" s="226" t="s">
        <v>165</v>
      </c>
      <c r="AV624" s="11" t="s">
        <v>165</v>
      </c>
      <c r="AW624" s="11" t="s">
        <v>34</v>
      </c>
      <c r="AX624" s="11" t="s">
        <v>8</v>
      </c>
      <c r="AY624" s="226" t="s">
        <v>157</v>
      </c>
    </row>
    <row r="625" spans="2:65" s="1" customFormat="1" ht="16.5" customHeight="1">
      <c r="B625" s="38"/>
      <c r="C625" s="204" t="s">
        <v>806</v>
      </c>
      <c r="D625" s="204" t="s">
        <v>159</v>
      </c>
      <c r="E625" s="205" t="s">
        <v>807</v>
      </c>
      <c r="F625" s="206" t="s">
        <v>808</v>
      </c>
      <c r="G625" s="207" t="s">
        <v>231</v>
      </c>
      <c r="H625" s="208">
        <v>85</v>
      </c>
      <c r="I625" s="209"/>
      <c r="J625" s="208">
        <f>ROUND(I625*H625,0)</f>
        <v>0</v>
      </c>
      <c r="K625" s="206" t="s">
        <v>163</v>
      </c>
      <c r="L625" s="43"/>
      <c r="M625" s="210" t="s">
        <v>20</v>
      </c>
      <c r="N625" s="211" t="s">
        <v>46</v>
      </c>
      <c r="O625" s="79"/>
      <c r="P625" s="212">
        <f>O625*H625</f>
        <v>0</v>
      </c>
      <c r="Q625" s="212">
        <v>0.0006</v>
      </c>
      <c r="R625" s="212">
        <f>Q625*H625</f>
        <v>0.051</v>
      </c>
      <c r="S625" s="212">
        <v>0</v>
      </c>
      <c r="T625" s="213">
        <f>S625*H625</f>
        <v>0</v>
      </c>
      <c r="AR625" s="17" t="s">
        <v>247</v>
      </c>
      <c r="AT625" s="17" t="s">
        <v>159</v>
      </c>
      <c r="AU625" s="17" t="s">
        <v>165</v>
      </c>
      <c r="AY625" s="17" t="s">
        <v>157</v>
      </c>
      <c r="BE625" s="214">
        <f>IF(N625="základní",J625,0)</f>
        <v>0</v>
      </c>
      <c r="BF625" s="214">
        <f>IF(N625="snížená",J625,0)</f>
        <v>0</v>
      </c>
      <c r="BG625" s="214">
        <f>IF(N625="zákl. přenesená",J625,0)</f>
        <v>0</v>
      </c>
      <c r="BH625" s="214">
        <f>IF(N625="sníž. přenesená",J625,0)</f>
        <v>0</v>
      </c>
      <c r="BI625" s="214">
        <f>IF(N625="nulová",J625,0)</f>
        <v>0</v>
      </c>
      <c r="BJ625" s="17" t="s">
        <v>165</v>
      </c>
      <c r="BK625" s="214">
        <f>ROUND(I625*H625,0)</f>
        <v>0</v>
      </c>
      <c r="BL625" s="17" t="s">
        <v>247</v>
      </c>
      <c r="BM625" s="17" t="s">
        <v>809</v>
      </c>
    </row>
    <row r="626" spans="2:51" s="11" customFormat="1" ht="12">
      <c r="B626" s="215"/>
      <c r="C626" s="216"/>
      <c r="D626" s="217" t="s">
        <v>167</v>
      </c>
      <c r="E626" s="218" t="s">
        <v>20</v>
      </c>
      <c r="F626" s="219" t="s">
        <v>810</v>
      </c>
      <c r="G626" s="216"/>
      <c r="H626" s="220">
        <v>85</v>
      </c>
      <c r="I626" s="221"/>
      <c r="J626" s="216"/>
      <c r="K626" s="216"/>
      <c r="L626" s="222"/>
      <c r="M626" s="223"/>
      <c r="N626" s="224"/>
      <c r="O626" s="224"/>
      <c r="P626" s="224"/>
      <c r="Q626" s="224"/>
      <c r="R626" s="224"/>
      <c r="S626" s="224"/>
      <c r="T626" s="225"/>
      <c r="AT626" s="226" t="s">
        <v>167</v>
      </c>
      <c r="AU626" s="226" t="s">
        <v>165</v>
      </c>
      <c r="AV626" s="11" t="s">
        <v>165</v>
      </c>
      <c r="AW626" s="11" t="s">
        <v>34</v>
      </c>
      <c r="AX626" s="11" t="s">
        <v>8</v>
      </c>
      <c r="AY626" s="226" t="s">
        <v>157</v>
      </c>
    </row>
    <row r="627" spans="2:65" s="1" customFormat="1" ht="16.5" customHeight="1">
      <c r="B627" s="38"/>
      <c r="C627" s="204" t="s">
        <v>811</v>
      </c>
      <c r="D627" s="204" t="s">
        <v>159</v>
      </c>
      <c r="E627" s="205" t="s">
        <v>812</v>
      </c>
      <c r="F627" s="206" t="s">
        <v>813</v>
      </c>
      <c r="G627" s="207" t="s">
        <v>231</v>
      </c>
      <c r="H627" s="208">
        <v>145</v>
      </c>
      <c r="I627" s="209"/>
      <c r="J627" s="208">
        <f>ROUND(I627*H627,0)</f>
        <v>0</v>
      </c>
      <c r="K627" s="206" t="s">
        <v>163</v>
      </c>
      <c r="L627" s="43"/>
      <c r="M627" s="210" t="s">
        <v>20</v>
      </c>
      <c r="N627" s="211" t="s">
        <v>46</v>
      </c>
      <c r="O627" s="79"/>
      <c r="P627" s="212">
        <f>O627*H627</f>
        <v>0</v>
      </c>
      <c r="Q627" s="212">
        <v>0.00091</v>
      </c>
      <c r="R627" s="212">
        <f>Q627*H627</f>
        <v>0.13195</v>
      </c>
      <c r="S627" s="212">
        <v>0</v>
      </c>
      <c r="T627" s="213">
        <f>S627*H627</f>
        <v>0</v>
      </c>
      <c r="AR627" s="17" t="s">
        <v>247</v>
      </c>
      <c r="AT627" s="17" t="s">
        <v>159</v>
      </c>
      <c r="AU627" s="17" t="s">
        <v>165</v>
      </c>
      <c r="AY627" s="17" t="s">
        <v>157</v>
      </c>
      <c r="BE627" s="214">
        <f>IF(N627="základní",J627,0)</f>
        <v>0</v>
      </c>
      <c r="BF627" s="214">
        <f>IF(N627="snížená",J627,0)</f>
        <v>0</v>
      </c>
      <c r="BG627" s="214">
        <f>IF(N627="zákl. přenesená",J627,0)</f>
        <v>0</v>
      </c>
      <c r="BH627" s="214">
        <f>IF(N627="sníž. přenesená",J627,0)</f>
        <v>0</v>
      </c>
      <c r="BI627" s="214">
        <f>IF(N627="nulová",J627,0)</f>
        <v>0</v>
      </c>
      <c r="BJ627" s="17" t="s">
        <v>165</v>
      </c>
      <c r="BK627" s="214">
        <f>ROUND(I627*H627,0)</f>
        <v>0</v>
      </c>
      <c r="BL627" s="17" t="s">
        <v>247</v>
      </c>
      <c r="BM627" s="17" t="s">
        <v>814</v>
      </c>
    </row>
    <row r="628" spans="2:51" s="11" customFormat="1" ht="12">
      <c r="B628" s="215"/>
      <c r="C628" s="216"/>
      <c r="D628" s="217" t="s">
        <v>167</v>
      </c>
      <c r="E628" s="218" t="s">
        <v>20</v>
      </c>
      <c r="F628" s="219" t="s">
        <v>815</v>
      </c>
      <c r="G628" s="216"/>
      <c r="H628" s="220">
        <v>145</v>
      </c>
      <c r="I628" s="221"/>
      <c r="J628" s="216"/>
      <c r="K628" s="216"/>
      <c r="L628" s="222"/>
      <c r="M628" s="223"/>
      <c r="N628" s="224"/>
      <c r="O628" s="224"/>
      <c r="P628" s="224"/>
      <c r="Q628" s="224"/>
      <c r="R628" s="224"/>
      <c r="S628" s="224"/>
      <c r="T628" s="225"/>
      <c r="AT628" s="226" t="s">
        <v>167</v>
      </c>
      <c r="AU628" s="226" t="s">
        <v>165</v>
      </c>
      <c r="AV628" s="11" t="s">
        <v>165</v>
      </c>
      <c r="AW628" s="11" t="s">
        <v>34</v>
      </c>
      <c r="AX628" s="11" t="s">
        <v>8</v>
      </c>
      <c r="AY628" s="226" t="s">
        <v>157</v>
      </c>
    </row>
    <row r="629" spans="2:65" s="1" customFormat="1" ht="16.5" customHeight="1">
      <c r="B629" s="38"/>
      <c r="C629" s="204" t="s">
        <v>816</v>
      </c>
      <c r="D629" s="204" t="s">
        <v>159</v>
      </c>
      <c r="E629" s="205" t="s">
        <v>817</v>
      </c>
      <c r="F629" s="206" t="s">
        <v>818</v>
      </c>
      <c r="G629" s="207" t="s">
        <v>231</v>
      </c>
      <c r="H629" s="208">
        <v>45</v>
      </c>
      <c r="I629" s="209"/>
      <c r="J629" s="208">
        <f>ROUND(I629*H629,0)</f>
        <v>0</v>
      </c>
      <c r="K629" s="206" t="s">
        <v>163</v>
      </c>
      <c r="L629" s="43"/>
      <c r="M629" s="210" t="s">
        <v>20</v>
      </c>
      <c r="N629" s="211" t="s">
        <v>46</v>
      </c>
      <c r="O629" s="79"/>
      <c r="P629" s="212">
        <f>O629*H629</f>
        <v>0</v>
      </c>
      <c r="Q629" s="212">
        <v>0.00118</v>
      </c>
      <c r="R629" s="212">
        <f>Q629*H629</f>
        <v>0.0531</v>
      </c>
      <c r="S629" s="212">
        <v>0</v>
      </c>
      <c r="T629" s="213">
        <f>S629*H629</f>
        <v>0</v>
      </c>
      <c r="AR629" s="17" t="s">
        <v>247</v>
      </c>
      <c r="AT629" s="17" t="s">
        <v>159</v>
      </c>
      <c r="AU629" s="17" t="s">
        <v>165</v>
      </c>
      <c r="AY629" s="17" t="s">
        <v>157</v>
      </c>
      <c r="BE629" s="214">
        <f>IF(N629="základní",J629,0)</f>
        <v>0</v>
      </c>
      <c r="BF629" s="214">
        <f>IF(N629="snížená",J629,0)</f>
        <v>0</v>
      </c>
      <c r="BG629" s="214">
        <f>IF(N629="zákl. přenesená",J629,0)</f>
        <v>0</v>
      </c>
      <c r="BH629" s="214">
        <f>IF(N629="sníž. přenesená",J629,0)</f>
        <v>0</v>
      </c>
      <c r="BI629" s="214">
        <f>IF(N629="nulová",J629,0)</f>
        <v>0</v>
      </c>
      <c r="BJ629" s="17" t="s">
        <v>165</v>
      </c>
      <c r="BK629" s="214">
        <f>ROUND(I629*H629,0)</f>
        <v>0</v>
      </c>
      <c r="BL629" s="17" t="s">
        <v>247</v>
      </c>
      <c r="BM629" s="17" t="s">
        <v>819</v>
      </c>
    </row>
    <row r="630" spans="2:51" s="11" customFormat="1" ht="12">
      <c r="B630" s="215"/>
      <c r="C630" s="216"/>
      <c r="D630" s="217" t="s">
        <v>167</v>
      </c>
      <c r="E630" s="218" t="s">
        <v>20</v>
      </c>
      <c r="F630" s="219" t="s">
        <v>820</v>
      </c>
      <c r="G630" s="216"/>
      <c r="H630" s="220">
        <v>45</v>
      </c>
      <c r="I630" s="221"/>
      <c r="J630" s="216"/>
      <c r="K630" s="216"/>
      <c r="L630" s="222"/>
      <c r="M630" s="223"/>
      <c r="N630" s="224"/>
      <c r="O630" s="224"/>
      <c r="P630" s="224"/>
      <c r="Q630" s="224"/>
      <c r="R630" s="224"/>
      <c r="S630" s="224"/>
      <c r="T630" s="225"/>
      <c r="AT630" s="226" t="s">
        <v>167</v>
      </c>
      <c r="AU630" s="226" t="s">
        <v>165</v>
      </c>
      <c r="AV630" s="11" t="s">
        <v>165</v>
      </c>
      <c r="AW630" s="11" t="s">
        <v>34</v>
      </c>
      <c r="AX630" s="11" t="s">
        <v>8</v>
      </c>
      <c r="AY630" s="226" t="s">
        <v>157</v>
      </c>
    </row>
    <row r="631" spans="2:65" s="1" customFormat="1" ht="16.5" customHeight="1">
      <c r="B631" s="38"/>
      <c r="C631" s="204" t="s">
        <v>821</v>
      </c>
      <c r="D631" s="204" t="s">
        <v>159</v>
      </c>
      <c r="E631" s="205" t="s">
        <v>822</v>
      </c>
      <c r="F631" s="206" t="s">
        <v>823</v>
      </c>
      <c r="G631" s="207" t="s">
        <v>231</v>
      </c>
      <c r="H631" s="208">
        <v>20</v>
      </c>
      <c r="I631" s="209"/>
      <c r="J631" s="208">
        <f>ROUND(I631*H631,0)</f>
        <v>0</v>
      </c>
      <c r="K631" s="206" t="s">
        <v>163</v>
      </c>
      <c r="L631" s="43"/>
      <c r="M631" s="210" t="s">
        <v>20</v>
      </c>
      <c r="N631" s="211" t="s">
        <v>46</v>
      </c>
      <c r="O631" s="79"/>
      <c r="P631" s="212">
        <f>O631*H631</f>
        <v>0</v>
      </c>
      <c r="Q631" s="212">
        <v>0.0015</v>
      </c>
      <c r="R631" s="212">
        <f>Q631*H631</f>
        <v>0.03</v>
      </c>
      <c r="S631" s="212">
        <v>0</v>
      </c>
      <c r="T631" s="213">
        <f>S631*H631</f>
        <v>0</v>
      </c>
      <c r="AR631" s="17" t="s">
        <v>247</v>
      </c>
      <c r="AT631" s="17" t="s">
        <v>159</v>
      </c>
      <c r="AU631" s="17" t="s">
        <v>165</v>
      </c>
      <c r="AY631" s="17" t="s">
        <v>157</v>
      </c>
      <c r="BE631" s="214">
        <f>IF(N631="základní",J631,0)</f>
        <v>0</v>
      </c>
      <c r="BF631" s="214">
        <f>IF(N631="snížená",J631,0)</f>
        <v>0</v>
      </c>
      <c r="BG631" s="214">
        <f>IF(N631="zákl. přenesená",J631,0)</f>
        <v>0</v>
      </c>
      <c r="BH631" s="214">
        <f>IF(N631="sníž. přenesená",J631,0)</f>
        <v>0</v>
      </c>
      <c r="BI631" s="214">
        <f>IF(N631="nulová",J631,0)</f>
        <v>0</v>
      </c>
      <c r="BJ631" s="17" t="s">
        <v>165</v>
      </c>
      <c r="BK631" s="214">
        <f>ROUND(I631*H631,0)</f>
        <v>0</v>
      </c>
      <c r="BL631" s="17" t="s">
        <v>247</v>
      </c>
      <c r="BM631" s="17" t="s">
        <v>824</v>
      </c>
    </row>
    <row r="632" spans="2:51" s="11" customFormat="1" ht="12">
      <c r="B632" s="215"/>
      <c r="C632" s="216"/>
      <c r="D632" s="217" t="s">
        <v>167</v>
      </c>
      <c r="E632" s="218" t="s">
        <v>20</v>
      </c>
      <c r="F632" s="219" t="s">
        <v>825</v>
      </c>
      <c r="G632" s="216"/>
      <c r="H632" s="220">
        <v>20</v>
      </c>
      <c r="I632" s="221"/>
      <c r="J632" s="216"/>
      <c r="K632" s="216"/>
      <c r="L632" s="222"/>
      <c r="M632" s="223"/>
      <c r="N632" s="224"/>
      <c r="O632" s="224"/>
      <c r="P632" s="224"/>
      <c r="Q632" s="224"/>
      <c r="R632" s="224"/>
      <c r="S632" s="224"/>
      <c r="T632" s="225"/>
      <c r="AT632" s="226" t="s">
        <v>167</v>
      </c>
      <c r="AU632" s="226" t="s">
        <v>165</v>
      </c>
      <c r="AV632" s="11" t="s">
        <v>165</v>
      </c>
      <c r="AW632" s="11" t="s">
        <v>34</v>
      </c>
      <c r="AX632" s="11" t="s">
        <v>8</v>
      </c>
      <c r="AY632" s="226" t="s">
        <v>157</v>
      </c>
    </row>
    <row r="633" spans="2:65" s="1" customFormat="1" ht="16.5" customHeight="1">
      <c r="B633" s="38"/>
      <c r="C633" s="204" t="s">
        <v>826</v>
      </c>
      <c r="D633" s="204" t="s">
        <v>159</v>
      </c>
      <c r="E633" s="205" t="s">
        <v>827</v>
      </c>
      <c r="F633" s="206" t="s">
        <v>828</v>
      </c>
      <c r="G633" s="207" t="s">
        <v>231</v>
      </c>
      <c r="H633" s="208">
        <v>10</v>
      </c>
      <c r="I633" s="209"/>
      <c r="J633" s="208">
        <f>ROUND(I633*H633,0)</f>
        <v>0</v>
      </c>
      <c r="K633" s="206" t="s">
        <v>163</v>
      </c>
      <c r="L633" s="43"/>
      <c r="M633" s="210" t="s">
        <v>20</v>
      </c>
      <c r="N633" s="211" t="s">
        <v>46</v>
      </c>
      <c r="O633" s="79"/>
      <c r="P633" s="212">
        <f>O633*H633</f>
        <v>0</v>
      </c>
      <c r="Q633" s="212">
        <v>0.00194</v>
      </c>
      <c r="R633" s="212">
        <f>Q633*H633</f>
        <v>0.0194</v>
      </c>
      <c r="S633" s="212">
        <v>0</v>
      </c>
      <c r="T633" s="213">
        <f>S633*H633</f>
        <v>0</v>
      </c>
      <c r="AR633" s="17" t="s">
        <v>247</v>
      </c>
      <c r="AT633" s="17" t="s">
        <v>159</v>
      </c>
      <c r="AU633" s="17" t="s">
        <v>165</v>
      </c>
      <c r="AY633" s="17" t="s">
        <v>157</v>
      </c>
      <c r="BE633" s="214">
        <f>IF(N633="základní",J633,0)</f>
        <v>0</v>
      </c>
      <c r="BF633" s="214">
        <f>IF(N633="snížená",J633,0)</f>
        <v>0</v>
      </c>
      <c r="BG633" s="214">
        <f>IF(N633="zákl. přenesená",J633,0)</f>
        <v>0</v>
      </c>
      <c r="BH633" s="214">
        <f>IF(N633="sníž. přenesená",J633,0)</f>
        <v>0</v>
      </c>
      <c r="BI633" s="214">
        <f>IF(N633="nulová",J633,0)</f>
        <v>0</v>
      </c>
      <c r="BJ633" s="17" t="s">
        <v>165</v>
      </c>
      <c r="BK633" s="214">
        <f>ROUND(I633*H633,0)</f>
        <v>0</v>
      </c>
      <c r="BL633" s="17" t="s">
        <v>247</v>
      </c>
      <c r="BM633" s="17" t="s">
        <v>829</v>
      </c>
    </row>
    <row r="634" spans="2:51" s="11" customFormat="1" ht="12">
      <c r="B634" s="215"/>
      <c r="C634" s="216"/>
      <c r="D634" s="217" t="s">
        <v>167</v>
      </c>
      <c r="E634" s="218" t="s">
        <v>20</v>
      </c>
      <c r="F634" s="219" t="s">
        <v>830</v>
      </c>
      <c r="G634" s="216"/>
      <c r="H634" s="220">
        <v>10</v>
      </c>
      <c r="I634" s="221"/>
      <c r="J634" s="216"/>
      <c r="K634" s="216"/>
      <c r="L634" s="222"/>
      <c r="M634" s="223"/>
      <c r="N634" s="224"/>
      <c r="O634" s="224"/>
      <c r="P634" s="224"/>
      <c r="Q634" s="224"/>
      <c r="R634" s="224"/>
      <c r="S634" s="224"/>
      <c r="T634" s="225"/>
      <c r="AT634" s="226" t="s">
        <v>167</v>
      </c>
      <c r="AU634" s="226" t="s">
        <v>165</v>
      </c>
      <c r="AV634" s="11" t="s">
        <v>165</v>
      </c>
      <c r="AW634" s="11" t="s">
        <v>34</v>
      </c>
      <c r="AX634" s="11" t="s">
        <v>8</v>
      </c>
      <c r="AY634" s="226" t="s">
        <v>157</v>
      </c>
    </row>
    <row r="635" spans="2:65" s="1" customFormat="1" ht="16.5" customHeight="1">
      <c r="B635" s="38"/>
      <c r="C635" s="204" t="s">
        <v>831</v>
      </c>
      <c r="D635" s="204" t="s">
        <v>159</v>
      </c>
      <c r="E635" s="205" t="s">
        <v>832</v>
      </c>
      <c r="F635" s="206" t="s">
        <v>833</v>
      </c>
      <c r="G635" s="207" t="s">
        <v>231</v>
      </c>
      <c r="H635" s="208">
        <v>35</v>
      </c>
      <c r="I635" s="209"/>
      <c r="J635" s="208">
        <f>ROUND(I635*H635,0)</f>
        <v>0</v>
      </c>
      <c r="K635" s="206" t="s">
        <v>163</v>
      </c>
      <c r="L635" s="43"/>
      <c r="M635" s="210" t="s">
        <v>20</v>
      </c>
      <c r="N635" s="211" t="s">
        <v>46</v>
      </c>
      <c r="O635" s="79"/>
      <c r="P635" s="212">
        <f>O635*H635</f>
        <v>0</v>
      </c>
      <c r="Q635" s="212">
        <v>0.00262</v>
      </c>
      <c r="R635" s="212">
        <f>Q635*H635</f>
        <v>0.0917</v>
      </c>
      <c r="S635" s="212">
        <v>0</v>
      </c>
      <c r="T635" s="213">
        <f>S635*H635</f>
        <v>0</v>
      </c>
      <c r="AR635" s="17" t="s">
        <v>247</v>
      </c>
      <c r="AT635" s="17" t="s">
        <v>159</v>
      </c>
      <c r="AU635" s="17" t="s">
        <v>165</v>
      </c>
      <c r="AY635" s="17" t="s">
        <v>157</v>
      </c>
      <c r="BE635" s="214">
        <f>IF(N635="základní",J635,0)</f>
        <v>0</v>
      </c>
      <c r="BF635" s="214">
        <f>IF(N635="snížená",J635,0)</f>
        <v>0</v>
      </c>
      <c r="BG635" s="214">
        <f>IF(N635="zákl. přenesená",J635,0)</f>
        <v>0</v>
      </c>
      <c r="BH635" s="214">
        <f>IF(N635="sníž. přenesená",J635,0)</f>
        <v>0</v>
      </c>
      <c r="BI635" s="214">
        <f>IF(N635="nulová",J635,0)</f>
        <v>0</v>
      </c>
      <c r="BJ635" s="17" t="s">
        <v>165</v>
      </c>
      <c r="BK635" s="214">
        <f>ROUND(I635*H635,0)</f>
        <v>0</v>
      </c>
      <c r="BL635" s="17" t="s">
        <v>247</v>
      </c>
      <c r="BM635" s="17" t="s">
        <v>834</v>
      </c>
    </row>
    <row r="636" spans="2:51" s="11" customFormat="1" ht="12">
      <c r="B636" s="215"/>
      <c r="C636" s="216"/>
      <c r="D636" s="217" t="s">
        <v>167</v>
      </c>
      <c r="E636" s="218" t="s">
        <v>20</v>
      </c>
      <c r="F636" s="219" t="s">
        <v>835</v>
      </c>
      <c r="G636" s="216"/>
      <c r="H636" s="220">
        <v>35</v>
      </c>
      <c r="I636" s="221"/>
      <c r="J636" s="216"/>
      <c r="K636" s="216"/>
      <c r="L636" s="222"/>
      <c r="M636" s="223"/>
      <c r="N636" s="224"/>
      <c r="O636" s="224"/>
      <c r="P636" s="224"/>
      <c r="Q636" s="224"/>
      <c r="R636" s="224"/>
      <c r="S636" s="224"/>
      <c r="T636" s="225"/>
      <c r="AT636" s="226" t="s">
        <v>167</v>
      </c>
      <c r="AU636" s="226" t="s">
        <v>165</v>
      </c>
      <c r="AV636" s="11" t="s">
        <v>165</v>
      </c>
      <c r="AW636" s="11" t="s">
        <v>34</v>
      </c>
      <c r="AX636" s="11" t="s">
        <v>8</v>
      </c>
      <c r="AY636" s="226" t="s">
        <v>157</v>
      </c>
    </row>
    <row r="637" spans="2:65" s="1" customFormat="1" ht="22.5" customHeight="1">
      <c r="B637" s="38"/>
      <c r="C637" s="204" t="s">
        <v>836</v>
      </c>
      <c r="D637" s="204" t="s">
        <v>159</v>
      </c>
      <c r="E637" s="205" t="s">
        <v>837</v>
      </c>
      <c r="F637" s="206" t="s">
        <v>838</v>
      </c>
      <c r="G637" s="207" t="s">
        <v>514</v>
      </c>
      <c r="H637" s="208">
        <v>0.62</v>
      </c>
      <c r="I637" s="209"/>
      <c r="J637" s="208">
        <f>ROUND(I637*H637,0)</f>
        <v>0</v>
      </c>
      <c r="K637" s="206" t="s">
        <v>163</v>
      </c>
      <c r="L637" s="43"/>
      <c r="M637" s="210" t="s">
        <v>20</v>
      </c>
      <c r="N637" s="211" t="s">
        <v>46</v>
      </c>
      <c r="O637" s="79"/>
      <c r="P637" s="212">
        <f>O637*H637</f>
        <v>0</v>
      </c>
      <c r="Q637" s="212">
        <v>0</v>
      </c>
      <c r="R637" s="212">
        <f>Q637*H637</f>
        <v>0</v>
      </c>
      <c r="S637" s="212">
        <v>0</v>
      </c>
      <c r="T637" s="213">
        <f>S637*H637</f>
        <v>0</v>
      </c>
      <c r="AR637" s="17" t="s">
        <v>247</v>
      </c>
      <c r="AT637" s="17" t="s">
        <v>159</v>
      </c>
      <c r="AU637" s="17" t="s">
        <v>165</v>
      </c>
      <c r="AY637" s="17" t="s">
        <v>157</v>
      </c>
      <c r="BE637" s="214">
        <f>IF(N637="základní",J637,0)</f>
        <v>0</v>
      </c>
      <c r="BF637" s="214">
        <f>IF(N637="snížená",J637,0)</f>
        <v>0</v>
      </c>
      <c r="BG637" s="214">
        <f>IF(N637="zákl. přenesená",J637,0)</f>
        <v>0</v>
      </c>
      <c r="BH637" s="214">
        <f>IF(N637="sníž. přenesená",J637,0)</f>
        <v>0</v>
      </c>
      <c r="BI637" s="214">
        <f>IF(N637="nulová",J637,0)</f>
        <v>0</v>
      </c>
      <c r="BJ637" s="17" t="s">
        <v>165</v>
      </c>
      <c r="BK637" s="214">
        <f>ROUND(I637*H637,0)</f>
        <v>0</v>
      </c>
      <c r="BL637" s="17" t="s">
        <v>247</v>
      </c>
      <c r="BM637" s="17" t="s">
        <v>839</v>
      </c>
    </row>
    <row r="638" spans="2:63" s="10" customFormat="1" ht="22.8" customHeight="1">
      <c r="B638" s="188"/>
      <c r="C638" s="189"/>
      <c r="D638" s="190" t="s">
        <v>73</v>
      </c>
      <c r="E638" s="202" t="s">
        <v>840</v>
      </c>
      <c r="F638" s="202" t="s">
        <v>841</v>
      </c>
      <c r="G638" s="189"/>
      <c r="H638" s="189"/>
      <c r="I638" s="192"/>
      <c r="J638" s="203">
        <f>BK638</f>
        <v>0</v>
      </c>
      <c r="K638" s="189"/>
      <c r="L638" s="194"/>
      <c r="M638" s="195"/>
      <c r="N638" s="196"/>
      <c r="O638" s="196"/>
      <c r="P638" s="197">
        <f>SUM(P639:P657)</f>
        <v>0</v>
      </c>
      <c r="Q638" s="196"/>
      <c r="R638" s="197">
        <f>SUM(R639:R657)</f>
        <v>0.0889</v>
      </c>
      <c r="S638" s="196"/>
      <c r="T638" s="198">
        <f>SUM(T639:T657)</f>
        <v>0</v>
      </c>
      <c r="AR638" s="199" t="s">
        <v>165</v>
      </c>
      <c r="AT638" s="200" t="s">
        <v>73</v>
      </c>
      <c r="AU638" s="200" t="s">
        <v>8</v>
      </c>
      <c r="AY638" s="199" t="s">
        <v>157</v>
      </c>
      <c r="BK638" s="201">
        <f>SUM(BK639:BK657)</f>
        <v>0</v>
      </c>
    </row>
    <row r="639" spans="2:65" s="1" customFormat="1" ht="16.5" customHeight="1">
      <c r="B639" s="38"/>
      <c r="C639" s="248" t="s">
        <v>842</v>
      </c>
      <c r="D639" s="248" t="s">
        <v>223</v>
      </c>
      <c r="E639" s="249" t="s">
        <v>843</v>
      </c>
      <c r="F639" s="250" t="s">
        <v>844</v>
      </c>
      <c r="G639" s="251" t="s">
        <v>434</v>
      </c>
      <c r="H639" s="252">
        <v>3</v>
      </c>
      <c r="I639" s="253"/>
      <c r="J639" s="252">
        <f>ROUND(I639*H639,0)</f>
        <v>0</v>
      </c>
      <c r="K639" s="250" t="s">
        <v>209</v>
      </c>
      <c r="L639" s="254"/>
      <c r="M639" s="255" t="s">
        <v>20</v>
      </c>
      <c r="N639" s="256" t="s">
        <v>46</v>
      </c>
      <c r="O639" s="79"/>
      <c r="P639" s="212">
        <f>O639*H639</f>
        <v>0</v>
      </c>
      <c r="Q639" s="212">
        <v>0</v>
      </c>
      <c r="R639" s="212">
        <f>Q639*H639</f>
        <v>0</v>
      </c>
      <c r="S639" s="212">
        <v>0</v>
      </c>
      <c r="T639" s="213">
        <f>S639*H639</f>
        <v>0</v>
      </c>
      <c r="AR639" s="17" t="s">
        <v>374</v>
      </c>
      <c r="AT639" s="17" t="s">
        <v>223</v>
      </c>
      <c r="AU639" s="17" t="s">
        <v>165</v>
      </c>
      <c r="AY639" s="17" t="s">
        <v>157</v>
      </c>
      <c r="BE639" s="214">
        <f>IF(N639="základní",J639,0)</f>
        <v>0</v>
      </c>
      <c r="BF639" s="214">
        <f>IF(N639="snížená",J639,0)</f>
        <v>0</v>
      </c>
      <c r="BG639" s="214">
        <f>IF(N639="zákl. přenesená",J639,0)</f>
        <v>0</v>
      </c>
      <c r="BH639" s="214">
        <f>IF(N639="sníž. přenesená",J639,0)</f>
        <v>0</v>
      </c>
      <c r="BI639" s="214">
        <f>IF(N639="nulová",J639,0)</f>
        <v>0</v>
      </c>
      <c r="BJ639" s="17" t="s">
        <v>165</v>
      </c>
      <c r="BK639" s="214">
        <f>ROUND(I639*H639,0)</f>
        <v>0</v>
      </c>
      <c r="BL639" s="17" t="s">
        <v>247</v>
      </c>
      <c r="BM639" s="17" t="s">
        <v>845</v>
      </c>
    </row>
    <row r="640" spans="2:51" s="11" customFormat="1" ht="12">
      <c r="B640" s="215"/>
      <c r="C640" s="216"/>
      <c r="D640" s="217" t="s">
        <v>167</v>
      </c>
      <c r="E640" s="218" t="s">
        <v>20</v>
      </c>
      <c r="F640" s="219" t="s">
        <v>846</v>
      </c>
      <c r="G640" s="216"/>
      <c r="H640" s="220">
        <v>3</v>
      </c>
      <c r="I640" s="221"/>
      <c r="J640" s="216"/>
      <c r="K640" s="216"/>
      <c r="L640" s="222"/>
      <c r="M640" s="223"/>
      <c r="N640" s="224"/>
      <c r="O640" s="224"/>
      <c r="P640" s="224"/>
      <c r="Q640" s="224"/>
      <c r="R640" s="224"/>
      <c r="S640" s="224"/>
      <c r="T640" s="225"/>
      <c r="AT640" s="226" t="s">
        <v>167</v>
      </c>
      <c r="AU640" s="226" t="s">
        <v>165</v>
      </c>
      <c r="AV640" s="11" t="s">
        <v>165</v>
      </c>
      <c r="AW640" s="11" t="s">
        <v>34</v>
      </c>
      <c r="AX640" s="11" t="s">
        <v>8</v>
      </c>
      <c r="AY640" s="226" t="s">
        <v>157</v>
      </c>
    </row>
    <row r="641" spans="2:65" s="1" customFormat="1" ht="16.5" customHeight="1">
      <c r="B641" s="38"/>
      <c r="C641" s="248" t="s">
        <v>847</v>
      </c>
      <c r="D641" s="248" t="s">
        <v>223</v>
      </c>
      <c r="E641" s="249" t="s">
        <v>848</v>
      </c>
      <c r="F641" s="250" t="s">
        <v>849</v>
      </c>
      <c r="G641" s="251" t="s">
        <v>434</v>
      </c>
      <c r="H641" s="252">
        <v>8</v>
      </c>
      <c r="I641" s="253"/>
      <c r="J641" s="252">
        <f>ROUND(I641*H641,0)</f>
        <v>0</v>
      </c>
      <c r="K641" s="250" t="s">
        <v>209</v>
      </c>
      <c r="L641" s="254"/>
      <c r="M641" s="255" t="s">
        <v>20</v>
      </c>
      <c r="N641" s="256" t="s">
        <v>46</v>
      </c>
      <c r="O641" s="79"/>
      <c r="P641" s="212">
        <f>O641*H641</f>
        <v>0</v>
      </c>
      <c r="Q641" s="212">
        <v>0</v>
      </c>
      <c r="R641" s="212">
        <f>Q641*H641</f>
        <v>0</v>
      </c>
      <c r="S641" s="212">
        <v>0</v>
      </c>
      <c r="T641" s="213">
        <f>S641*H641</f>
        <v>0</v>
      </c>
      <c r="AR641" s="17" t="s">
        <v>374</v>
      </c>
      <c r="AT641" s="17" t="s">
        <v>223</v>
      </c>
      <c r="AU641" s="17" t="s">
        <v>165</v>
      </c>
      <c r="AY641" s="17" t="s">
        <v>157</v>
      </c>
      <c r="BE641" s="214">
        <f>IF(N641="základní",J641,0)</f>
        <v>0</v>
      </c>
      <c r="BF641" s="214">
        <f>IF(N641="snížená",J641,0)</f>
        <v>0</v>
      </c>
      <c r="BG641" s="214">
        <f>IF(N641="zákl. přenesená",J641,0)</f>
        <v>0</v>
      </c>
      <c r="BH641" s="214">
        <f>IF(N641="sníž. přenesená",J641,0)</f>
        <v>0</v>
      </c>
      <c r="BI641" s="214">
        <f>IF(N641="nulová",J641,0)</f>
        <v>0</v>
      </c>
      <c r="BJ641" s="17" t="s">
        <v>165</v>
      </c>
      <c r="BK641" s="214">
        <f>ROUND(I641*H641,0)</f>
        <v>0</v>
      </c>
      <c r="BL641" s="17" t="s">
        <v>247</v>
      </c>
      <c r="BM641" s="17" t="s">
        <v>850</v>
      </c>
    </row>
    <row r="642" spans="2:51" s="11" customFormat="1" ht="12">
      <c r="B642" s="215"/>
      <c r="C642" s="216"/>
      <c r="D642" s="217" t="s">
        <v>167</v>
      </c>
      <c r="E642" s="218" t="s">
        <v>20</v>
      </c>
      <c r="F642" s="219" t="s">
        <v>851</v>
      </c>
      <c r="G642" s="216"/>
      <c r="H642" s="220">
        <v>8</v>
      </c>
      <c r="I642" s="221"/>
      <c r="J642" s="216"/>
      <c r="K642" s="216"/>
      <c r="L642" s="222"/>
      <c r="M642" s="223"/>
      <c r="N642" s="224"/>
      <c r="O642" s="224"/>
      <c r="P642" s="224"/>
      <c r="Q642" s="224"/>
      <c r="R642" s="224"/>
      <c r="S642" s="224"/>
      <c r="T642" s="225"/>
      <c r="AT642" s="226" t="s">
        <v>167</v>
      </c>
      <c r="AU642" s="226" t="s">
        <v>165</v>
      </c>
      <c r="AV642" s="11" t="s">
        <v>165</v>
      </c>
      <c r="AW642" s="11" t="s">
        <v>34</v>
      </c>
      <c r="AX642" s="11" t="s">
        <v>8</v>
      </c>
      <c r="AY642" s="226" t="s">
        <v>157</v>
      </c>
    </row>
    <row r="643" spans="2:65" s="1" customFormat="1" ht="16.5" customHeight="1">
      <c r="B643" s="38"/>
      <c r="C643" s="204" t="s">
        <v>852</v>
      </c>
      <c r="D643" s="204" t="s">
        <v>159</v>
      </c>
      <c r="E643" s="205" t="s">
        <v>853</v>
      </c>
      <c r="F643" s="206" t="s">
        <v>854</v>
      </c>
      <c r="G643" s="207" t="s">
        <v>707</v>
      </c>
      <c r="H643" s="208">
        <v>2</v>
      </c>
      <c r="I643" s="209"/>
      <c r="J643" s="208">
        <f>ROUND(I643*H643,0)</f>
        <v>0</v>
      </c>
      <c r="K643" s="206" t="s">
        <v>163</v>
      </c>
      <c r="L643" s="43"/>
      <c r="M643" s="210" t="s">
        <v>20</v>
      </c>
      <c r="N643" s="211" t="s">
        <v>46</v>
      </c>
      <c r="O643" s="79"/>
      <c r="P643" s="212">
        <f>O643*H643</f>
        <v>0</v>
      </c>
      <c r="Q643" s="212">
        <v>0.00018</v>
      </c>
      <c r="R643" s="212">
        <f>Q643*H643</f>
        <v>0.00036</v>
      </c>
      <c r="S643" s="212">
        <v>0</v>
      </c>
      <c r="T643" s="213">
        <f>S643*H643</f>
        <v>0</v>
      </c>
      <c r="AR643" s="17" t="s">
        <v>247</v>
      </c>
      <c r="AT643" s="17" t="s">
        <v>159</v>
      </c>
      <c r="AU643" s="17" t="s">
        <v>165</v>
      </c>
      <c r="AY643" s="17" t="s">
        <v>157</v>
      </c>
      <c r="BE643" s="214">
        <f>IF(N643="základní",J643,0)</f>
        <v>0</v>
      </c>
      <c r="BF643" s="214">
        <f>IF(N643="snížená",J643,0)</f>
        <v>0</v>
      </c>
      <c r="BG643" s="214">
        <f>IF(N643="zákl. přenesená",J643,0)</f>
        <v>0</v>
      </c>
      <c r="BH643" s="214">
        <f>IF(N643="sníž. přenesená",J643,0)</f>
        <v>0</v>
      </c>
      <c r="BI643" s="214">
        <f>IF(N643="nulová",J643,0)</f>
        <v>0</v>
      </c>
      <c r="BJ643" s="17" t="s">
        <v>165</v>
      </c>
      <c r="BK643" s="214">
        <f>ROUND(I643*H643,0)</f>
        <v>0</v>
      </c>
      <c r="BL643" s="17" t="s">
        <v>247</v>
      </c>
      <c r="BM643" s="17" t="s">
        <v>855</v>
      </c>
    </row>
    <row r="644" spans="2:51" s="11" customFormat="1" ht="12">
      <c r="B644" s="215"/>
      <c r="C644" s="216"/>
      <c r="D644" s="217" t="s">
        <v>167</v>
      </c>
      <c r="E644" s="218" t="s">
        <v>20</v>
      </c>
      <c r="F644" s="219" t="s">
        <v>165</v>
      </c>
      <c r="G644" s="216"/>
      <c r="H644" s="220">
        <v>2</v>
      </c>
      <c r="I644" s="221"/>
      <c r="J644" s="216"/>
      <c r="K644" s="216"/>
      <c r="L644" s="222"/>
      <c r="M644" s="223"/>
      <c r="N644" s="224"/>
      <c r="O644" s="224"/>
      <c r="P644" s="224"/>
      <c r="Q644" s="224"/>
      <c r="R644" s="224"/>
      <c r="S644" s="224"/>
      <c r="T644" s="225"/>
      <c r="AT644" s="226" t="s">
        <v>167</v>
      </c>
      <c r="AU644" s="226" t="s">
        <v>165</v>
      </c>
      <c r="AV644" s="11" t="s">
        <v>165</v>
      </c>
      <c r="AW644" s="11" t="s">
        <v>34</v>
      </c>
      <c r="AX644" s="11" t="s">
        <v>8</v>
      </c>
      <c r="AY644" s="226" t="s">
        <v>157</v>
      </c>
    </row>
    <row r="645" spans="2:65" s="1" customFormat="1" ht="16.5" customHeight="1">
      <c r="B645" s="38"/>
      <c r="C645" s="204" t="s">
        <v>856</v>
      </c>
      <c r="D645" s="204" t="s">
        <v>159</v>
      </c>
      <c r="E645" s="205" t="s">
        <v>857</v>
      </c>
      <c r="F645" s="206" t="s">
        <v>858</v>
      </c>
      <c r="G645" s="207" t="s">
        <v>707</v>
      </c>
      <c r="H645" s="208">
        <v>2</v>
      </c>
      <c r="I645" s="209"/>
      <c r="J645" s="208">
        <f>ROUND(I645*H645,0)</f>
        <v>0</v>
      </c>
      <c r="K645" s="206" t="s">
        <v>209</v>
      </c>
      <c r="L645" s="43"/>
      <c r="M645" s="210" t="s">
        <v>20</v>
      </c>
      <c r="N645" s="211" t="s">
        <v>46</v>
      </c>
      <c r="O645" s="79"/>
      <c r="P645" s="212">
        <f>O645*H645</f>
        <v>0</v>
      </c>
      <c r="Q645" s="212">
        <v>0</v>
      </c>
      <c r="R645" s="212">
        <f>Q645*H645</f>
        <v>0</v>
      </c>
      <c r="S645" s="212">
        <v>0</v>
      </c>
      <c r="T645" s="213">
        <f>S645*H645</f>
        <v>0</v>
      </c>
      <c r="AR645" s="17" t="s">
        <v>247</v>
      </c>
      <c r="AT645" s="17" t="s">
        <v>159</v>
      </c>
      <c r="AU645" s="17" t="s">
        <v>165</v>
      </c>
      <c r="AY645" s="17" t="s">
        <v>157</v>
      </c>
      <c r="BE645" s="214">
        <f>IF(N645="základní",J645,0)</f>
        <v>0</v>
      </c>
      <c r="BF645" s="214">
        <f>IF(N645="snížená",J645,0)</f>
        <v>0</v>
      </c>
      <c r="BG645" s="214">
        <f>IF(N645="zákl. přenesená",J645,0)</f>
        <v>0</v>
      </c>
      <c r="BH645" s="214">
        <f>IF(N645="sníž. přenesená",J645,0)</f>
        <v>0</v>
      </c>
      <c r="BI645" s="214">
        <f>IF(N645="nulová",J645,0)</f>
        <v>0</v>
      </c>
      <c r="BJ645" s="17" t="s">
        <v>165</v>
      </c>
      <c r="BK645" s="214">
        <f>ROUND(I645*H645,0)</f>
        <v>0</v>
      </c>
      <c r="BL645" s="17" t="s">
        <v>247</v>
      </c>
      <c r="BM645" s="17" t="s">
        <v>859</v>
      </c>
    </row>
    <row r="646" spans="2:51" s="11" customFormat="1" ht="12">
      <c r="B646" s="215"/>
      <c r="C646" s="216"/>
      <c r="D646" s="217" t="s">
        <v>167</v>
      </c>
      <c r="E646" s="218" t="s">
        <v>20</v>
      </c>
      <c r="F646" s="219" t="s">
        <v>165</v>
      </c>
      <c r="G646" s="216"/>
      <c r="H646" s="220">
        <v>2</v>
      </c>
      <c r="I646" s="221"/>
      <c r="J646" s="216"/>
      <c r="K646" s="216"/>
      <c r="L646" s="222"/>
      <c r="M646" s="223"/>
      <c r="N646" s="224"/>
      <c r="O646" s="224"/>
      <c r="P646" s="224"/>
      <c r="Q646" s="224"/>
      <c r="R646" s="224"/>
      <c r="S646" s="224"/>
      <c r="T646" s="225"/>
      <c r="AT646" s="226" t="s">
        <v>167</v>
      </c>
      <c r="AU646" s="226" t="s">
        <v>165</v>
      </c>
      <c r="AV646" s="11" t="s">
        <v>165</v>
      </c>
      <c r="AW646" s="11" t="s">
        <v>34</v>
      </c>
      <c r="AX646" s="11" t="s">
        <v>8</v>
      </c>
      <c r="AY646" s="226" t="s">
        <v>157</v>
      </c>
    </row>
    <row r="647" spans="2:65" s="1" customFormat="1" ht="16.5" customHeight="1">
      <c r="B647" s="38"/>
      <c r="C647" s="204" t="s">
        <v>860</v>
      </c>
      <c r="D647" s="204" t="s">
        <v>159</v>
      </c>
      <c r="E647" s="205" t="s">
        <v>861</v>
      </c>
      <c r="F647" s="206" t="s">
        <v>862</v>
      </c>
      <c r="G647" s="207" t="s">
        <v>707</v>
      </c>
      <c r="H647" s="208">
        <v>7</v>
      </c>
      <c r="I647" s="209"/>
      <c r="J647" s="208">
        <f>ROUND(I647*H647,0)</f>
        <v>0</v>
      </c>
      <c r="K647" s="206" t="s">
        <v>209</v>
      </c>
      <c r="L647" s="43"/>
      <c r="M647" s="210" t="s">
        <v>20</v>
      </c>
      <c r="N647" s="211" t="s">
        <v>46</v>
      </c>
      <c r="O647" s="79"/>
      <c r="P647" s="212">
        <f>O647*H647</f>
        <v>0</v>
      </c>
      <c r="Q647" s="212">
        <v>0</v>
      </c>
      <c r="R647" s="212">
        <f>Q647*H647</f>
        <v>0</v>
      </c>
      <c r="S647" s="212">
        <v>0</v>
      </c>
      <c r="T647" s="213">
        <f>S647*H647</f>
        <v>0</v>
      </c>
      <c r="AR647" s="17" t="s">
        <v>247</v>
      </c>
      <c r="AT647" s="17" t="s">
        <v>159</v>
      </c>
      <c r="AU647" s="17" t="s">
        <v>165</v>
      </c>
      <c r="AY647" s="17" t="s">
        <v>157</v>
      </c>
      <c r="BE647" s="214">
        <f>IF(N647="základní",J647,0)</f>
        <v>0</v>
      </c>
      <c r="BF647" s="214">
        <f>IF(N647="snížená",J647,0)</f>
        <v>0</v>
      </c>
      <c r="BG647" s="214">
        <f>IF(N647="zákl. přenesená",J647,0)</f>
        <v>0</v>
      </c>
      <c r="BH647" s="214">
        <f>IF(N647="sníž. přenesená",J647,0)</f>
        <v>0</v>
      </c>
      <c r="BI647" s="214">
        <f>IF(N647="nulová",J647,0)</f>
        <v>0</v>
      </c>
      <c r="BJ647" s="17" t="s">
        <v>165</v>
      </c>
      <c r="BK647" s="214">
        <f>ROUND(I647*H647,0)</f>
        <v>0</v>
      </c>
      <c r="BL647" s="17" t="s">
        <v>247</v>
      </c>
      <c r="BM647" s="17" t="s">
        <v>863</v>
      </c>
    </row>
    <row r="648" spans="2:51" s="11" customFormat="1" ht="12">
      <c r="B648" s="215"/>
      <c r="C648" s="216"/>
      <c r="D648" s="217" t="s">
        <v>167</v>
      </c>
      <c r="E648" s="218" t="s">
        <v>20</v>
      </c>
      <c r="F648" s="219" t="s">
        <v>864</v>
      </c>
      <c r="G648" s="216"/>
      <c r="H648" s="220">
        <v>7</v>
      </c>
      <c r="I648" s="221"/>
      <c r="J648" s="216"/>
      <c r="K648" s="216"/>
      <c r="L648" s="222"/>
      <c r="M648" s="223"/>
      <c r="N648" s="224"/>
      <c r="O648" s="224"/>
      <c r="P648" s="224"/>
      <c r="Q648" s="224"/>
      <c r="R648" s="224"/>
      <c r="S648" s="224"/>
      <c r="T648" s="225"/>
      <c r="AT648" s="226" t="s">
        <v>167</v>
      </c>
      <c r="AU648" s="226" t="s">
        <v>165</v>
      </c>
      <c r="AV648" s="11" t="s">
        <v>165</v>
      </c>
      <c r="AW648" s="11" t="s">
        <v>34</v>
      </c>
      <c r="AX648" s="11" t="s">
        <v>8</v>
      </c>
      <c r="AY648" s="226" t="s">
        <v>157</v>
      </c>
    </row>
    <row r="649" spans="2:65" s="1" customFormat="1" ht="16.5" customHeight="1">
      <c r="B649" s="38"/>
      <c r="C649" s="204" t="s">
        <v>865</v>
      </c>
      <c r="D649" s="204" t="s">
        <v>159</v>
      </c>
      <c r="E649" s="205" t="s">
        <v>866</v>
      </c>
      <c r="F649" s="206" t="s">
        <v>867</v>
      </c>
      <c r="G649" s="207" t="s">
        <v>707</v>
      </c>
      <c r="H649" s="208">
        <v>111</v>
      </c>
      <c r="I649" s="209"/>
      <c r="J649" s="208">
        <f>ROUND(I649*H649,0)</f>
        <v>0</v>
      </c>
      <c r="K649" s="206" t="s">
        <v>163</v>
      </c>
      <c r="L649" s="43"/>
      <c r="M649" s="210" t="s">
        <v>20</v>
      </c>
      <c r="N649" s="211" t="s">
        <v>46</v>
      </c>
      <c r="O649" s="79"/>
      <c r="P649" s="212">
        <f>O649*H649</f>
        <v>0</v>
      </c>
      <c r="Q649" s="212">
        <v>0.00014</v>
      </c>
      <c r="R649" s="212">
        <f>Q649*H649</f>
        <v>0.015539999999999998</v>
      </c>
      <c r="S649" s="212">
        <v>0</v>
      </c>
      <c r="T649" s="213">
        <f>S649*H649</f>
        <v>0</v>
      </c>
      <c r="AR649" s="17" t="s">
        <v>247</v>
      </c>
      <c r="AT649" s="17" t="s">
        <v>159</v>
      </c>
      <c r="AU649" s="17" t="s">
        <v>165</v>
      </c>
      <c r="AY649" s="17" t="s">
        <v>157</v>
      </c>
      <c r="BE649" s="214">
        <f>IF(N649="základní",J649,0)</f>
        <v>0</v>
      </c>
      <c r="BF649" s="214">
        <f>IF(N649="snížená",J649,0)</f>
        <v>0</v>
      </c>
      <c r="BG649" s="214">
        <f>IF(N649="zákl. přenesená",J649,0)</f>
        <v>0</v>
      </c>
      <c r="BH649" s="214">
        <f>IF(N649="sníž. přenesená",J649,0)</f>
        <v>0</v>
      </c>
      <c r="BI649" s="214">
        <f>IF(N649="nulová",J649,0)</f>
        <v>0</v>
      </c>
      <c r="BJ649" s="17" t="s">
        <v>165</v>
      </c>
      <c r="BK649" s="214">
        <f>ROUND(I649*H649,0)</f>
        <v>0</v>
      </c>
      <c r="BL649" s="17" t="s">
        <v>247</v>
      </c>
      <c r="BM649" s="17" t="s">
        <v>868</v>
      </c>
    </row>
    <row r="650" spans="2:51" s="11" customFormat="1" ht="12">
      <c r="B650" s="215"/>
      <c r="C650" s="216"/>
      <c r="D650" s="217" t="s">
        <v>167</v>
      </c>
      <c r="E650" s="218" t="s">
        <v>20</v>
      </c>
      <c r="F650" s="219" t="s">
        <v>869</v>
      </c>
      <c r="G650" s="216"/>
      <c r="H650" s="220">
        <v>111</v>
      </c>
      <c r="I650" s="221"/>
      <c r="J650" s="216"/>
      <c r="K650" s="216"/>
      <c r="L650" s="222"/>
      <c r="M650" s="223"/>
      <c r="N650" s="224"/>
      <c r="O650" s="224"/>
      <c r="P650" s="224"/>
      <c r="Q650" s="224"/>
      <c r="R650" s="224"/>
      <c r="S650" s="224"/>
      <c r="T650" s="225"/>
      <c r="AT650" s="226" t="s">
        <v>167</v>
      </c>
      <c r="AU650" s="226" t="s">
        <v>165</v>
      </c>
      <c r="AV650" s="11" t="s">
        <v>165</v>
      </c>
      <c r="AW650" s="11" t="s">
        <v>34</v>
      </c>
      <c r="AX650" s="11" t="s">
        <v>8</v>
      </c>
      <c r="AY650" s="226" t="s">
        <v>157</v>
      </c>
    </row>
    <row r="651" spans="2:65" s="1" customFormat="1" ht="16.5" customHeight="1">
      <c r="B651" s="38"/>
      <c r="C651" s="204" t="s">
        <v>870</v>
      </c>
      <c r="D651" s="204" t="s">
        <v>159</v>
      </c>
      <c r="E651" s="205" t="s">
        <v>871</v>
      </c>
      <c r="F651" s="206" t="s">
        <v>872</v>
      </c>
      <c r="G651" s="207" t="s">
        <v>707</v>
      </c>
      <c r="H651" s="208">
        <v>102</v>
      </c>
      <c r="I651" s="209"/>
      <c r="J651" s="208">
        <f>ROUND(I651*H651,0)</f>
        <v>0</v>
      </c>
      <c r="K651" s="206" t="s">
        <v>163</v>
      </c>
      <c r="L651" s="43"/>
      <c r="M651" s="210" t="s">
        <v>20</v>
      </c>
      <c r="N651" s="211" t="s">
        <v>46</v>
      </c>
      <c r="O651" s="79"/>
      <c r="P651" s="212">
        <f>O651*H651</f>
        <v>0</v>
      </c>
      <c r="Q651" s="212">
        <v>0.0007</v>
      </c>
      <c r="R651" s="212">
        <f>Q651*H651</f>
        <v>0.0714</v>
      </c>
      <c r="S651" s="212">
        <v>0</v>
      </c>
      <c r="T651" s="213">
        <f>S651*H651</f>
        <v>0</v>
      </c>
      <c r="AR651" s="17" t="s">
        <v>247</v>
      </c>
      <c r="AT651" s="17" t="s">
        <v>159</v>
      </c>
      <c r="AU651" s="17" t="s">
        <v>165</v>
      </c>
      <c r="AY651" s="17" t="s">
        <v>157</v>
      </c>
      <c r="BE651" s="214">
        <f>IF(N651="základní",J651,0)</f>
        <v>0</v>
      </c>
      <c r="BF651" s="214">
        <f>IF(N651="snížená",J651,0)</f>
        <v>0</v>
      </c>
      <c r="BG651" s="214">
        <f>IF(N651="zákl. přenesená",J651,0)</f>
        <v>0</v>
      </c>
      <c r="BH651" s="214">
        <f>IF(N651="sníž. přenesená",J651,0)</f>
        <v>0</v>
      </c>
      <c r="BI651" s="214">
        <f>IF(N651="nulová",J651,0)</f>
        <v>0</v>
      </c>
      <c r="BJ651" s="17" t="s">
        <v>165</v>
      </c>
      <c r="BK651" s="214">
        <f>ROUND(I651*H651,0)</f>
        <v>0</v>
      </c>
      <c r="BL651" s="17" t="s">
        <v>247</v>
      </c>
      <c r="BM651" s="17" t="s">
        <v>873</v>
      </c>
    </row>
    <row r="652" spans="2:51" s="11" customFormat="1" ht="12">
      <c r="B652" s="215"/>
      <c r="C652" s="216"/>
      <c r="D652" s="217" t="s">
        <v>167</v>
      </c>
      <c r="E652" s="218" t="s">
        <v>20</v>
      </c>
      <c r="F652" s="219" t="s">
        <v>874</v>
      </c>
      <c r="G652" s="216"/>
      <c r="H652" s="220">
        <v>102</v>
      </c>
      <c r="I652" s="221"/>
      <c r="J652" s="216"/>
      <c r="K652" s="216"/>
      <c r="L652" s="222"/>
      <c r="M652" s="223"/>
      <c r="N652" s="224"/>
      <c r="O652" s="224"/>
      <c r="P652" s="224"/>
      <c r="Q652" s="224"/>
      <c r="R652" s="224"/>
      <c r="S652" s="224"/>
      <c r="T652" s="225"/>
      <c r="AT652" s="226" t="s">
        <v>167</v>
      </c>
      <c r="AU652" s="226" t="s">
        <v>165</v>
      </c>
      <c r="AV652" s="11" t="s">
        <v>165</v>
      </c>
      <c r="AW652" s="11" t="s">
        <v>34</v>
      </c>
      <c r="AX652" s="11" t="s">
        <v>8</v>
      </c>
      <c r="AY652" s="226" t="s">
        <v>157</v>
      </c>
    </row>
    <row r="653" spans="2:65" s="1" customFormat="1" ht="16.5" customHeight="1">
      <c r="B653" s="38"/>
      <c r="C653" s="204" t="s">
        <v>875</v>
      </c>
      <c r="D653" s="204" t="s">
        <v>159</v>
      </c>
      <c r="E653" s="205" t="s">
        <v>876</v>
      </c>
      <c r="F653" s="206" t="s">
        <v>877</v>
      </c>
      <c r="G653" s="207" t="s">
        <v>707</v>
      </c>
      <c r="H653" s="208">
        <v>9</v>
      </c>
      <c r="I653" s="209"/>
      <c r="J653" s="208">
        <f>ROUND(I653*H653,0)</f>
        <v>0</v>
      </c>
      <c r="K653" s="206" t="s">
        <v>209</v>
      </c>
      <c r="L653" s="43"/>
      <c r="M653" s="210" t="s">
        <v>20</v>
      </c>
      <c r="N653" s="211" t="s">
        <v>46</v>
      </c>
      <c r="O653" s="79"/>
      <c r="P653" s="212">
        <f>O653*H653</f>
        <v>0</v>
      </c>
      <c r="Q653" s="212">
        <v>0</v>
      </c>
      <c r="R653" s="212">
        <f>Q653*H653</f>
        <v>0</v>
      </c>
      <c r="S653" s="212">
        <v>0</v>
      </c>
      <c r="T653" s="213">
        <f>S653*H653</f>
        <v>0</v>
      </c>
      <c r="AR653" s="17" t="s">
        <v>247</v>
      </c>
      <c r="AT653" s="17" t="s">
        <v>159</v>
      </c>
      <c r="AU653" s="17" t="s">
        <v>165</v>
      </c>
      <c r="AY653" s="17" t="s">
        <v>157</v>
      </c>
      <c r="BE653" s="214">
        <f>IF(N653="základní",J653,0)</f>
        <v>0</v>
      </c>
      <c r="BF653" s="214">
        <f>IF(N653="snížená",J653,0)</f>
        <v>0</v>
      </c>
      <c r="BG653" s="214">
        <f>IF(N653="zákl. přenesená",J653,0)</f>
        <v>0</v>
      </c>
      <c r="BH653" s="214">
        <f>IF(N653="sníž. přenesená",J653,0)</f>
        <v>0</v>
      </c>
      <c r="BI653" s="214">
        <f>IF(N653="nulová",J653,0)</f>
        <v>0</v>
      </c>
      <c r="BJ653" s="17" t="s">
        <v>165</v>
      </c>
      <c r="BK653" s="214">
        <f>ROUND(I653*H653,0)</f>
        <v>0</v>
      </c>
      <c r="BL653" s="17" t="s">
        <v>247</v>
      </c>
      <c r="BM653" s="17" t="s">
        <v>878</v>
      </c>
    </row>
    <row r="654" spans="2:51" s="11" customFormat="1" ht="12">
      <c r="B654" s="215"/>
      <c r="C654" s="216"/>
      <c r="D654" s="217" t="s">
        <v>167</v>
      </c>
      <c r="E654" s="218" t="s">
        <v>20</v>
      </c>
      <c r="F654" s="219" t="s">
        <v>879</v>
      </c>
      <c r="G654" s="216"/>
      <c r="H654" s="220">
        <v>9</v>
      </c>
      <c r="I654" s="221"/>
      <c r="J654" s="216"/>
      <c r="K654" s="216"/>
      <c r="L654" s="222"/>
      <c r="M654" s="223"/>
      <c r="N654" s="224"/>
      <c r="O654" s="224"/>
      <c r="P654" s="224"/>
      <c r="Q654" s="224"/>
      <c r="R654" s="224"/>
      <c r="S654" s="224"/>
      <c r="T654" s="225"/>
      <c r="AT654" s="226" t="s">
        <v>167</v>
      </c>
      <c r="AU654" s="226" t="s">
        <v>165</v>
      </c>
      <c r="AV654" s="11" t="s">
        <v>165</v>
      </c>
      <c r="AW654" s="11" t="s">
        <v>34</v>
      </c>
      <c r="AX654" s="11" t="s">
        <v>8</v>
      </c>
      <c r="AY654" s="226" t="s">
        <v>157</v>
      </c>
    </row>
    <row r="655" spans="2:65" s="1" customFormat="1" ht="16.5" customHeight="1">
      <c r="B655" s="38"/>
      <c r="C655" s="204" t="s">
        <v>880</v>
      </c>
      <c r="D655" s="204" t="s">
        <v>159</v>
      </c>
      <c r="E655" s="205" t="s">
        <v>881</v>
      </c>
      <c r="F655" s="206" t="s">
        <v>882</v>
      </c>
      <c r="G655" s="207" t="s">
        <v>707</v>
      </c>
      <c r="H655" s="208">
        <v>16</v>
      </c>
      <c r="I655" s="209"/>
      <c r="J655" s="208">
        <f>ROUND(I655*H655,0)</f>
        <v>0</v>
      </c>
      <c r="K655" s="206" t="s">
        <v>163</v>
      </c>
      <c r="L655" s="43"/>
      <c r="M655" s="210" t="s">
        <v>20</v>
      </c>
      <c r="N655" s="211" t="s">
        <v>46</v>
      </c>
      <c r="O655" s="79"/>
      <c r="P655" s="212">
        <f>O655*H655</f>
        <v>0</v>
      </c>
      <c r="Q655" s="212">
        <v>0.0001</v>
      </c>
      <c r="R655" s="212">
        <f>Q655*H655</f>
        <v>0.0016</v>
      </c>
      <c r="S655" s="212">
        <v>0</v>
      </c>
      <c r="T655" s="213">
        <f>S655*H655</f>
        <v>0</v>
      </c>
      <c r="AR655" s="17" t="s">
        <v>247</v>
      </c>
      <c r="AT655" s="17" t="s">
        <v>159</v>
      </c>
      <c r="AU655" s="17" t="s">
        <v>165</v>
      </c>
      <c r="AY655" s="17" t="s">
        <v>157</v>
      </c>
      <c r="BE655" s="214">
        <f>IF(N655="základní",J655,0)</f>
        <v>0</v>
      </c>
      <c r="BF655" s="214">
        <f>IF(N655="snížená",J655,0)</f>
        <v>0</v>
      </c>
      <c r="BG655" s="214">
        <f>IF(N655="zákl. přenesená",J655,0)</f>
        <v>0</v>
      </c>
      <c r="BH655" s="214">
        <f>IF(N655="sníž. přenesená",J655,0)</f>
        <v>0</v>
      </c>
      <c r="BI655" s="214">
        <f>IF(N655="nulová",J655,0)</f>
        <v>0</v>
      </c>
      <c r="BJ655" s="17" t="s">
        <v>165</v>
      </c>
      <c r="BK655" s="214">
        <f>ROUND(I655*H655,0)</f>
        <v>0</v>
      </c>
      <c r="BL655" s="17" t="s">
        <v>247</v>
      </c>
      <c r="BM655" s="17" t="s">
        <v>883</v>
      </c>
    </row>
    <row r="656" spans="2:51" s="11" customFormat="1" ht="12">
      <c r="B656" s="215"/>
      <c r="C656" s="216"/>
      <c r="D656" s="217" t="s">
        <v>167</v>
      </c>
      <c r="E656" s="218" t="s">
        <v>20</v>
      </c>
      <c r="F656" s="219" t="s">
        <v>884</v>
      </c>
      <c r="G656" s="216"/>
      <c r="H656" s="220">
        <v>16</v>
      </c>
      <c r="I656" s="221"/>
      <c r="J656" s="216"/>
      <c r="K656" s="216"/>
      <c r="L656" s="222"/>
      <c r="M656" s="223"/>
      <c r="N656" s="224"/>
      <c r="O656" s="224"/>
      <c r="P656" s="224"/>
      <c r="Q656" s="224"/>
      <c r="R656" s="224"/>
      <c r="S656" s="224"/>
      <c r="T656" s="225"/>
      <c r="AT656" s="226" t="s">
        <v>167</v>
      </c>
      <c r="AU656" s="226" t="s">
        <v>165</v>
      </c>
      <c r="AV656" s="11" t="s">
        <v>165</v>
      </c>
      <c r="AW656" s="11" t="s">
        <v>34</v>
      </c>
      <c r="AX656" s="11" t="s">
        <v>8</v>
      </c>
      <c r="AY656" s="226" t="s">
        <v>157</v>
      </c>
    </row>
    <row r="657" spans="2:65" s="1" customFormat="1" ht="22.5" customHeight="1">
      <c r="B657" s="38"/>
      <c r="C657" s="204" t="s">
        <v>885</v>
      </c>
      <c r="D657" s="204" t="s">
        <v>159</v>
      </c>
      <c r="E657" s="205" t="s">
        <v>886</v>
      </c>
      <c r="F657" s="206" t="s">
        <v>887</v>
      </c>
      <c r="G657" s="207" t="s">
        <v>514</v>
      </c>
      <c r="H657" s="208">
        <v>0.1</v>
      </c>
      <c r="I657" s="209"/>
      <c r="J657" s="208">
        <f>ROUND(I657*H657,0)</f>
        <v>0</v>
      </c>
      <c r="K657" s="206" t="s">
        <v>163</v>
      </c>
      <c r="L657" s="43"/>
      <c r="M657" s="210" t="s">
        <v>20</v>
      </c>
      <c r="N657" s="211" t="s">
        <v>46</v>
      </c>
      <c r="O657" s="79"/>
      <c r="P657" s="212">
        <f>O657*H657</f>
        <v>0</v>
      </c>
      <c r="Q657" s="212">
        <v>0</v>
      </c>
      <c r="R657" s="212">
        <f>Q657*H657</f>
        <v>0</v>
      </c>
      <c r="S657" s="212">
        <v>0</v>
      </c>
      <c r="T657" s="213">
        <f>S657*H657</f>
        <v>0</v>
      </c>
      <c r="AR657" s="17" t="s">
        <v>247</v>
      </c>
      <c r="AT657" s="17" t="s">
        <v>159</v>
      </c>
      <c r="AU657" s="17" t="s">
        <v>165</v>
      </c>
      <c r="AY657" s="17" t="s">
        <v>157</v>
      </c>
      <c r="BE657" s="214">
        <f>IF(N657="základní",J657,0)</f>
        <v>0</v>
      </c>
      <c r="BF657" s="214">
        <f>IF(N657="snížená",J657,0)</f>
        <v>0</v>
      </c>
      <c r="BG657" s="214">
        <f>IF(N657="zákl. přenesená",J657,0)</f>
        <v>0</v>
      </c>
      <c r="BH657" s="214">
        <f>IF(N657="sníž. přenesená",J657,0)</f>
        <v>0</v>
      </c>
      <c r="BI657" s="214">
        <f>IF(N657="nulová",J657,0)</f>
        <v>0</v>
      </c>
      <c r="BJ657" s="17" t="s">
        <v>165</v>
      </c>
      <c r="BK657" s="214">
        <f>ROUND(I657*H657,0)</f>
        <v>0</v>
      </c>
      <c r="BL657" s="17" t="s">
        <v>247</v>
      </c>
      <c r="BM657" s="17" t="s">
        <v>888</v>
      </c>
    </row>
    <row r="658" spans="2:63" s="10" customFormat="1" ht="22.8" customHeight="1">
      <c r="B658" s="188"/>
      <c r="C658" s="189"/>
      <c r="D658" s="190" t="s">
        <v>73</v>
      </c>
      <c r="E658" s="202" t="s">
        <v>889</v>
      </c>
      <c r="F658" s="202" t="s">
        <v>890</v>
      </c>
      <c r="G658" s="189"/>
      <c r="H658" s="189"/>
      <c r="I658" s="192"/>
      <c r="J658" s="203">
        <f>BK658</f>
        <v>0</v>
      </c>
      <c r="K658" s="189"/>
      <c r="L658" s="194"/>
      <c r="M658" s="195"/>
      <c r="N658" s="196"/>
      <c r="O658" s="196"/>
      <c r="P658" s="197">
        <f>SUM(P659:P671)</f>
        <v>0</v>
      </c>
      <c r="Q658" s="196"/>
      <c r="R658" s="197">
        <f>SUM(R659:R671)</f>
        <v>2.21238</v>
      </c>
      <c r="S658" s="196"/>
      <c r="T658" s="198">
        <f>SUM(T659:T671)</f>
        <v>0</v>
      </c>
      <c r="AR658" s="199" t="s">
        <v>165</v>
      </c>
      <c r="AT658" s="200" t="s">
        <v>73</v>
      </c>
      <c r="AU658" s="200" t="s">
        <v>8</v>
      </c>
      <c r="AY658" s="199" t="s">
        <v>157</v>
      </c>
      <c r="BK658" s="201">
        <f>SUM(BK659:BK671)</f>
        <v>0</v>
      </c>
    </row>
    <row r="659" spans="2:65" s="1" customFormat="1" ht="22.5" customHeight="1">
      <c r="B659" s="38"/>
      <c r="C659" s="204" t="s">
        <v>891</v>
      </c>
      <c r="D659" s="204" t="s">
        <v>159</v>
      </c>
      <c r="E659" s="205" t="s">
        <v>892</v>
      </c>
      <c r="F659" s="206" t="s">
        <v>893</v>
      </c>
      <c r="G659" s="207" t="s">
        <v>707</v>
      </c>
      <c r="H659" s="208">
        <v>24</v>
      </c>
      <c r="I659" s="209"/>
      <c r="J659" s="208">
        <f>ROUND(I659*H659,0)</f>
        <v>0</v>
      </c>
      <c r="K659" s="206" t="s">
        <v>163</v>
      </c>
      <c r="L659" s="43"/>
      <c r="M659" s="210" t="s">
        <v>20</v>
      </c>
      <c r="N659" s="211" t="s">
        <v>46</v>
      </c>
      <c r="O659" s="79"/>
      <c r="P659" s="212">
        <f>O659*H659</f>
        <v>0</v>
      </c>
      <c r="Q659" s="212">
        <v>0.01035</v>
      </c>
      <c r="R659" s="212">
        <f>Q659*H659</f>
        <v>0.2484</v>
      </c>
      <c r="S659" s="212">
        <v>0</v>
      </c>
      <c r="T659" s="213">
        <f>S659*H659</f>
        <v>0</v>
      </c>
      <c r="AR659" s="17" t="s">
        <v>247</v>
      </c>
      <c r="AT659" s="17" t="s">
        <v>159</v>
      </c>
      <c r="AU659" s="17" t="s">
        <v>165</v>
      </c>
      <c r="AY659" s="17" t="s">
        <v>157</v>
      </c>
      <c r="BE659" s="214">
        <f>IF(N659="základní",J659,0)</f>
        <v>0</v>
      </c>
      <c r="BF659" s="214">
        <f>IF(N659="snížená",J659,0)</f>
        <v>0</v>
      </c>
      <c r="BG659" s="214">
        <f>IF(N659="zákl. přenesená",J659,0)</f>
        <v>0</v>
      </c>
      <c r="BH659" s="214">
        <f>IF(N659="sníž. přenesená",J659,0)</f>
        <v>0</v>
      </c>
      <c r="BI659" s="214">
        <f>IF(N659="nulová",J659,0)</f>
        <v>0</v>
      </c>
      <c r="BJ659" s="17" t="s">
        <v>165</v>
      </c>
      <c r="BK659" s="214">
        <f>ROUND(I659*H659,0)</f>
        <v>0</v>
      </c>
      <c r="BL659" s="17" t="s">
        <v>247</v>
      </c>
      <c r="BM659" s="17" t="s">
        <v>894</v>
      </c>
    </row>
    <row r="660" spans="2:51" s="11" customFormat="1" ht="12">
      <c r="B660" s="215"/>
      <c r="C660" s="216"/>
      <c r="D660" s="217" t="s">
        <v>167</v>
      </c>
      <c r="E660" s="218" t="s">
        <v>20</v>
      </c>
      <c r="F660" s="219" t="s">
        <v>895</v>
      </c>
      <c r="G660" s="216"/>
      <c r="H660" s="220">
        <v>24</v>
      </c>
      <c r="I660" s="221"/>
      <c r="J660" s="216"/>
      <c r="K660" s="216"/>
      <c r="L660" s="222"/>
      <c r="M660" s="223"/>
      <c r="N660" s="224"/>
      <c r="O660" s="224"/>
      <c r="P660" s="224"/>
      <c r="Q660" s="224"/>
      <c r="R660" s="224"/>
      <c r="S660" s="224"/>
      <c r="T660" s="225"/>
      <c r="AT660" s="226" t="s">
        <v>167</v>
      </c>
      <c r="AU660" s="226" t="s">
        <v>165</v>
      </c>
      <c r="AV660" s="11" t="s">
        <v>165</v>
      </c>
      <c r="AW660" s="11" t="s">
        <v>34</v>
      </c>
      <c r="AX660" s="11" t="s">
        <v>8</v>
      </c>
      <c r="AY660" s="226" t="s">
        <v>157</v>
      </c>
    </row>
    <row r="661" spans="2:65" s="1" customFormat="1" ht="22.5" customHeight="1">
      <c r="B661" s="38"/>
      <c r="C661" s="204" t="s">
        <v>896</v>
      </c>
      <c r="D661" s="204" t="s">
        <v>159</v>
      </c>
      <c r="E661" s="205" t="s">
        <v>897</v>
      </c>
      <c r="F661" s="206" t="s">
        <v>898</v>
      </c>
      <c r="G661" s="207" t="s">
        <v>707</v>
      </c>
      <c r="H661" s="208">
        <v>36</v>
      </c>
      <c r="I661" s="209"/>
      <c r="J661" s="208">
        <f>ROUND(I661*H661,0)</f>
        <v>0</v>
      </c>
      <c r="K661" s="206" t="s">
        <v>163</v>
      </c>
      <c r="L661" s="43"/>
      <c r="M661" s="210" t="s">
        <v>20</v>
      </c>
      <c r="N661" s="211" t="s">
        <v>46</v>
      </c>
      <c r="O661" s="79"/>
      <c r="P661" s="212">
        <f>O661*H661</f>
        <v>0</v>
      </c>
      <c r="Q661" s="212">
        <v>0.01655</v>
      </c>
      <c r="R661" s="212">
        <f>Q661*H661</f>
        <v>0.5958</v>
      </c>
      <c r="S661" s="212">
        <v>0</v>
      </c>
      <c r="T661" s="213">
        <f>S661*H661</f>
        <v>0</v>
      </c>
      <c r="AR661" s="17" t="s">
        <v>247</v>
      </c>
      <c r="AT661" s="17" t="s">
        <v>159</v>
      </c>
      <c r="AU661" s="17" t="s">
        <v>165</v>
      </c>
      <c r="AY661" s="17" t="s">
        <v>157</v>
      </c>
      <c r="BE661" s="214">
        <f>IF(N661="základní",J661,0)</f>
        <v>0</v>
      </c>
      <c r="BF661" s="214">
        <f>IF(N661="snížená",J661,0)</f>
        <v>0</v>
      </c>
      <c r="BG661" s="214">
        <f>IF(N661="zákl. přenesená",J661,0)</f>
        <v>0</v>
      </c>
      <c r="BH661" s="214">
        <f>IF(N661="sníž. přenesená",J661,0)</f>
        <v>0</v>
      </c>
      <c r="BI661" s="214">
        <f>IF(N661="nulová",J661,0)</f>
        <v>0</v>
      </c>
      <c r="BJ661" s="17" t="s">
        <v>165</v>
      </c>
      <c r="BK661" s="214">
        <f>ROUND(I661*H661,0)</f>
        <v>0</v>
      </c>
      <c r="BL661" s="17" t="s">
        <v>247</v>
      </c>
      <c r="BM661" s="17" t="s">
        <v>899</v>
      </c>
    </row>
    <row r="662" spans="2:51" s="11" customFormat="1" ht="12">
      <c r="B662" s="215"/>
      <c r="C662" s="216"/>
      <c r="D662" s="217" t="s">
        <v>167</v>
      </c>
      <c r="E662" s="218" t="s">
        <v>20</v>
      </c>
      <c r="F662" s="219" t="s">
        <v>900</v>
      </c>
      <c r="G662" s="216"/>
      <c r="H662" s="220">
        <v>36</v>
      </c>
      <c r="I662" s="221"/>
      <c r="J662" s="216"/>
      <c r="K662" s="216"/>
      <c r="L662" s="222"/>
      <c r="M662" s="223"/>
      <c r="N662" s="224"/>
      <c r="O662" s="224"/>
      <c r="P662" s="224"/>
      <c r="Q662" s="224"/>
      <c r="R662" s="224"/>
      <c r="S662" s="224"/>
      <c r="T662" s="225"/>
      <c r="AT662" s="226" t="s">
        <v>167</v>
      </c>
      <c r="AU662" s="226" t="s">
        <v>165</v>
      </c>
      <c r="AV662" s="11" t="s">
        <v>165</v>
      </c>
      <c r="AW662" s="11" t="s">
        <v>34</v>
      </c>
      <c r="AX662" s="11" t="s">
        <v>8</v>
      </c>
      <c r="AY662" s="226" t="s">
        <v>157</v>
      </c>
    </row>
    <row r="663" spans="2:65" s="1" customFormat="1" ht="22.5" customHeight="1">
      <c r="B663" s="38"/>
      <c r="C663" s="204" t="s">
        <v>901</v>
      </c>
      <c r="D663" s="204" t="s">
        <v>159</v>
      </c>
      <c r="E663" s="205" t="s">
        <v>902</v>
      </c>
      <c r="F663" s="206" t="s">
        <v>903</v>
      </c>
      <c r="G663" s="207" t="s">
        <v>707</v>
      </c>
      <c r="H663" s="208">
        <v>6</v>
      </c>
      <c r="I663" s="209"/>
      <c r="J663" s="208">
        <f>ROUND(I663*H663,0)</f>
        <v>0</v>
      </c>
      <c r="K663" s="206" t="s">
        <v>163</v>
      </c>
      <c r="L663" s="43"/>
      <c r="M663" s="210" t="s">
        <v>20</v>
      </c>
      <c r="N663" s="211" t="s">
        <v>46</v>
      </c>
      <c r="O663" s="79"/>
      <c r="P663" s="212">
        <f>O663*H663</f>
        <v>0</v>
      </c>
      <c r="Q663" s="212">
        <v>0.02229</v>
      </c>
      <c r="R663" s="212">
        <f>Q663*H663</f>
        <v>0.13374</v>
      </c>
      <c r="S663" s="212">
        <v>0</v>
      </c>
      <c r="T663" s="213">
        <f>S663*H663</f>
        <v>0</v>
      </c>
      <c r="AR663" s="17" t="s">
        <v>247</v>
      </c>
      <c r="AT663" s="17" t="s">
        <v>159</v>
      </c>
      <c r="AU663" s="17" t="s">
        <v>165</v>
      </c>
      <c r="AY663" s="17" t="s">
        <v>157</v>
      </c>
      <c r="BE663" s="214">
        <f>IF(N663="základní",J663,0)</f>
        <v>0</v>
      </c>
      <c r="BF663" s="214">
        <f>IF(N663="snížená",J663,0)</f>
        <v>0</v>
      </c>
      <c r="BG663" s="214">
        <f>IF(N663="zákl. přenesená",J663,0)</f>
        <v>0</v>
      </c>
      <c r="BH663" s="214">
        <f>IF(N663="sníž. přenesená",J663,0)</f>
        <v>0</v>
      </c>
      <c r="BI663" s="214">
        <f>IF(N663="nulová",J663,0)</f>
        <v>0</v>
      </c>
      <c r="BJ663" s="17" t="s">
        <v>165</v>
      </c>
      <c r="BK663" s="214">
        <f>ROUND(I663*H663,0)</f>
        <v>0</v>
      </c>
      <c r="BL663" s="17" t="s">
        <v>247</v>
      </c>
      <c r="BM663" s="17" t="s">
        <v>904</v>
      </c>
    </row>
    <row r="664" spans="2:51" s="11" customFormat="1" ht="12">
      <c r="B664" s="215"/>
      <c r="C664" s="216"/>
      <c r="D664" s="217" t="s">
        <v>167</v>
      </c>
      <c r="E664" s="218" t="s">
        <v>20</v>
      </c>
      <c r="F664" s="219" t="s">
        <v>905</v>
      </c>
      <c r="G664" s="216"/>
      <c r="H664" s="220">
        <v>6</v>
      </c>
      <c r="I664" s="221"/>
      <c r="J664" s="216"/>
      <c r="K664" s="216"/>
      <c r="L664" s="222"/>
      <c r="M664" s="223"/>
      <c r="N664" s="224"/>
      <c r="O664" s="224"/>
      <c r="P664" s="224"/>
      <c r="Q664" s="224"/>
      <c r="R664" s="224"/>
      <c r="S664" s="224"/>
      <c r="T664" s="225"/>
      <c r="AT664" s="226" t="s">
        <v>167</v>
      </c>
      <c r="AU664" s="226" t="s">
        <v>165</v>
      </c>
      <c r="AV664" s="11" t="s">
        <v>165</v>
      </c>
      <c r="AW664" s="11" t="s">
        <v>34</v>
      </c>
      <c r="AX664" s="11" t="s">
        <v>8</v>
      </c>
      <c r="AY664" s="226" t="s">
        <v>157</v>
      </c>
    </row>
    <row r="665" spans="2:65" s="1" customFormat="1" ht="22.5" customHeight="1">
      <c r="B665" s="38"/>
      <c r="C665" s="204" t="s">
        <v>906</v>
      </c>
      <c r="D665" s="204" t="s">
        <v>159</v>
      </c>
      <c r="E665" s="205" t="s">
        <v>907</v>
      </c>
      <c r="F665" s="206" t="s">
        <v>908</v>
      </c>
      <c r="G665" s="207" t="s">
        <v>707</v>
      </c>
      <c r="H665" s="208">
        <v>24</v>
      </c>
      <c r="I665" s="209"/>
      <c r="J665" s="208">
        <f>ROUND(I665*H665,0)</f>
        <v>0</v>
      </c>
      <c r="K665" s="206" t="s">
        <v>163</v>
      </c>
      <c r="L665" s="43"/>
      <c r="M665" s="210" t="s">
        <v>20</v>
      </c>
      <c r="N665" s="211" t="s">
        <v>46</v>
      </c>
      <c r="O665" s="79"/>
      <c r="P665" s="212">
        <f>O665*H665</f>
        <v>0</v>
      </c>
      <c r="Q665" s="212">
        <v>0.02516</v>
      </c>
      <c r="R665" s="212">
        <f>Q665*H665</f>
        <v>0.6038399999999999</v>
      </c>
      <c r="S665" s="212">
        <v>0</v>
      </c>
      <c r="T665" s="213">
        <f>S665*H665</f>
        <v>0</v>
      </c>
      <c r="AR665" s="17" t="s">
        <v>247</v>
      </c>
      <c r="AT665" s="17" t="s">
        <v>159</v>
      </c>
      <c r="AU665" s="17" t="s">
        <v>165</v>
      </c>
      <c r="AY665" s="17" t="s">
        <v>157</v>
      </c>
      <c r="BE665" s="214">
        <f>IF(N665="základní",J665,0)</f>
        <v>0</v>
      </c>
      <c r="BF665" s="214">
        <f>IF(N665="snížená",J665,0)</f>
        <v>0</v>
      </c>
      <c r="BG665" s="214">
        <f>IF(N665="zákl. přenesená",J665,0)</f>
        <v>0</v>
      </c>
      <c r="BH665" s="214">
        <f>IF(N665="sníž. přenesená",J665,0)</f>
        <v>0</v>
      </c>
      <c r="BI665" s="214">
        <f>IF(N665="nulová",J665,0)</f>
        <v>0</v>
      </c>
      <c r="BJ665" s="17" t="s">
        <v>165</v>
      </c>
      <c r="BK665" s="214">
        <f>ROUND(I665*H665,0)</f>
        <v>0</v>
      </c>
      <c r="BL665" s="17" t="s">
        <v>247</v>
      </c>
      <c r="BM665" s="17" t="s">
        <v>909</v>
      </c>
    </row>
    <row r="666" spans="2:51" s="11" customFormat="1" ht="12">
      <c r="B666" s="215"/>
      <c r="C666" s="216"/>
      <c r="D666" s="217" t="s">
        <v>167</v>
      </c>
      <c r="E666" s="218" t="s">
        <v>20</v>
      </c>
      <c r="F666" s="219" t="s">
        <v>910</v>
      </c>
      <c r="G666" s="216"/>
      <c r="H666" s="220">
        <v>24</v>
      </c>
      <c r="I666" s="221"/>
      <c r="J666" s="216"/>
      <c r="K666" s="216"/>
      <c r="L666" s="222"/>
      <c r="M666" s="223"/>
      <c r="N666" s="224"/>
      <c r="O666" s="224"/>
      <c r="P666" s="224"/>
      <c r="Q666" s="224"/>
      <c r="R666" s="224"/>
      <c r="S666" s="224"/>
      <c r="T666" s="225"/>
      <c r="AT666" s="226" t="s">
        <v>167</v>
      </c>
      <c r="AU666" s="226" t="s">
        <v>165</v>
      </c>
      <c r="AV666" s="11" t="s">
        <v>165</v>
      </c>
      <c r="AW666" s="11" t="s">
        <v>34</v>
      </c>
      <c r="AX666" s="11" t="s">
        <v>8</v>
      </c>
      <c r="AY666" s="226" t="s">
        <v>157</v>
      </c>
    </row>
    <row r="667" spans="2:65" s="1" customFormat="1" ht="22.5" customHeight="1">
      <c r="B667" s="38"/>
      <c r="C667" s="204" t="s">
        <v>911</v>
      </c>
      <c r="D667" s="204" t="s">
        <v>159</v>
      </c>
      <c r="E667" s="205" t="s">
        <v>912</v>
      </c>
      <c r="F667" s="206" t="s">
        <v>913</v>
      </c>
      <c r="G667" s="207" t="s">
        <v>707</v>
      </c>
      <c r="H667" s="208">
        <v>12</v>
      </c>
      <c r="I667" s="209"/>
      <c r="J667" s="208">
        <f>ROUND(I667*H667,0)</f>
        <v>0</v>
      </c>
      <c r="K667" s="206" t="s">
        <v>163</v>
      </c>
      <c r="L667" s="43"/>
      <c r="M667" s="210" t="s">
        <v>20</v>
      </c>
      <c r="N667" s="211" t="s">
        <v>46</v>
      </c>
      <c r="O667" s="79"/>
      <c r="P667" s="212">
        <f>O667*H667</f>
        <v>0</v>
      </c>
      <c r="Q667" s="212">
        <v>0.0332</v>
      </c>
      <c r="R667" s="212">
        <f>Q667*H667</f>
        <v>0.3984</v>
      </c>
      <c r="S667" s="212">
        <v>0</v>
      </c>
      <c r="T667" s="213">
        <f>S667*H667</f>
        <v>0</v>
      </c>
      <c r="AR667" s="17" t="s">
        <v>247</v>
      </c>
      <c r="AT667" s="17" t="s">
        <v>159</v>
      </c>
      <c r="AU667" s="17" t="s">
        <v>165</v>
      </c>
      <c r="AY667" s="17" t="s">
        <v>157</v>
      </c>
      <c r="BE667" s="214">
        <f>IF(N667="základní",J667,0)</f>
        <v>0</v>
      </c>
      <c r="BF667" s="214">
        <f>IF(N667="snížená",J667,0)</f>
        <v>0</v>
      </c>
      <c r="BG667" s="214">
        <f>IF(N667="zákl. přenesená",J667,0)</f>
        <v>0</v>
      </c>
      <c r="BH667" s="214">
        <f>IF(N667="sníž. přenesená",J667,0)</f>
        <v>0</v>
      </c>
      <c r="BI667" s="214">
        <f>IF(N667="nulová",J667,0)</f>
        <v>0</v>
      </c>
      <c r="BJ667" s="17" t="s">
        <v>165</v>
      </c>
      <c r="BK667" s="214">
        <f>ROUND(I667*H667,0)</f>
        <v>0</v>
      </c>
      <c r="BL667" s="17" t="s">
        <v>247</v>
      </c>
      <c r="BM667" s="17" t="s">
        <v>914</v>
      </c>
    </row>
    <row r="668" spans="2:51" s="11" customFormat="1" ht="12">
      <c r="B668" s="215"/>
      <c r="C668" s="216"/>
      <c r="D668" s="217" t="s">
        <v>167</v>
      </c>
      <c r="E668" s="218" t="s">
        <v>20</v>
      </c>
      <c r="F668" s="219" t="s">
        <v>915</v>
      </c>
      <c r="G668" s="216"/>
      <c r="H668" s="220">
        <v>12</v>
      </c>
      <c r="I668" s="221"/>
      <c r="J668" s="216"/>
      <c r="K668" s="216"/>
      <c r="L668" s="222"/>
      <c r="M668" s="223"/>
      <c r="N668" s="224"/>
      <c r="O668" s="224"/>
      <c r="P668" s="224"/>
      <c r="Q668" s="224"/>
      <c r="R668" s="224"/>
      <c r="S668" s="224"/>
      <c r="T668" s="225"/>
      <c r="AT668" s="226" t="s">
        <v>167</v>
      </c>
      <c r="AU668" s="226" t="s">
        <v>165</v>
      </c>
      <c r="AV668" s="11" t="s">
        <v>165</v>
      </c>
      <c r="AW668" s="11" t="s">
        <v>34</v>
      </c>
      <c r="AX668" s="11" t="s">
        <v>8</v>
      </c>
      <c r="AY668" s="226" t="s">
        <v>157</v>
      </c>
    </row>
    <row r="669" spans="2:65" s="1" customFormat="1" ht="16.5" customHeight="1">
      <c r="B669" s="38"/>
      <c r="C669" s="204" t="s">
        <v>916</v>
      </c>
      <c r="D669" s="204" t="s">
        <v>159</v>
      </c>
      <c r="E669" s="205" t="s">
        <v>917</v>
      </c>
      <c r="F669" s="206" t="s">
        <v>918</v>
      </c>
      <c r="G669" s="207" t="s">
        <v>707</v>
      </c>
      <c r="H669" s="208">
        <v>9</v>
      </c>
      <c r="I669" s="209"/>
      <c r="J669" s="208">
        <f>ROUND(I669*H669,0)</f>
        <v>0</v>
      </c>
      <c r="K669" s="206" t="s">
        <v>163</v>
      </c>
      <c r="L669" s="43"/>
      <c r="M669" s="210" t="s">
        <v>20</v>
      </c>
      <c r="N669" s="211" t="s">
        <v>46</v>
      </c>
      <c r="O669" s="79"/>
      <c r="P669" s="212">
        <f>O669*H669</f>
        <v>0</v>
      </c>
      <c r="Q669" s="212">
        <v>0.0258</v>
      </c>
      <c r="R669" s="212">
        <f>Q669*H669</f>
        <v>0.2322</v>
      </c>
      <c r="S669" s="212">
        <v>0</v>
      </c>
      <c r="T669" s="213">
        <f>S669*H669</f>
        <v>0</v>
      </c>
      <c r="AR669" s="17" t="s">
        <v>247</v>
      </c>
      <c r="AT669" s="17" t="s">
        <v>159</v>
      </c>
      <c r="AU669" s="17" t="s">
        <v>165</v>
      </c>
      <c r="AY669" s="17" t="s">
        <v>157</v>
      </c>
      <c r="BE669" s="214">
        <f>IF(N669="základní",J669,0)</f>
        <v>0</v>
      </c>
      <c r="BF669" s="214">
        <f>IF(N669="snížená",J669,0)</f>
        <v>0</v>
      </c>
      <c r="BG669" s="214">
        <f>IF(N669="zákl. přenesená",J669,0)</f>
        <v>0</v>
      </c>
      <c r="BH669" s="214">
        <f>IF(N669="sníž. přenesená",J669,0)</f>
        <v>0</v>
      </c>
      <c r="BI669" s="214">
        <f>IF(N669="nulová",J669,0)</f>
        <v>0</v>
      </c>
      <c r="BJ669" s="17" t="s">
        <v>165</v>
      </c>
      <c r="BK669" s="214">
        <f>ROUND(I669*H669,0)</f>
        <v>0</v>
      </c>
      <c r="BL669" s="17" t="s">
        <v>247</v>
      </c>
      <c r="BM669" s="17" t="s">
        <v>919</v>
      </c>
    </row>
    <row r="670" spans="2:51" s="11" customFormat="1" ht="12">
      <c r="B670" s="215"/>
      <c r="C670" s="216"/>
      <c r="D670" s="217" t="s">
        <v>167</v>
      </c>
      <c r="E670" s="218" t="s">
        <v>20</v>
      </c>
      <c r="F670" s="219" t="s">
        <v>920</v>
      </c>
      <c r="G670" s="216"/>
      <c r="H670" s="220">
        <v>9</v>
      </c>
      <c r="I670" s="221"/>
      <c r="J670" s="216"/>
      <c r="K670" s="216"/>
      <c r="L670" s="222"/>
      <c r="M670" s="223"/>
      <c r="N670" s="224"/>
      <c r="O670" s="224"/>
      <c r="P670" s="224"/>
      <c r="Q670" s="224"/>
      <c r="R670" s="224"/>
      <c r="S670" s="224"/>
      <c r="T670" s="225"/>
      <c r="AT670" s="226" t="s">
        <v>167</v>
      </c>
      <c r="AU670" s="226" t="s">
        <v>165</v>
      </c>
      <c r="AV670" s="11" t="s">
        <v>165</v>
      </c>
      <c r="AW670" s="11" t="s">
        <v>34</v>
      </c>
      <c r="AX670" s="11" t="s">
        <v>8</v>
      </c>
      <c r="AY670" s="226" t="s">
        <v>157</v>
      </c>
    </row>
    <row r="671" spans="2:65" s="1" customFormat="1" ht="22.5" customHeight="1">
      <c r="B671" s="38"/>
      <c r="C671" s="204" t="s">
        <v>921</v>
      </c>
      <c r="D671" s="204" t="s">
        <v>159</v>
      </c>
      <c r="E671" s="205" t="s">
        <v>922</v>
      </c>
      <c r="F671" s="206" t="s">
        <v>923</v>
      </c>
      <c r="G671" s="207" t="s">
        <v>514</v>
      </c>
      <c r="H671" s="208">
        <v>2.21</v>
      </c>
      <c r="I671" s="209"/>
      <c r="J671" s="208">
        <f>ROUND(I671*H671,0)</f>
        <v>0</v>
      </c>
      <c r="K671" s="206" t="s">
        <v>163</v>
      </c>
      <c r="L671" s="43"/>
      <c r="M671" s="210" t="s">
        <v>20</v>
      </c>
      <c r="N671" s="211" t="s">
        <v>46</v>
      </c>
      <c r="O671" s="79"/>
      <c r="P671" s="212">
        <f>O671*H671</f>
        <v>0</v>
      </c>
      <c r="Q671" s="212">
        <v>0</v>
      </c>
      <c r="R671" s="212">
        <f>Q671*H671</f>
        <v>0</v>
      </c>
      <c r="S671" s="212">
        <v>0</v>
      </c>
      <c r="T671" s="213">
        <f>S671*H671</f>
        <v>0</v>
      </c>
      <c r="AR671" s="17" t="s">
        <v>247</v>
      </c>
      <c r="AT671" s="17" t="s">
        <v>159</v>
      </c>
      <c r="AU671" s="17" t="s">
        <v>165</v>
      </c>
      <c r="AY671" s="17" t="s">
        <v>157</v>
      </c>
      <c r="BE671" s="214">
        <f>IF(N671="základní",J671,0)</f>
        <v>0</v>
      </c>
      <c r="BF671" s="214">
        <f>IF(N671="snížená",J671,0)</f>
        <v>0</v>
      </c>
      <c r="BG671" s="214">
        <f>IF(N671="zákl. přenesená",J671,0)</f>
        <v>0</v>
      </c>
      <c r="BH671" s="214">
        <f>IF(N671="sníž. přenesená",J671,0)</f>
        <v>0</v>
      </c>
      <c r="BI671" s="214">
        <f>IF(N671="nulová",J671,0)</f>
        <v>0</v>
      </c>
      <c r="BJ671" s="17" t="s">
        <v>165</v>
      </c>
      <c r="BK671" s="214">
        <f>ROUND(I671*H671,0)</f>
        <v>0</v>
      </c>
      <c r="BL671" s="17" t="s">
        <v>247</v>
      </c>
      <c r="BM671" s="17" t="s">
        <v>924</v>
      </c>
    </row>
    <row r="672" spans="2:63" s="10" customFormat="1" ht="22.8" customHeight="1">
      <c r="B672" s="188"/>
      <c r="C672" s="189"/>
      <c r="D672" s="190" t="s">
        <v>73</v>
      </c>
      <c r="E672" s="202" t="s">
        <v>925</v>
      </c>
      <c r="F672" s="202" t="s">
        <v>926</v>
      </c>
      <c r="G672" s="189"/>
      <c r="H672" s="189"/>
      <c r="I672" s="192"/>
      <c r="J672" s="203">
        <f>BK672</f>
        <v>0</v>
      </c>
      <c r="K672" s="189"/>
      <c r="L672" s="194"/>
      <c r="M672" s="195"/>
      <c r="N672" s="196"/>
      <c r="O672" s="196"/>
      <c r="P672" s="197">
        <f>SUM(P673:P703)</f>
        <v>0</v>
      </c>
      <c r="Q672" s="196"/>
      <c r="R672" s="197">
        <f>SUM(R673:R703)</f>
        <v>0</v>
      </c>
      <c r="S672" s="196"/>
      <c r="T672" s="198">
        <f>SUM(T673:T703)</f>
        <v>0</v>
      </c>
      <c r="AR672" s="199" t="s">
        <v>8</v>
      </c>
      <c r="AT672" s="200" t="s">
        <v>73</v>
      </c>
      <c r="AU672" s="200" t="s">
        <v>8</v>
      </c>
      <c r="AY672" s="199" t="s">
        <v>157</v>
      </c>
      <c r="BK672" s="201">
        <f>SUM(BK673:BK703)</f>
        <v>0</v>
      </c>
    </row>
    <row r="673" spans="2:65" s="1" customFormat="1" ht="16.5" customHeight="1">
      <c r="B673" s="38"/>
      <c r="C673" s="204" t="s">
        <v>927</v>
      </c>
      <c r="D673" s="204" t="s">
        <v>159</v>
      </c>
      <c r="E673" s="205" t="s">
        <v>928</v>
      </c>
      <c r="F673" s="206" t="s">
        <v>929</v>
      </c>
      <c r="G673" s="207" t="s">
        <v>434</v>
      </c>
      <c r="H673" s="208">
        <v>50</v>
      </c>
      <c r="I673" s="209"/>
      <c r="J673" s="208">
        <f>ROUND(I673*H673,0)</f>
        <v>0</v>
      </c>
      <c r="K673" s="206" t="s">
        <v>209</v>
      </c>
      <c r="L673" s="43"/>
      <c r="M673" s="210" t="s">
        <v>20</v>
      </c>
      <c r="N673" s="211" t="s">
        <v>46</v>
      </c>
      <c r="O673" s="79"/>
      <c r="P673" s="212">
        <f>O673*H673</f>
        <v>0</v>
      </c>
      <c r="Q673" s="212">
        <v>0</v>
      </c>
      <c r="R673" s="212">
        <f>Q673*H673</f>
        <v>0</v>
      </c>
      <c r="S673" s="212">
        <v>0</v>
      </c>
      <c r="T673" s="213">
        <f>S673*H673</f>
        <v>0</v>
      </c>
      <c r="AR673" s="17" t="s">
        <v>164</v>
      </c>
      <c r="AT673" s="17" t="s">
        <v>159</v>
      </c>
      <c r="AU673" s="17" t="s">
        <v>165</v>
      </c>
      <c r="AY673" s="17" t="s">
        <v>157</v>
      </c>
      <c r="BE673" s="214">
        <f>IF(N673="základní",J673,0)</f>
        <v>0</v>
      </c>
      <c r="BF673" s="214">
        <f>IF(N673="snížená",J673,0)</f>
        <v>0</v>
      </c>
      <c r="BG673" s="214">
        <f>IF(N673="zákl. přenesená",J673,0)</f>
        <v>0</v>
      </c>
      <c r="BH673" s="214">
        <f>IF(N673="sníž. přenesená",J673,0)</f>
        <v>0</v>
      </c>
      <c r="BI673" s="214">
        <f>IF(N673="nulová",J673,0)</f>
        <v>0</v>
      </c>
      <c r="BJ673" s="17" t="s">
        <v>165</v>
      </c>
      <c r="BK673" s="214">
        <f>ROUND(I673*H673,0)</f>
        <v>0</v>
      </c>
      <c r="BL673" s="17" t="s">
        <v>164</v>
      </c>
      <c r="BM673" s="17" t="s">
        <v>930</v>
      </c>
    </row>
    <row r="674" spans="2:51" s="11" customFormat="1" ht="12">
      <c r="B674" s="215"/>
      <c r="C674" s="216"/>
      <c r="D674" s="217" t="s">
        <v>167</v>
      </c>
      <c r="E674" s="218" t="s">
        <v>20</v>
      </c>
      <c r="F674" s="219" t="s">
        <v>931</v>
      </c>
      <c r="G674" s="216"/>
      <c r="H674" s="220">
        <v>50</v>
      </c>
      <c r="I674" s="221"/>
      <c r="J674" s="216"/>
      <c r="K674" s="216"/>
      <c r="L674" s="222"/>
      <c r="M674" s="223"/>
      <c r="N674" s="224"/>
      <c r="O674" s="224"/>
      <c r="P674" s="224"/>
      <c r="Q674" s="224"/>
      <c r="R674" s="224"/>
      <c r="S674" s="224"/>
      <c r="T674" s="225"/>
      <c r="AT674" s="226" t="s">
        <v>167</v>
      </c>
      <c r="AU674" s="226" t="s">
        <v>165</v>
      </c>
      <c r="AV674" s="11" t="s">
        <v>165</v>
      </c>
      <c r="AW674" s="11" t="s">
        <v>34</v>
      </c>
      <c r="AX674" s="11" t="s">
        <v>8</v>
      </c>
      <c r="AY674" s="226" t="s">
        <v>157</v>
      </c>
    </row>
    <row r="675" spans="2:65" s="1" customFormat="1" ht="16.5" customHeight="1">
      <c r="B675" s="38"/>
      <c r="C675" s="204" t="s">
        <v>932</v>
      </c>
      <c r="D675" s="204" t="s">
        <v>159</v>
      </c>
      <c r="E675" s="205" t="s">
        <v>933</v>
      </c>
      <c r="F675" s="206" t="s">
        <v>934</v>
      </c>
      <c r="G675" s="207" t="s">
        <v>434</v>
      </c>
      <c r="H675" s="208">
        <v>1</v>
      </c>
      <c r="I675" s="209"/>
      <c r="J675" s="208">
        <f>ROUND(I675*H675,0)</f>
        <v>0</v>
      </c>
      <c r="K675" s="206" t="s">
        <v>209</v>
      </c>
      <c r="L675" s="43"/>
      <c r="M675" s="210" t="s">
        <v>20</v>
      </c>
      <c r="N675" s="211" t="s">
        <v>46</v>
      </c>
      <c r="O675" s="79"/>
      <c r="P675" s="212">
        <f>O675*H675</f>
        <v>0</v>
      </c>
      <c r="Q675" s="212">
        <v>0</v>
      </c>
      <c r="R675" s="212">
        <f>Q675*H675</f>
        <v>0</v>
      </c>
      <c r="S675" s="212">
        <v>0</v>
      </c>
      <c r="T675" s="213">
        <f>S675*H675</f>
        <v>0</v>
      </c>
      <c r="AR675" s="17" t="s">
        <v>164</v>
      </c>
      <c r="AT675" s="17" t="s">
        <v>159</v>
      </c>
      <c r="AU675" s="17" t="s">
        <v>165</v>
      </c>
      <c r="AY675" s="17" t="s">
        <v>157</v>
      </c>
      <c r="BE675" s="214">
        <f>IF(N675="základní",J675,0)</f>
        <v>0</v>
      </c>
      <c r="BF675" s="214">
        <f>IF(N675="snížená",J675,0)</f>
        <v>0</v>
      </c>
      <c r="BG675" s="214">
        <f>IF(N675="zákl. přenesená",J675,0)</f>
        <v>0</v>
      </c>
      <c r="BH675" s="214">
        <f>IF(N675="sníž. přenesená",J675,0)</f>
        <v>0</v>
      </c>
      <c r="BI675" s="214">
        <f>IF(N675="nulová",J675,0)</f>
        <v>0</v>
      </c>
      <c r="BJ675" s="17" t="s">
        <v>165</v>
      </c>
      <c r="BK675" s="214">
        <f>ROUND(I675*H675,0)</f>
        <v>0</v>
      </c>
      <c r="BL675" s="17" t="s">
        <v>164</v>
      </c>
      <c r="BM675" s="17" t="s">
        <v>935</v>
      </c>
    </row>
    <row r="676" spans="2:51" s="11" customFormat="1" ht="12">
      <c r="B676" s="215"/>
      <c r="C676" s="216"/>
      <c r="D676" s="217" t="s">
        <v>167</v>
      </c>
      <c r="E676" s="218" t="s">
        <v>20</v>
      </c>
      <c r="F676" s="219" t="s">
        <v>8</v>
      </c>
      <c r="G676" s="216"/>
      <c r="H676" s="220">
        <v>1</v>
      </c>
      <c r="I676" s="221"/>
      <c r="J676" s="216"/>
      <c r="K676" s="216"/>
      <c r="L676" s="222"/>
      <c r="M676" s="223"/>
      <c r="N676" s="224"/>
      <c r="O676" s="224"/>
      <c r="P676" s="224"/>
      <c r="Q676" s="224"/>
      <c r="R676" s="224"/>
      <c r="S676" s="224"/>
      <c r="T676" s="225"/>
      <c r="AT676" s="226" t="s">
        <v>167</v>
      </c>
      <c r="AU676" s="226" t="s">
        <v>165</v>
      </c>
      <c r="AV676" s="11" t="s">
        <v>165</v>
      </c>
      <c r="AW676" s="11" t="s">
        <v>34</v>
      </c>
      <c r="AX676" s="11" t="s">
        <v>8</v>
      </c>
      <c r="AY676" s="226" t="s">
        <v>157</v>
      </c>
    </row>
    <row r="677" spans="2:65" s="1" customFormat="1" ht="16.5" customHeight="1">
      <c r="B677" s="38"/>
      <c r="C677" s="204" t="s">
        <v>936</v>
      </c>
      <c r="D677" s="204" t="s">
        <v>159</v>
      </c>
      <c r="E677" s="205" t="s">
        <v>937</v>
      </c>
      <c r="F677" s="206" t="s">
        <v>938</v>
      </c>
      <c r="G677" s="207" t="s">
        <v>231</v>
      </c>
      <c r="H677" s="208">
        <v>320</v>
      </c>
      <c r="I677" s="209"/>
      <c r="J677" s="208">
        <f>ROUND(I677*H677,0)</f>
        <v>0</v>
      </c>
      <c r="K677" s="206" t="s">
        <v>209</v>
      </c>
      <c r="L677" s="43"/>
      <c r="M677" s="210" t="s">
        <v>20</v>
      </c>
      <c r="N677" s="211" t="s">
        <v>46</v>
      </c>
      <c r="O677" s="79"/>
      <c r="P677" s="212">
        <f>O677*H677</f>
        <v>0</v>
      </c>
      <c r="Q677" s="212">
        <v>0</v>
      </c>
      <c r="R677" s="212">
        <f>Q677*H677</f>
        <v>0</v>
      </c>
      <c r="S677" s="212">
        <v>0</v>
      </c>
      <c r="T677" s="213">
        <f>S677*H677</f>
        <v>0</v>
      </c>
      <c r="AR677" s="17" t="s">
        <v>164</v>
      </c>
      <c r="AT677" s="17" t="s">
        <v>159</v>
      </c>
      <c r="AU677" s="17" t="s">
        <v>165</v>
      </c>
      <c r="AY677" s="17" t="s">
        <v>157</v>
      </c>
      <c r="BE677" s="214">
        <f>IF(N677="základní",J677,0)</f>
        <v>0</v>
      </c>
      <c r="BF677" s="214">
        <f>IF(N677="snížená",J677,0)</f>
        <v>0</v>
      </c>
      <c r="BG677" s="214">
        <f>IF(N677="zákl. přenesená",J677,0)</f>
        <v>0</v>
      </c>
      <c r="BH677" s="214">
        <f>IF(N677="sníž. přenesená",J677,0)</f>
        <v>0</v>
      </c>
      <c r="BI677" s="214">
        <f>IF(N677="nulová",J677,0)</f>
        <v>0</v>
      </c>
      <c r="BJ677" s="17" t="s">
        <v>165</v>
      </c>
      <c r="BK677" s="214">
        <f>ROUND(I677*H677,0)</f>
        <v>0</v>
      </c>
      <c r="BL677" s="17" t="s">
        <v>164</v>
      </c>
      <c r="BM677" s="17" t="s">
        <v>939</v>
      </c>
    </row>
    <row r="678" spans="2:51" s="11" customFormat="1" ht="12">
      <c r="B678" s="215"/>
      <c r="C678" s="216"/>
      <c r="D678" s="217" t="s">
        <v>167</v>
      </c>
      <c r="E678" s="218" t="s">
        <v>20</v>
      </c>
      <c r="F678" s="219" t="s">
        <v>940</v>
      </c>
      <c r="G678" s="216"/>
      <c r="H678" s="220">
        <v>320</v>
      </c>
      <c r="I678" s="221"/>
      <c r="J678" s="216"/>
      <c r="K678" s="216"/>
      <c r="L678" s="222"/>
      <c r="M678" s="223"/>
      <c r="N678" s="224"/>
      <c r="O678" s="224"/>
      <c r="P678" s="224"/>
      <c r="Q678" s="224"/>
      <c r="R678" s="224"/>
      <c r="S678" s="224"/>
      <c r="T678" s="225"/>
      <c r="AT678" s="226" t="s">
        <v>167</v>
      </c>
      <c r="AU678" s="226" t="s">
        <v>165</v>
      </c>
      <c r="AV678" s="11" t="s">
        <v>165</v>
      </c>
      <c r="AW678" s="11" t="s">
        <v>34</v>
      </c>
      <c r="AX678" s="11" t="s">
        <v>8</v>
      </c>
      <c r="AY678" s="226" t="s">
        <v>157</v>
      </c>
    </row>
    <row r="679" spans="2:65" s="1" customFormat="1" ht="16.5" customHeight="1">
      <c r="B679" s="38"/>
      <c r="C679" s="204" t="s">
        <v>941</v>
      </c>
      <c r="D679" s="204" t="s">
        <v>159</v>
      </c>
      <c r="E679" s="205" t="s">
        <v>942</v>
      </c>
      <c r="F679" s="206" t="s">
        <v>943</v>
      </c>
      <c r="G679" s="207" t="s">
        <v>231</v>
      </c>
      <c r="H679" s="208">
        <v>60</v>
      </c>
      <c r="I679" s="209"/>
      <c r="J679" s="208">
        <f>ROUND(I679*H679,0)</f>
        <v>0</v>
      </c>
      <c r="K679" s="206" t="s">
        <v>209</v>
      </c>
      <c r="L679" s="43"/>
      <c r="M679" s="210" t="s">
        <v>20</v>
      </c>
      <c r="N679" s="211" t="s">
        <v>46</v>
      </c>
      <c r="O679" s="79"/>
      <c r="P679" s="212">
        <f>O679*H679</f>
        <v>0</v>
      </c>
      <c r="Q679" s="212">
        <v>0</v>
      </c>
      <c r="R679" s="212">
        <f>Q679*H679</f>
        <v>0</v>
      </c>
      <c r="S679" s="212">
        <v>0</v>
      </c>
      <c r="T679" s="213">
        <f>S679*H679</f>
        <v>0</v>
      </c>
      <c r="AR679" s="17" t="s">
        <v>164</v>
      </c>
      <c r="AT679" s="17" t="s">
        <v>159</v>
      </c>
      <c r="AU679" s="17" t="s">
        <v>165</v>
      </c>
      <c r="AY679" s="17" t="s">
        <v>157</v>
      </c>
      <c r="BE679" s="214">
        <f>IF(N679="základní",J679,0)</f>
        <v>0</v>
      </c>
      <c r="BF679" s="214">
        <f>IF(N679="snížená",J679,0)</f>
        <v>0</v>
      </c>
      <c r="BG679" s="214">
        <f>IF(N679="zákl. přenesená",J679,0)</f>
        <v>0</v>
      </c>
      <c r="BH679" s="214">
        <f>IF(N679="sníž. přenesená",J679,0)</f>
        <v>0</v>
      </c>
      <c r="BI679" s="214">
        <f>IF(N679="nulová",J679,0)</f>
        <v>0</v>
      </c>
      <c r="BJ679" s="17" t="s">
        <v>165</v>
      </c>
      <c r="BK679" s="214">
        <f>ROUND(I679*H679,0)</f>
        <v>0</v>
      </c>
      <c r="BL679" s="17" t="s">
        <v>164</v>
      </c>
      <c r="BM679" s="17" t="s">
        <v>944</v>
      </c>
    </row>
    <row r="680" spans="2:51" s="11" customFormat="1" ht="12">
      <c r="B680" s="215"/>
      <c r="C680" s="216"/>
      <c r="D680" s="217" t="s">
        <v>167</v>
      </c>
      <c r="E680" s="218" t="s">
        <v>20</v>
      </c>
      <c r="F680" s="219" t="s">
        <v>945</v>
      </c>
      <c r="G680" s="216"/>
      <c r="H680" s="220">
        <v>60</v>
      </c>
      <c r="I680" s="221"/>
      <c r="J680" s="216"/>
      <c r="K680" s="216"/>
      <c r="L680" s="222"/>
      <c r="M680" s="223"/>
      <c r="N680" s="224"/>
      <c r="O680" s="224"/>
      <c r="P680" s="224"/>
      <c r="Q680" s="224"/>
      <c r="R680" s="224"/>
      <c r="S680" s="224"/>
      <c r="T680" s="225"/>
      <c r="AT680" s="226" t="s">
        <v>167</v>
      </c>
      <c r="AU680" s="226" t="s">
        <v>165</v>
      </c>
      <c r="AV680" s="11" t="s">
        <v>165</v>
      </c>
      <c r="AW680" s="11" t="s">
        <v>34</v>
      </c>
      <c r="AX680" s="11" t="s">
        <v>8</v>
      </c>
      <c r="AY680" s="226" t="s">
        <v>157</v>
      </c>
    </row>
    <row r="681" spans="2:65" s="1" customFormat="1" ht="16.5" customHeight="1">
      <c r="B681" s="38"/>
      <c r="C681" s="204" t="s">
        <v>946</v>
      </c>
      <c r="D681" s="204" t="s">
        <v>159</v>
      </c>
      <c r="E681" s="205" t="s">
        <v>947</v>
      </c>
      <c r="F681" s="206" t="s">
        <v>948</v>
      </c>
      <c r="G681" s="207" t="s">
        <v>231</v>
      </c>
      <c r="H681" s="208">
        <v>200</v>
      </c>
      <c r="I681" s="209"/>
      <c r="J681" s="208">
        <f>ROUND(I681*H681,0)</f>
        <v>0</v>
      </c>
      <c r="K681" s="206" t="s">
        <v>209</v>
      </c>
      <c r="L681" s="43"/>
      <c r="M681" s="210" t="s">
        <v>20</v>
      </c>
      <c r="N681" s="211" t="s">
        <v>46</v>
      </c>
      <c r="O681" s="79"/>
      <c r="P681" s="212">
        <f>O681*H681</f>
        <v>0</v>
      </c>
      <c r="Q681" s="212">
        <v>0</v>
      </c>
      <c r="R681" s="212">
        <f>Q681*H681</f>
        <v>0</v>
      </c>
      <c r="S681" s="212">
        <v>0</v>
      </c>
      <c r="T681" s="213">
        <f>S681*H681</f>
        <v>0</v>
      </c>
      <c r="AR681" s="17" t="s">
        <v>164</v>
      </c>
      <c r="AT681" s="17" t="s">
        <v>159</v>
      </c>
      <c r="AU681" s="17" t="s">
        <v>165</v>
      </c>
      <c r="AY681" s="17" t="s">
        <v>157</v>
      </c>
      <c r="BE681" s="214">
        <f>IF(N681="základní",J681,0)</f>
        <v>0</v>
      </c>
      <c r="BF681" s="214">
        <f>IF(N681="snížená",J681,0)</f>
        <v>0</v>
      </c>
      <c r="BG681" s="214">
        <f>IF(N681="zákl. přenesená",J681,0)</f>
        <v>0</v>
      </c>
      <c r="BH681" s="214">
        <f>IF(N681="sníž. přenesená",J681,0)</f>
        <v>0</v>
      </c>
      <c r="BI681" s="214">
        <f>IF(N681="nulová",J681,0)</f>
        <v>0</v>
      </c>
      <c r="BJ681" s="17" t="s">
        <v>165</v>
      </c>
      <c r="BK681" s="214">
        <f>ROUND(I681*H681,0)</f>
        <v>0</v>
      </c>
      <c r="BL681" s="17" t="s">
        <v>164</v>
      </c>
      <c r="BM681" s="17" t="s">
        <v>949</v>
      </c>
    </row>
    <row r="682" spans="2:51" s="11" customFormat="1" ht="12">
      <c r="B682" s="215"/>
      <c r="C682" s="216"/>
      <c r="D682" s="217" t="s">
        <v>167</v>
      </c>
      <c r="E682" s="218" t="s">
        <v>20</v>
      </c>
      <c r="F682" s="219" t="s">
        <v>950</v>
      </c>
      <c r="G682" s="216"/>
      <c r="H682" s="220">
        <v>200</v>
      </c>
      <c r="I682" s="221"/>
      <c r="J682" s="216"/>
      <c r="K682" s="216"/>
      <c r="L682" s="222"/>
      <c r="M682" s="223"/>
      <c r="N682" s="224"/>
      <c r="O682" s="224"/>
      <c r="P682" s="224"/>
      <c r="Q682" s="224"/>
      <c r="R682" s="224"/>
      <c r="S682" s="224"/>
      <c r="T682" s="225"/>
      <c r="AT682" s="226" t="s">
        <v>167</v>
      </c>
      <c r="AU682" s="226" t="s">
        <v>165</v>
      </c>
      <c r="AV682" s="11" t="s">
        <v>165</v>
      </c>
      <c r="AW682" s="11" t="s">
        <v>34</v>
      </c>
      <c r="AX682" s="11" t="s">
        <v>8</v>
      </c>
      <c r="AY682" s="226" t="s">
        <v>157</v>
      </c>
    </row>
    <row r="683" spans="2:65" s="1" customFormat="1" ht="16.5" customHeight="1">
      <c r="B683" s="38"/>
      <c r="C683" s="204" t="s">
        <v>951</v>
      </c>
      <c r="D683" s="204" t="s">
        <v>159</v>
      </c>
      <c r="E683" s="205" t="s">
        <v>952</v>
      </c>
      <c r="F683" s="206" t="s">
        <v>953</v>
      </c>
      <c r="G683" s="207" t="s">
        <v>434</v>
      </c>
      <c r="H683" s="208">
        <v>80</v>
      </c>
      <c r="I683" s="209"/>
      <c r="J683" s="208">
        <f>ROUND(I683*H683,0)</f>
        <v>0</v>
      </c>
      <c r="K683" s="206" t="s">
        <v>209</v>
      </c>
      <c r="L683" s="43"/>
      <c r="M683" s="210" t="s">
        <v>20</v>
      </c>
      <c r="N683" s="211" t="s">
        <v>46</v>
      </c>
      <c r="O683" s="79"/>
      <c r="P683" s="212">
        <f>O683*H683</f>
        <v>0</v>
      </c>
      <c r="Q683" s="212">
        <v>0</v>
      </c>
      <c r="R683" s="212">
        <f>Q683*H683</f>
        <v>0</v>
      </c>
      <c r="S683" s="212">
        <v>0</v>
      </c>
      <c r="T683" s="213">
        <f>S683*H683</f>
        <v>0</v>
      </c>
      <c r="AR683" s="17" t="s">
        <v>164</v>
      </c>
      <c r="AT683" s="17" t="s">
        <v>159</v>
      </c>
      <c r="AU683" s="17" t="s">
        <v>165</v>
      </c>
      <c r="AY683" s="17" t="s">
        <v>157</v>
      </c>
      <c r="BE683" s="214">
        <f>IF(N683="základní",J683,0)</f>
        <v>0</v>
      </c>
      <c r="BF683" s="214">
        <f>IF(N683="snížená",J683,0)</f>
        <v>0</v>
      </c>
      <c r="BG683" s="214">
        <f>IF(N683="zákl. přenesená",J683,0)</f>
        <v>0</v>
      </c>
      <c r="BH683" s="214">
        <f>IF(N683="sníž. přenesená",J683,0)</f>
        <v>0</v>
      </c>
      <c r="BI683" s="214">
        <f>IF(N683="nulová",J683,0)</f>
        <v>0</v>
      </c>
      <c r="BJ683" s="17" t="s">
        <v>165</v>
      </c>
      <c r="BK683" s="214">
        <f>ROUND(I683*H683,0)</f>
        <v>0</v>
      </c>
      <c r="BL683" s="17" t="s">
        <v>164</v>
      </c>
      <c r="BM683" s="17" t="s">
        <v>954</v>
      </c>
    </row>
    <row r="684" spans="2:51" s="11" customFormat="1" ht="12">
      <c r="B684" s="215"/>
      <c r="C684" s="216"/>
      <c r="D684" s="217" t="s">
        <v>167</v>
      </c>
      <c r="E684" s="218" t="s">
        <v>20</v>
      </c>
      <c r="F684" s="219" t="s">
        <v>955</v>
      </c>
      <c r="G684" s="216"/>
      <c r="H684" s="220">
        <v>80</v>
      </c>
      <c r="I684" s="221"/>
      <c r="J684" s="216"/>
      <c r="K684" s="216"/>
      <c r="L684" s="222"/>
      <c r="M684" s="223"/>
      <c r="N684" s="224"/>
      <c r="O684" s="224"/>
      <c r="P684" s="224"/>
      <c r="Q684" s="224"/>
      <c r="R684" s="224"/>
      <c r="S684" s="224"/>
      <c r="T684" s="225"/>
      <c r="AT684" s="226" t="s">
        <v>167</v>
      </c>
      <c r="AU684" s="226" t="s">
        <v>165</v>
      </c>
      <c r="AV684" s="11" t="s">
        <v>165</v>
      </c>
      <c r="AW684" s="11" t="s">
        <v>34</v>
      </c>
      <c r="AX684" s="11" t="s">
        <v>8</v>
      </c>
      <c r="AY684" s="226" t="s">
        <v>157</v>
      </c>
    </row>
    <row r="685" spans="2:65" s="1" customFormat="1" ht="16.5" customHeight="1">
      <c r="B685" s="38"/>
      <c r="C685" s="204" t="s">
        <v>956</v>
      </c>
      <c r="D685" s="204" t="s">
        <v>159</v>
      </c>
      <c r="E685" s="205" t="s">
        <v>957</v>
      </c>
      <c r="F685" s="206" t="s">
        <v>958</v>
      </c>
      <c r="G685" s="207" t="s">
        <v>434</v>
      </c>
      <c r="H685" s="208">
        <v>30</v>
      </c>
      <c r="I685" s="209"/>
      <c r="J685" s="208">
        <f>ROUND(I685*H685,0)</f>
        <v>0</v>
      </c>
      <c r="K685" s="206" t="s">
        <v>209</v>
      </c>
      <c r="L685" s="43"/>
      <c r="M685" s="210" t="s">
        <v>20</v>
      </c>
      <c r="N685" s="211" t="s">
        <v>46</v>
      </c>
      <c r="O685" s="79"/>
      <c r="P685" s="212">
        <f>O685*H685</f>
        <v>0</v>
      </c>
      <c r="Q685" s="212">
        <v>0</v>
      </c>
      <c r="R685" s="212">
        <f>Q685*H685</f>
        <v>0</v>
      </c>
      <c r="S685" s="212">
        <v>0</v>
      </c>
      <c r="T685" s="213">
        <f>S685*H685</f>
        <v>0</v>
      </c>
      <c r="AR685" s="17" t="s">
        <v>164</v>
      </c>
      <c r="AT685" s="17" t="s">
        <v>159</v>
      </c>
      <c r="AU685" s="17" t="s">
        <v>165</v>
      </c>
      <c r="AY685" s="17" t="s">
        <v>157</v>
      </c>
      <c r="BE685" s="214">
        <f>IF(N685="základní",J685,0)</f>
        <v>0</v>
      </c>
      <c r="BF685" s="214">
        <f>IF(N685="snížená",J685,0)</f>
        <v>0</v>
      </c>
      <c r="BG685" s="214">
        <f>IF(N685="zákl. přenesená",J685,0)</f>
        <v>0</v>
      </c>
      <c r="BH685" s="214">
        <f>IF(N685="sníž. přenesená",J685,0)</f>
        <v>0</v>
      </c>
      <c r="BI685" s="214">
        <f>IF(N685="nulová",J685,0)</f>
        <v>0</v>
      </c>
      <c r="BJ685" s="17" t="s">
        <v>165</v>
      </c>
      <c r="BK685" s="214">
        <f>ROUND(I685*H685,0)</f>
        <v>0</v>
      </c>
      <c r="BL685" s="17" t="s">
        <v>164</v>
      </c>
      <c r="BM685" s="17" t="s">
        <v>959</v>
      </c>
    </row>
    <row r="686" spans="2:51" s="11" customFormat="1" ht="12">
      <c r="B686" s="215"/>
      <c r="C686" s="216"/>
      <c r="D686" s="217" t="s">
        <v>167</v>
      </c>
      <c r="E686" s="218" t="s">
        <v>20</v>
      </c>
      <c r="F686" s="219" t="s">
        <v>960</v>
      </c>
      <c r="G686" s="216"/>
      <c r="H686" s="220">
        <v>30</v>
      </c>
      <c r="I686" s="221"/>
      <c r="J686" s="216"/>
      <c r="K686" s="216"/>
      <c r="L686" s="222"/>
      <c r="M686" s="223"/>
      <c r="N686" s="224"/>
      <c r="O686" s="224"/>
      <c r="P686" s="224"/>
      <c r="Q686" s="224"/>
      <c r="R686" s="224"/>
      <c r="S686" s="224"/>
      <c r="T686" s="225"/>
      <c r="AT686" s="226" t="s">
        <v>167</v>
      </c>
      <c r="AU686" s="226" t="s">
        <v>165</v>
      </c>
      <c r="AV686" s="11" t="s">
        <v>165</v>
      </c>
      <c r="AW686" s="11" t="s">
        <v>34</v>
      </c>
      <c r="AX686" s="11" t="s">
        <v>8</v>
      </c>
      <c r="AY686" s="226" t="s">
        <v>157</v>
      </c>
    </row>
    <row r="687" spans="2:65" s="1" customFormat="1" ht="16.5" customHeight="1">
      <c r="B687" s="38"/>
      <c r="C687" s="204" t="s">
        <v>961</v>
      </c>
      <c r="D687" s="204" t="s">
        <v>159</v>
      </c>
      <c r="E687" s="205" t="s">
        <v>962</v>
      </c>
      <c r="F687" s="206" t="s">
        <v>963</v>
      </c>
      <c r="G687" s="207" t="s">
        <v>434</v>
      </c>
      <c r="H687" s="208">
        <v>220</v>
      </c>
      <c r="I687" s="209"/>
      <c r="J687" s="208">
        <f>ROUND(I687*H687,0)</f>
        <v>0</v>
      </c>
      <c r="K687" s="206" t="s">
        <v>209</v>
      </c>
      <c r="L687" s="43"/>
      <c r="M687" s="210" t="s">
        <v>20</v>
      </c>
      <c r="N687" s="211" t="s">
        <v>46</v>
      </c>
      <c r="O687" s="79"/>
      <c r="P687" s="212">
        <f>O687*H687</f>
        <v>0</v>
      </c>
      <c r="Q687" s="212">
        <v>0</v>
      </c>
      <c r="R687" s="212">
        <f>Q687*H687</f>
        <v>0</v>
      </c>
      <c r="S687" s="212">
        <v>0</v>
      </c>
      <c r="T687" s="213">
        <f>S687*H687</f>
        <v>0</v>
      </c>
      <c r="AR687" s="17" t="s">
        <v>164</v>
      </c>
      <c r="AT687" s="17" t="s">
        <v>159</v>
      </c>
      <c r="AU687" s="17" t="s">
        <v>165</v>
      </c>
      <c r="AY687" s="17" t="s">
        <v>157</v>
      </c>
      <c r="BE687" s="214">
        <f>IF(N687="základní",J687,0)</f>
        <v>0</v>
      </c>
      <c r="BF687" s="214">
        <f>IF(N687="snížená",J687,0)</f>
        <v>0</v>
      </c>
      <c r="BG687" s="214">
        <f>IF(N687="zákl. přenesená",J687,0)</f>
        <v>0</v>
      </c>
      <c r="BH687" s="214">
        <f>IF(N687="sníž. přenesená",J687,0)</f>
        <v>0</v>
      </c>
      <c r="BI687" s="214">
        <f>IF(N687="nulová",J687,0)</f>
        <v>0</v>
      </c>
      <c r="BJ687" s="17" t="s">
        <v>165</v>
      </c>
      <c r="BK687" s="214">
        <f>ROUND(I687*H687,0)</f>
        <v>0</v>
      </c>
      <c r="BL687" s="17" t="s">
        <v>164</v>
      </c>
      <c r="BM687" s="17" t="s">
        <v>964</v>
      </c>
    </row>
    <row r="688" spans="2:51" s="11" customFormat="1" ht="12">
      <c r="B688" s="215"/>
      <c r="C688" s="216"/>
      <c r="D688" s="217" t="s">
        <v>167</v>
      </c>
      <c r="E688" s="218" t="s">
        <v>20</v>
      </c>
      <c r="F688" s="219" t="s">
        <v>965</v>
      </c>
      <c r="G688" s="216"/>
      <c r="H688" s="220">
        <v>220</v>
      </c>
      <c r="I688" s="221"/>
      <c r="J688" s="216"/>
      <c r="K688" s="216"/>
      <c r="L688" s="222"/>
      <c r="M688" s="223"/>
      <c r="N688" s="224"/>
      <c r="O688" s="224"/>
      <c r="P688" s="224"/>
      <c r="Q688" s="224"/>
      <c r="R688" s="224"/>
      <c r="S688" s="224"/>
      <c r="T688" s="225"/>
      <c r="AT688" s="226" t="s">
        <v>167</v>
      </c>
      <c r="AU688" s="226" t="s">
        <v>165</v>
      </c>
      <c r="AV688" s="11" t="s">
        <v>165</v>
      </c>
      <c r="AW688" s="11" t="s">
        <v>34</v>
      </c>
      <c r="AX688" s="11" t="s">
        <v>8</v>
      </c>
      <c r="AY688" s="226" t="s">
        <v>157</v>
      </c>
    </row>
    <row r="689" spans="2:65" s="1" customFormat="1" ht="16.5" customHeight="1">
      <c r="B689" s="38"/>
      <c r="C689" s="204" t="s">
        <v>966</v>
      </c>
      <c r="D689" s="204" t="s">
        <v>159</v>
      </c>
      <c r="E689" s="205" t="s">
        <v>967</v>
      </c>
      <c r="F689" s="206" t="s">
        <v>968</v>
      </c>
      <c r="G689" s="207" t="s">
        <v>434</v>
      </c>
      <c r="H689" s="208">
        <v>2</v>
      </c>
      <c r="I689" s="209"/>
      <c r="J689" s="208">
        <f>ROUND(I689*H689,0)</f>
        <v>0</v>
      </c>
      <c r="K689" s="206" t="s">
        <v>209</v>
      </c>
      <c r="L689" s="43"/>
      <c r="M689" s="210" t="s">
        <v>20</v>
      </c>
      <c r="N689" s="211" t="s">
        <v>46</v>
      </c>
      <c r="O689" s="79"/>
      <c r="P689" s="212">
        <f>O689*H689</f>
        <v>0</v>
      </c>
      <c r="Q689" s="212">
        <v>0</v>
      </c>
      <c r="R689" s="212">
        <f>Q689*H689</f>
        <v>0</v>
      </c>
      <c r="S689" s="212">
        <v>0</v>
      </c>
      <c r="T689" s="213">
        <f>S689*H689</f>
        <v>0</v>
      </c>
      <c r="AR689" s="17" t="s">
        <v>164</v>
      </c>
      <c r="AT689" s="17" t="s">
        <v>159</v>
      </c>
      <c r="AU689" s="17" t="s">
        <v>165</v>
      </c>
      <c r="AY689" s="17" t="s">
        <v>157</v>
      </c>
      <c r="BE689" s="214">
        <f>IF(N689="základní",J689,0)</f>
        <v>0</v>
      </c>
      <c r="BF689" s="214">
        <f>IF(N689="snížená",J689,0)</f>
        <v>0</v>
      </c>
      <c r="BG689" s="214">
        <f>IF(N689="zákl. přenesená",J689,0)</f>
        <v>0</v>
      </c>
      <c r="BH689" s="214">
        <f>IF(N689="sníž. přenesená",J689,0)</f>
        <v>0</v>
      </c>
      <c r="BI689" s="214">
        <f>IF(N689="nulová",J689,0)</f>
        <v>0</v>
      </c>
      <c r="BJ689" s="17" t="s">
        <v>165</v>
      </c>
      <c r="BK689" s="214">
        <f>ROUND(I689*H689,0)</f>
        <v>0</v>
      </c>
      <c r="BL689" s="17" t="s">
        <v>164</v>
      </c>
      <c r="BM689" s="17" t="s">
        <v>969</v>
      </c>
    </row>
    <row r="690" spans="2:51" s="11" customFormat="1" ht="12">
      <c r="B690" s="215"/>
      <c r="C690" s="216"/>
      <c r="D690" s="217" t="s">
        <v>167</v>
      </c>
      <c r="E690" s="218" t="s">
        <v>20</v>
      </c>
      <c r="F690" s="219" t="s">
        <v>165</v>
      </c>
      <c r="G690" s="216"/>
      <c r="H690" s="220">
        <v>2</v>
      </c>
      <c r="I690" s="221"/>
      <c r="J690" s="216"/>
      <c r="K690" s="216"/>
      <c r="L690" s="222"/>
      <c r="M690" s="223"/>
      <c r="N690" s="224"/>
      <c r="O690" s="224"/>
      <c r="P690" s="224"/>
      <c r="Q690" s="224"/>
      <c r="R690" s="224"/>
      <c r="S690" s="224"/>
      <c r="T690" s="225"/>
      <c r="AT690" s="226" t="s">
        <v>167</v>
      </c>
      <c r="AU690" s="226" t="s">
        <v>165</v>
      </c>
      <c r="AV690" s="11" t="s">
        <v>165</v>
      </c>
      <c r="AW690" s="11" t="s">
        <v>34</v>
      </c>
      <c r="AX690" s="11" t="s">
        <v>8</v>
      </c>
      <c r="AY690" s="226" t="s">
        <v>157</v>
      </c>
    </row>
    <row r="691" spans="2:65" s="1" customFormat="1" ht="16.5" customHeight="1">
      <c r="B691" s="38"/>
      <c r="C691" s="204" t="s">
        <v>970</v>
      </c>
      <c r="D691" s="204" t="s">
        <v>159</v>
      </c>
      <c r="E691" s="205" t="s">
        <v>971</v>
      </c>
      <c r="F691" s="206" t="s">
        <v>972</v>
      </c>
      <c r="G691" s="207" t="s">
        <v>434</v>
      </c>
      <c r="H691" s="208">
        <v>10</v>
      </c>
      <c r="I691" s="209"/>
      <c r="J691" s="208">
        <f>ROUND(I691*H691,0)</f>
        <v>0</v>
      </c>
      <c r="K691" s="206" t="s">
        <v>209</v>
      </c>
      <c r="L691" s="43"/>
      <c r="M691" s="210" t="s">
        <v>20</v>
      </c>
      <c r="N691" s="211" t="s">
        <v>46</v>
      </c>
      <c r="O691" s="79"/>
      <c r="P691" s="212">
        <f>O691*H691</f>
        <v>0</v>
      </c>
      <c r="Q691" s="212">
        <v>0</v>
      </c>
      <c r="R691" s="212">
        <f>Q691*H691</f>
        <v>0</v>
      </c>
      <c r="S691" s="212">
        <v>0</v>
      </c>
      <c r="T691" s="213">
        <f>S691*H691</f>
        <v>0</v>
      </c>
      <c r="AR691" s="17" t="s">
        <v>164</v>
      </c>
      <c r="AT691" s="17" t="s">
        <v>159</v>
      </c>
      <c r="AU691" s="17" t="s">
        <v>165</v>
      </c>
      <c r="AY691" s="17" t="s">
        <v>157</v>
      </c>
      <c r="BE691" s="214">
        <f>IF(N691="základní",J691,0)</f>
        <v>0</v>
      </c>
      <c r="BF691" s="214">
        <f>IF(N691="snížená",J691,0)</f>
        <v>0</v>
      </c>
      <c r="BG691" s="214">
        <f>IF(N691="zákl. přenesená",J691,0)</f>
        <v>0</v>
      </c>
      <c r="BH691" s="214">
        <f>IF(N691="sníž. přenesená",J691,0)</f>
        <v>0</v>
      </c>
      <c r="BI691" s="214">
        <f>IF(N691="nulová",J691,0)</f>
        <v>0</v>
      </c>
      <c r="BJ691" s="17" t="s">
        <v>165</v>
      </c>
      <c r="BK691" s="214">
        <f>ROUND(I691*H691,0)</f>
        <v>0</v>
      </c>
      <c r="BL691" s="17" t="s">
        <v>164</v>
      </c>
      <c r="BM691" s="17" t="s">
        <v>973</v>
      </c>
    </row>
    <row r="692" spans="2:51" s="11" customFormat="1" ht="12">
      <c r="B692" s="215"/>
      <c r="C692" s="216"/>
      <c r="D692" s="217" t="s">
        <v>167</v>
      </c>
      <c r="E692" s="218" t="s">
        <v>20</v>
      </c>
      <c r="F692" s="219" t="s">
        <v>974</v>
      </c>
      <c r="G692" s="216"/>
      <c r="H692" s="220">
        <v>10</v>
      </c>
      <c r="I692" s="221"/>
      <c r="J692" s="216"/>
      <c r="K692" s="216"/>
      <c r="L692" s="222"/>
      <c r="M692" s="223"/>
      <c r="N692" s="224"/>
      <c r="O692" s="224"/>
      <c r="P692" s="224"/>
      <c r="Q692" s="224"/>
      <c r="R692" s="224"/>
      <c r="S692" s="224"/>
      <c r="T692" s="225"/>
      <c r="AT692" s="226" t="s">
        <v>167</v>
      </c>
      <c r="AU692" s="226" t="s">
        <v>165</v>
      </c>
      <c r="AV692" s="11" t="s">
        <v>165</v>
      </c>
      <c r="AW692" s="11" t="s">
        <v>34</v>
      </c>
      <c r="AX692" s="11" t="s">
        <v>8</v>
      </c>
      <c r="AY692" s="226" t="s">
        <v>157</v>
      </c>
    </row>
    <row r="693" spans="2:65" s="1" customFormat="1" ht="16.5" customHeight="1">
      <c r="B693" s="38"/>
      <c r="C693" s="204" t="s">
        <v>975</v>
      </c>
      <c r="D693" s="204" t="s">
        <v>159</v>
      </c>
      <c r="E693" s="205" t="s">
        <v>976</v>
      </c>
      <c r="F693" s="206" t="s">
        <v>977</v>
      </c>
      <c r="G693" s="207" t="s">
        <v>434</v>
      </c>
      <c r="H693" s="208">
        <v>80</v>
      </c>
      <c r="I693" s="209"/>
      <c r="J693" s="208">
        <f>ROUND(I693*H693,0)</f>
        <v>0</v>
      </c>
      <c r="K693" s="206" t="s">
        <v>209</v>
      </c>
      <c r="L693" s="43"/>
      <c r="M693" s="210" t="s">
        <v>20</v>
      </c>
      <c r="N693" s="211" t="s">
        <v>46</v>
      </c>
      <c r="O693" s="79"/>
      <c r="P693" s="212">
        <f>O693*H693</f>
        <v>0</v>
      </c>
      <c r="Q693" s="212">
        <v>0</v>
      </c>
      <c r="R693" s="212">
        <f>Q693*H693</f>
        <v>0</v>
      </c>
      <c r="S693" s="212">
        <v>0</v>
      </c>
      <c r="T693" s="213">
        <f>S693*H693</f>
        <v>0</v>
      </c>
      <c r="AR693" s="17" t="s">
        <v>164</v>
      </c>
      <c r="AT693" s="17" t="s">
        <v>159</v>
      </c>
      <c r="AU693" s="17" t="s">
        <v>165</v>
      </c>
      <c r="AY693" s="17" t="s">
        <v>157</v>
      </c>
      <c r="BE693" s="214">
        <f>IF(N693="základní",J693,0)</f>
        <v>0</v>
      </c>
      <c r="BF693" s="214">
        <f>IF(N693="snížená",J693,0)</f>
        <v>0</v>
      </c>
      <c r="BG693" s="214">
        <f>IF(N693="zákl. přenesená",J693,0)</f>
        <v>0</v>
      </c>
      <c r="BH693" s="214">
        <f>IF(N693="sníž. přenesená",J693,0)</f>
        <v>0</v>
      </c>
      <c r="BI693" s="214">
        <f>IF(N693="nulová",J693,0)</f>
        <v>0</v>
      </c>
      <c r="BJ693" s="17" t="s">
        <v>165</v>
      </c>
      <c r="BK693" s="214">
        <f>ROUND(I693*H693,0)</f>
        <v>0</v>
      </c>
      <c r="BL693" s="17" t="s">
        <v>164</v>
      </c>
      <c r="BM693" s="17" t="s">
        <v>978</v>
      </c>
    </row>
    <row r="694" spans="2:51" s="11" customFormat="1" ht="12">
      <c r="B694" s="215"/>
      <c r="C694" s="216"/>
      <c r="D694" s="217" t="s">
        <v>167</v>
      </c>
      <c r="E694" s="218" t="s">
        <v>20</v>
      </c>
      <c r="F694" s="219" t="s">
        <v>979</v>
      </c>
      <c r="G694" s="216"/>
      <c r="H694" s="220">
        <v>80</v>
      </c>
      <c r="I694" s="221"/>
      <c r="J694" s="216"/>
      <c r="K694" s="216"/>
      <c r="L694" s="222"/>
      <c r="M694" s="223"/>
      <c r="N694" s="224"/>
      <c r="O694" s="224"/>
      <c r="P694" s="224"/>
      <c r="Q694" s="224"/>
      <c r="R694" s="224"/>
      <c r="S694" s="224"/>
      <c r="T694" s="225"/>
      <c r="AT694" s="226" t="s">
        <v>167</v>
      </c>
      <c r="AU694" s="226" t="s">
        <v>165</v>
      </c>
      <c r="AV694" s="11" t="s">
        <v>165</v>
      </c>
      <c r="AW694" s="11" t="s">
        <v>34</v>
      </c>
      <c r="AX694" s="11" t="s">
        <v>8</v>
      </c>
      <c r="AY694" s="226" t="s">
        <v>157</v>
      </c>
    </row>
    <row r="695" spans="2:65" s="1" customFormat="1" ht="16.5" customHeight="1">
      <c r="B695" s="38"/>
      <c r="C695" s="204" t="s">
        <v>980</v>
      </c>
      <c r="D695" s="204" t="s">
        <v>159</v>
      </c>
      <c r="E695" s="205" t="s">
        <v>981</v>
      </c>
      <c r="F695" s="206" t="s">
        <v>982</v>
      </c>
      <c r="G695" s="207" t="s">
        <v>434</v>
      </c>
      <c r="H695" s="208">
        <v>20</v>
      </c>
      <c r="I695" s="209"/>
      <c r="J695" s="208">
        <f>ROUND(I695*H695,0)</f>
        <v>0</v>
      </c>
      <c r="K695" s="206" t="s">
        <v>209</v>
      </c>
      <c r="L695" s="43"/>
      <c r="M695" s="210" t="s">
        <v>20</v>
      </c>
      <c r="N695" s="211" t="s">
        <v>46</v>
      </c>
      <c r="O695" s="79"/>
      <c r="P695" s="212">
        <f>O695*H695</f>
        <v>0</v>
      </c>
      <c r="Q695" s="212">
        <v>0</v>
      </c>
      <c r="R695" s="212">
        <f>Q695*H695</f>
        <v>0</v>
      </c>
      <c r="S695" s="212">
        <v>0</v>
      </c>
      <c r="T695" s="213">
        <f>S695*H695</f>
        <v>0</v>
      </c>
      <c r="AR695" s="17" t="s">
        <v>164</v>
      </c>
      <c r="AT695" s="17" t="s">
        <v>159</v>
      </c>
      <c r="AU695" s="17" t="s">
        <v>165</v>
      </c>
      <c r="AY695" s="17" t="s">
        <v>157</v>
      </c>
      <c r="BE695" s="214">
        <f>IF(N695="základní",J695,0)</f>
        <v>0</v>
      </c>
      <c r="BF695" s="214">
        <f>IF(N695="snížená",J695,0)</f>
        <v>0</v>
      </c>
      <c r="BG695" s="214">
        <f>IF(N695="zákl. přenesená",J695,0)</f>
        <v>0</v>
      </c>
      <c r="BH695" s="214">
        <f>IF(N695="sníž. přenesená",J695,0)</f>
        <v>0</v>
      </c>
      <c r="BI695" s="214">
        <f>IF(N695="nulová",J695,0)</f>
        <v>0</v>
      </c>
      <c r="BJ695" s="17" t="s">
        <v>165</v>
      </c>
      <c r="BK695" s="214">
        <f>ROUND(I695*H695,0)</f>
        <v>0</v>
      </c>
      <c r="BL695" s="17" t="s">
        <v>164</v>
      </c>
      <c r="BM695" s="17" t="s">
        <v>983</v>
      </c>
    </row>
    <row r="696" spans="2:51" s="11" customFormat="1" ht="12">
      <c r="B696" s="215"/>
      <c r="C696" s="216"/>
      <c r="D696" s="217" t="s">
        <v>167</v>
      </c>
      <c r="E696" s="218" t="s">
        <v>20</v>
      </c>
      <c r="F696" s="219" t="s">
        <v>984</v>
      </c>
      <c r="G696" s="216"/>
      <c r="H696" s="220">
        <v>20</v>
      </c>
      <c r="I696" s="221"/>
      <c r="J696" s="216"/>
      <c r="K696" s="216"/>
      <c r="L696" s="222"/>
      <c r="M696" s="223"/>
      <c r="N696" s="224"/>
      <c r="O696" s="224"/>
      <c r="P696" s="224"/>
      <c r="Q696" s="224"/>
      <c r="R696" s="224"/>
      <c r="S696" s="224"/>
      <c r="T696" s="225"/>
      <c r="AT696" s="226" t="s">
        <v>167</v>
      </c>
      <c r="AU696" s="226" t="s">
        <v>165</v>
      </c>
      <c r="AV696" s="11" t="s">
        <v>165</v>
      </c>
      <c r="AW696" s="11" t="s">
        <v>34</v>
      </c>
      <c r="AX696" s="11" t="s">
        <v>8</v>
      </c>
      <c r="AY696" s="226" t="s">
        <v>157</v>
      </c>
    </row>
    <row r="697" spans="2:65" s="1" customFormat="1" ht="16.5" customHeight="1">
      <c r="B697" s="38"/>
      <c r="C697" s="204" t="s">
        <v>985</v>
      </c>
      <c r="D697" s="204" t="s">
        <v>159</v>
      </c>
      <c r="E697" s="205" t="s">
        <v>986</v>
      </c>
      <c r="F697" s="206" t="s">
        <v>987</v>
      </c>
      <c r="G697" s="207" t="s">
        <v>434</v>
      </c>
      <c r="H697" s="208">
        <v>10</v>
      </c>
      <c r="I697" s="209"/>
      <c r="J697" s="208">
        <f>ROUND(I697*H697,0)</f>
        <v>0</v>
      </c>
      <c r="K697" s="206" t="s">
        <v>209</v>
      </c>
      <c r="L697" s="43"/>
      <c r="M697" s="210" t="s">
        <v>20</v>
      </c>
      <c r="N697" s="211" t="s">
        <v>46</v>
      </c>
      <c r="O697" s="79"/>
      <c r="P697" s="212">
        <f>O697*H697</f>
        <v>0</v>
      </c>
      <c r="Q697" s="212">
        <v>0</v>
      </c>
      <c r="R697" s="212">
        <f>Q697*H697</f>
        <v>0</v>
      </c>
      <c r="S697" s="212">
        <v>0</v>
      </c>
      <c r="T697" s="213">
        <f>S697*H697</f>
        <v>0</v>
      </c>
      <c r="AR697" s="17" t="s">
        <v>164</v>
      </c>
      <c r="AT697" s="17" t="s">
        <v>159</v>
      </c>
      <c r="AU697" s="17" t="s">
        <v>165</v>
      </c>
      <c r="AY697" s="17" t="s">
        <v>157</v>
      </c>
      <c r="BE697" s="214">
        <f>IF(N697="základní",J697,0)</f>
        <v>0</v>
      </c>
      <c r="BF697" s="214">
        <f>IF(N697="snížená",J697,0)</f>
        <v>0</v>
      </c>
      <c r="BG697" s="214">
        <f>IF(N697="zákl. přenesená",J697,0)</f>
        <v>0</v>
      </c>
      <c r="BH697" s="214">
        <f>IF(N697="sníž. přenesená",J697,0)</f>
        <v>0</v>
      </c>
      <c r="BI697" s="214">
        <f>IF(N697="nulová",J697,0)</f>
        <v>0</v>
      </c>
      <c r="BJ697" s="17" t="s">
        <v>165</v>
      </c>
      <c r="BK697" s="214">
        <f>ROUND(I697*H697,0)</f>
        <v>0</v>
      </c>
      <c r="BL697" s="17" t="s">
        <v>164</v>
      </c>
      <c r="BM697" s="17" t="s">
        <v>988</v>
      </c>
    </row>
    <row r="698" spans="2:51" s="11" customFormat="1" ht="12">
      <c r="B698" s="215"/>
      <c r="C698" s="216"/>
      <c r="D698" s="217" t="s">
        <v>167</v>
      </c>
      <c r="E698" s="218" t="s">
        <v>20</v>
      </c>
      <c r="F698" s="219" t="s">
        <v>989</v>
      </c>
      <c r="G698" s="216"/>
      <c r="H698" s="220">
        <v>10</v>
      </c>
      <c r="I698" s="221"/>
      <c r="J698" s="216"/>
      <c r="K698" s="216"/>
      <c r="L698" s="222"/>
      <c r="M698" s="223"/>
      <c r="N698" s="224"/>
      <c r="O698" s="224"/>
      <c r="P698" s="224"/>
      <c r="Q698" s="224"/>
      <c r="R698" s="224"/>
      <c r="S698" s="224"/>
      <c r="T698" s="225"/>
      <c r="AT698" s="226" t="s">
        <v>167</v>
      </c>
      <c r="AU698" s="226" t="s">
        <v>165</v>
      </c>
      <c r="AV698" s="11" t="s">
        <v>165</v>
      </c>
      <c r="AW698" s="11" t="s">
        <v>34</v>
      </c>
      <c r="AX698" s="11" t="s">
        <v>8</v>
      </c>
      <c r="AY698" s="226" t="s">
        <v>157</v>
      </c>
    </row>
    <row r="699" spans="2:65" s="1" customFormat="1" ht="16.5" customHeight="1">
      <c r="B699" s="38"/>
      <c r="C699" s="204" t="s">
        <v>990</v>
      </c>
      <c r="D699" s="204" t="s">
        <v>159</v>
      </c>
      <c r="E699" s="205" t="s">
        <v>991</v>
      </c>
      <c r="F699" s="206" t="s">
        <v>992</v>
      </c>
      <c r="G699" s="207" t="s">
        <v>434</v>
      </c>
      <c r="H699" s="208">
        <v>10</v>
      </c>
      <c r="I699" s="209"/>
      <c r="J699" s="208">
        <f>ROUND(I699*H699,0)</f>
        <v>0</v>
      </c>
      <c r="K699" s="206" t="s">
        <v>209</v>
      </c>
      <c r="L699" s="43"/>
      <c r="M699" s="210" t="s">
        <v>20</v>
      </c>
      <c r="N699" s="211" t="s">
        <v>46</v>
      </c>
      <c r="O699" s="79"/>
      <c r="P699" s="212">
        <f>O699*H699</f>
        <v>0</v>
      </c>
      <c r="Q699" s="212">
        <v>0</v>
      </c>
      <c r="R699" s="212">
        <f>Q699*H699</f>
        <v>0</v>
      </c>
      <c r="S699" s="212">
        <v>0</v>
      </c>
      <c r="T699" s="213">
        <f>S699*H699</f>
        <v>0</v>
      </c>
      <c r="AR699" s="17" t="s">
        <v>164</v>
      </c>
      <c r="AT699" s="17" t="s">
        <v>159</v>
      </c>
      <c r="AU699" s="17" t="s">
        <v>165</v>
      </c>
      <c r="AY699" s="17" t="s">
        <v>157</v>
      </c>
      <c r="BE699" s="214">
        <f>IF(N699="základní",J699,0)</f>
        <v>0</v>
      </c>
      <c r="BF699" s="214">
        <f>IF(N699="snížená",J699,0)</f>
        <v>0</v>
      </c>
      <c r="BG699" s="214">
        <f>IF(N699="zákl. přenesená",J699,0)</f>
        <v>0</v>
      </c>
      <c r="BH699" s="214">
        <f>IF(N699="sníž. přenesená",J699,0)</f>
        <v>0</v>
      </c>
      <c r="BI699" s="214">
        <f>IF(N699="nulová",J699,0)</f>
        <v>0</v>
      </c>
      <c r="BJ699" s="17" t="s">
        <v>165</v>
      </c>
      <c r="BK699" s="214">
        <f>ROUND(I699*H699,0)</f>
        <v>0</v>
      </c>
      <c r="BL699" s="17" t="s">
        <v>164</v>
      </c>
      <c r="BM699" s="17" t="s">
        <v>993</v>
      </c>
    </row>
    <row r="700" spans="2:51" s="11" customFormat="1" ht="12">
      <c r="B700" s="215"/>
      <c r="C700" s="216"/>
      <c r="D700" s="217" t="s">
        <v>167</v>
      </c>
      <c r="E700" s="218" t="s">
        <v>20</v>
      </c>
      <c r="F700" s="219" t="s">
        <v>989</v>
      </c>
      <c r="G700" s="216"/>
      <c r="H700" s="220">
        <v>10</v>
      </c>
      <c r="I700" s="221"/>
      <c r="J700" s="216"/>
      <c r="K700" s="216"/>
      <c r="L700" s="222"/>
      <c r="M700" s="223"/>
      <c r="N700" s="224"/>
      <c r="O700" s="224"/>
      <c r="P700" s="224"/>
      <c r="Q700" s="224"/>
      <c r="R700" s="224"/>
      <c r="S700" s="224"/>
      <c r="T700" s="225"/>
      <c r="AT700" s="226" t="s">
        <v>167</v>
      </c>
      <c r="AU700" s="226" t="s">
        <v>165</v>
      </c>
      <c r="AV700" s="11" t="s">
        <v>165</v>
      </c>
      <c r="AW700" s="11" t="s">
        <v>34</v>
      </c>
      <c r="AX700" s="11" t="s">
        <v>8</v>
      </c>
      <c r="AY700" s="226" t="s">
        <v>157</v>
      </c>
    </row>
    <row r="701" spans="2:65" s="1" customFormat="1" ht="16.5" customHeight="1">
      <c r="B701" s="38"/>
      <c r="C701" s="204" t="s">
        <v>994</v>
      </c>
      <c r="D701" s="204" t="s">
        <v>159</v>
      </c>
      <c r="E701" s="205" t="s">
        <v>995</v>
      </c>
      <c r="F701" s="206" t="s">
        <v>996</v>
      </c>
      <c r="G701" s="207" t="s">
        <v>231</v>
      </c>
      <c r="H701" s="208">
        <v>200</v>
      </c>
      <c r="I701" s="209"/>
      <c r="J701" s="208">
        <f>ROUND(I701*H701,0)</f>
        <v>0</v>
      </c>
      <c r="K701" s="206" t="s">
        <v>209</v>
      </c>
      <c r="L701" s="43"/>
      <c r="M701" s="210" t="s">
        <v>20</v>
      </c>
      <c r="N701" s="211" t="s">
        <v>46</v>
      </c>
      <c r="O701" s="79"/>
      <c r="P701" s="212">
        <f>O701*H701</f>
        <v>0</v>
      </c>
      <c r="Q701" s="212">
        <v>0</v>
      </c>
      <c r="R701" s="212">
        <f>Q701*H701</f>
        <v>0</v>
      </c>
      <c r="S701" s="212">
        <v>0</v>
      </c>
      <c r="T701" s="213">
        <f>S701*H701</f>
        <v>0</v>
      </c>
      <c r="AR701" s="17" t="s">
        <v>164</v>
      </c>
      <c r="AT701" s="17" t="s">
        <v>159</v>
      </c>
      <c r="AU701" s="17" t="s">
        <v>165</v>
      </c>
      <c r="AY701" s="17" t="s">
        <v>157</v>
      </c>
      <c r="BE701" s="214">
        <f>IF(N701="základní",J701,0)</f>
        <v>0</v>
      </c>
      <c r="BF701" s="214">
        <f>IF(N701="snížená",J701,0)</f>
        <v>0</v>
      </c>
      <c r="BG701" s="214">
        <f>IF(N701="zákl. přenesená",J701,0)</f>
        <v>0</v>
      </c>
      <c r="BH701" s="214">
        <f>IF(N701="sníž. přenesená",J701,0)</f>
        <v>0</v>
      </c>
      <c r="BI701" s="214">
        <f>IF(N701="nulová",J701,0)</f>
        <v>0</v>
      </c>
      <c r="BJ701" s="17" t="s">
        <v>165</v>
      </c>
      <c r="BK701" s="214">
        <f>ROUND(I701*H701,0)</f>
        <v>0</v>
      </c>
      <c r="BL701" s="17" t="s">
        <v>164</v>
      </c>
      <c r="BM701" s="17" t="s">
        <v>997</v>
      </c>
    </row>
    <row r="702" spans="2:51" s="11" customFormat="1" ht="12">
      <c r="B702" s="215"/>
      <c r="C702" s="216"/>
      <c r="D702" s="217" t="s">
        <v>167</v>
      </c>
      <c r="E702" s="218" t="s">
        <v>20</v>
      </c>
      <c r="F702" s="219" t="s">
        <v>950</v>
      </c>
      <c r="G702" s="216"/>
      <c r="H702" s="220">
        <v>200</v>
      </c>
      <c r="I702" s="221"/>
      <c r="J702" s="216"/>
      <c r="K702" s="216"/>
      <c r="L702" s="222"/>
      <c r="M702" s="223"/>
      <c r="N702" s="224"/>
      <c r="O702" s="224"/>
      <c r="P702" s="224"/>
      <c r="Q702" s="224"/>
      <c r="R702" s="224"/>
      <c r="S702" s="224"/>
      <c r="T702" s="225"/>
      <c r="AT702" s="226" t="s">
        <v>167</v>
      </c>
      <c r="AU702" s="226" t="s">
        <v>165</v>
      </c>
      <c r="AV702" s="11" t="s">
        <v>165</v>
      </c>
      <c r="AW702" s="11" t="s">
        <v>34</v>
      </c>
      <c r="AX702" s="11" t="s">
        <v>8</v>
      </c>
      <c r="AY702" s="226" t="s">
        <v>157</v>
      </c>
    </row>
    <row r="703" spans="2:65" s="1" customFormat="1" ht="16.5" customHeight="1">
      <c r="B703" s="38"/>
      <c r="C703" s="204" t="s">
        <v>998</v>
      </c>
      <c r="D703" s="204" t="s">
        <v>159</v>
      </c>
      <c r="E703" s="205" t="s">
        <v>999</v>
      </c>
      <c r="F703" s="206" t="s">
        <v>1000</v>
      </c>
      <c r="G703" s="207" t="s">
        <v>208</v>
      </c>
      <c r="H703" s="208">
        <v>40</v>
      </c>
      <c r="I703" s="209"/>
      <c r="J703" s="208">
        <f>ROUND(I703*H703,0)</f>
        <v>0</v>
      </c>
      <c r="K703" s="206" t="s">
        <v>209</v>
      </c>
      <c r="L703" s="43"/>
      <c r="M703" s="210" t="s">
        <v>20</v>
      </c>
      <c r="N703" s="211" t="s">
        <v>46</v>
      </c>
      <c r="O703" s="79"/>
      <c r="P703" s="212">
        <f>O703*H703</f>
        <v>0</v>
      </c>
      <c r="Q703" s="212">
        <v>0</v>
      </c>
      <c r="R703" s="212">
        <f>Q703*H703</f>
        <v>0</v>
      </c>
      <c r="S703" s="212">
        <v>0</v>
      </c>
      <c r="T703" s="213">
        <f>S703*H703</f>
        <v>0</v>
      </c>
      <c r="AR703" s="17" t="s">
        <v>164</v>
      </c>
      <c r="AT703" s="17" t="s">
        <v>159</v>
      </c>
      <c r="AU703" s="17" t="s">
        <v>165</v>
      </c>
      <c r="AY703" s="17" t="s">
        <v>157</v>
      </c>
      <c r="BE703" s="214">
        <f>IF(N703="základní",J703,0)</f>
        <v>0</v>
      </c>
      <c r="BF703" s="214">
        <f>IF(N703="snížená",J703,0)</f>
        <v>0</v>
      </c>
      <c r="BG703" s="214">
        <f>IF(N703="zákl. přenesená",J703,0)</f>
        <v>0</v>
      </c>
      <c r="BH703" s="214">
        <f>IF(N703="sníž. přenesená",J703,0)</f>
        <v>0</v>
      </c>
      <c r="BI703" s="214">
        <f>IF(N703="nulová",J703,0)</f>
        <v>0</v>
      </c>
      <c r="BJ703" s="17" t="s">
        <v>165</v>
      </c>
      <c r="BK703" s="214">
        <f>ROUND(I703*H703,0)</f>
        <v>0</v>
      </c>
      <c r="BL703" s="17" t="s">
        <v>164</v>
      </c>
      <c r="BM703" s="17" t="s">
        <v>1001</v>
      </c>
    </row>
    <row r="704" spans="2:63" s="10" customFormat="1" ht="22.8" customHeight="1">
      <c r="B704" s="188"/>
      <c r="C704" s="189"/>
      <c r="D704" s="190" t="s">
        <v>73</v>
      </c>
      <c r="E704" s="202" t="s">
        <v>1002</v>
      </c>
      <c r="F704" s="202" t="s">
        <v>1003</v>
      </c>
      <c r="G704" s="189"/>
      <c r="H704" s="189"/>
      <c r="I704" s="192"/>
      <c r="J704" s="203">
        <f>BK704</f>
        <v>0</v>
      </c>
      <c r="K704" s="189"/>
      <c r="L704" s="194"/>
      <c r="M704" s="195"/>
      <c r="N704" s="196"/>
      <c r="O704" s="196"/>
      <c r="P704" s="197">
        <f>SUM(P705:P731)</f>
        <v>0</v>
      </c>
      <c r="Q704" s="196"/>
      <c r="R704" s="197">
        <f>SUM(R705:R731)</f>
        <v>0</v>
      </c>
      <c r="S704" s="196"/>
      <c r="T704" s="198">
        <f>SUM(T705:T731)</f>
        <v>0</v>
      </c>
      <c r="AR704" s="199" t="s">
        <v>8</v>
      </c>
      <c r="AT704" s="200" t="s">
        <v>73</v>
      </c>
      <c r="AU704" s="200" t="s">
        <v>8</v>
      </c>
      <c r="AY704" s="199" t="s">
        <v>157</v>
      </c>
      <c r="BK704" s="201">
        <f>SUM(BK705:BK731)</f>
        <v>0</v>
      </c>
    </row>
    <row r="705" spans="2:65" s="1" customFormat="1" ht="16.5" customHeight="1">
      <c r="B705" s="38"/>
      <c r="C705" s="248" t="s">
        <v>1004</v>
      </c>
      <c r="D705" s="248" t="s">
        <v>223</v>
      </c>
      <c r="E705" s="249" t="s">
        <v>1005</v>
      </c>
      <c r="F705" s="250" t="s">
        <v>938</v>
      </c>
      <c r="G705" s="251" t="s">
        <v>231</v>
      </c>
      <c r="H705" s="252">
        <v>320</v>
      </c>
      <c r="I705" s="253"/>
      <c r="J705" s="252">
        <f>ROUND(I705*H705,0)</f>
        <v>0</v>
      </c>
      <c r="K705" s="250" t="s">
        <v>209</v>
      </c>
      <c r="L705" s="254"/>
      <c r="M705" s="255" t="s">
        <v>20</v>
      </c>
      <c r="N705" s="256" t="s">
        <v>46</v>
      </c>
      <c r="O705" s="79"/>
      <c r="P705" s="212">
        <f>O705*H705</f>
        <v>0</v>
      </c>
      <c r="Q705" s="212">
        <v>0</v>
      </c>
      <c r="R705" s="212">
        <f>Q705*H705</f>
        <v>0</v>
      </c>
      <c r="S705" s="212">
        <v>0</v>
      </c>
      <c r="T705" s="213">
        <f>S705*H705</f>
        <v>0</v>
      </c>
      <c r="AR705" s="17" t="s">
        <v>200</v>
      </c>
      <c r="AT705" s="17" t="s">
        <v>223</v>
      </c>
      <c r="AU705" s="17" t="s">
        <v>165</v>
      </c>
      <c r="AY705" s="17" t="s">
        <v>157</v>
      </c>
      <c r="BE705" s="214">
        <f>IF(N705="základní",J705,0)</f>
        <v>0</v>
      </c>
      <c r="BF705" s="214">
        <f>IF(N705="snížená",J705,0)</f>
        <v>0</v>
      </c>
      <c r="BG705" s="214">
        <f>IF(N705="zákl. přenesená",J705,0)</f>
        <v>0</v>
      </c>
      <c r="BH705" s="214">
        <f>IF(N705="sníž. přenesená",J705,0)</f>
        <v>0</v>
      </c>
      <c r="BI705" s="214">
        <f>IF(N705="nulová",J705,0)</f>
        <v>0</v>
      </c>
      <c r="BJ705" s="17" t="s">
        <v>165</v>
      </c>
      <c r="BK705" s="214">
        <f>ROUND(I705*H705,0)</f>
        <v>0</v>
      </c>
      <c r="BL705" s="17" t="s">
        <v>164</v>
      </c>
      <c r="BM705" s="17" t="s">
        <v>1006</v>
      </c>
    </row>
    <row r="706" spans="2:51" s="11" customFormat="1" ht="12">
      <c r="B706" s="215"/>
      <c r="C706" s="216"/>
      <c r="D706" s="217" t="s">
        <v>167</v>
      </c>
      <c r="E706" s="218" t="s">
        <v>20</v>
      </c>
      <c r="F706" s="219" t="s">
        <v>1007</v>
      </c>
      <c r="G706" s="216"/>
      <c r="H706" s="220">
        <v>320</v>
      </c>
      <c r="I706" s="221"/>
      <c r="J706" s="216"/>
      <c r="K706" s="216"/>
      <c r="L706" s="222"/>
      <c r="M706" s="223"/>
      <c r="N706" s="224"/>
      <c r="O706" s="224"/>
      <c r="P706" s="224"/>
      <c r="Q706" s="224"/>
      <c r="R706" s="224"/>
      <c r="S706" s="224"/>
      <c r="T706" s="225"/>
      <c r="AT706" s="226" t="s">
        <v>167</v>
      </c>
      <c r="AU706" s="226" t="s">
        <v>165</v>
      </c>
      <c r="AV706" s="11" t="s">
        <v>165</v>
      </c>
      <c r="AW706" s="11" t="s">
        <v>34</v>
      </c>
      <c r="AX706" s="11" t="s">
        <v>8</v>
      </c>
      <c r="AY706" s="226" t="s">
        <v>157</v>
      </c>
    </row>
    <row r="707" spans="2:65" s="1" customFormat="1" ht="16.5" customHeight="1">
      <c r="B707" s="38"/>
      <c r="C707" s="248" t="s">
        <v>1008</v>
      </c>
      <c r="D707" s="248" t="s">
        <v>223</v>
      </c>
      <c r="E707" s="249" t="s">
        <v>1009</v>
      </c>
      <c r="F707" s="250" t="s">
        <v>1010</v>
      </c>
      <c r="G707" s="251" t="s">
        <v>231</v>
      </c>
      <c r="H707" s="252">
        <v>60</v>
      </c>
      <c r="I707" s="253"/>
      <c r="J707" s="252">
        <f>ROUND(I707*H707,0)</f>
        <v>0</v>
      </c>
      <c r="K707" s="250" t="s">
        <v>209</v>
      </c>
      <c r="L707" s="254"/>
      <c r="M707" s="255" t="s">
        <v>20</v>
      </c>
      <c r="N707" s="256" t="s">
        <v>46</v>
      </c>
      <c r="O707" s="79"/>
      <c r="P707" s="212">
        <f>O707*H707</f>
        <v>0</v>
      </c>
      <c r="Q707" s="212">
        <v>0</v>
      </c>
      <c r="R707" s="212">
        <f>Q707*H707</f>
        <v>0</v>
      </c>
      <c r="S707" s="212">
        <v>0</v>
      </c>
      <c r="T707" s="213">
        <f>S707*H707</f>
        <v>0</v>
      </c>
      <c r="AR707" s="17" t="s">
        <v>200</v>
      </c>
      <c r="AT707" s="17" t="s">
        <v>223</v>
      </c>
      <c r="AU707" s="17" t="s">
        <v>165</v>
      </c>
      <c r="AY707" s="17" t="s">
        <v>157</v>
      </c>
      <c r="BE707" s="214">
        <f>IF(N707="základní",J707,0)</f>
        <v>0</v>
      </c>
      <c r="BF707" s="214">
        <f>IF(N707="snížená",J707,0)</f>
        <v>0</v>
      </c>
      <c r="BG707" s="214">
        <f>IF(N707="zákl. přenesená",J707,0)</f>
        <v>0</v>
      </c>
      <c r="BH707" s="214">
        <f>IF(N707="sníž. přenesená",J707,0)</f>
        <v>0</v>
      </c>
      <c r="BI707" s="214">
        <f>IF(N707="nulová",J707,0)</f>
        <v>0</v>
      </c>
      <c r="BJ707" s="17" t="s">
        <v>165</v>
      </c>
      <c r="BK707" s="214">
        <f>ROUND(I707*H707,0)</f>
        <v>0</v>
      </c>
      <c r="BL707" s="17" t="s">
        <v>164</v>
      </c>
      <c r="BM707" s="17" t="s">
        <v>1011</v>
      </c>
    </row>
    <row r="708" spans="2:51" s="11" customFormat="1" ht="12">
      <c r="B708" s="215"/>
      <c r="C708" s="216"/>
      <c r="D708" s="217" t="s">
        <v>167</v>
      </c>
      <c r="E708" s="218" t="s">
        <v>20</v>
      </c>
      <c r="F708" s="219" t="s">
        <v>1012</v>
      </c>
      <c r="G708" s="216"/>
      <c r="H708" s="220">
        <v>60</v>
      </c>
      <c r="I708" s="221"/>
      <c r="J708" s="216"/>
      <c r="K708" s="216"/>
      <c r="L708" s="222"/>
      <c r="M708" s="223"/>
      <c r="N708" s="224"/>
      <c r="O708" s="224"/>
      <c r="P708" s="224"/>
      <c r="Q708" s="224"/>
      <c r="R708" s="224"/>
      <c r="S708" s="224"/>
      <c r="T708" s="225"/>
      <c r="AT708" s="226" t="s">
        <v>167</v>
      </c>
      <c r="AU708" s="226" t="s">
        <v>165</v>
      </c>
      <c r="AV708" s="11" t="s">
        <v>165</v>
      </c>
      <c r="AW708" s="11" t="s">
        <v>34</v>
      </c>
      <c r="AX708" s="11" t="s">
        <v>8</v>
      </c>
      <c r="AY708" s="226" t="s">
        <v>157</v>
      </c>
    </row>
    <row r="709" spans="2:65" s="1" customFormat="1" ht="16.5" customHeight="1">
      <c r="B709" s="38"/>
      <c r="C709" s="248" t="s">
        <v>1013</v>
      </c>
      <c r="D709" s="248" t="s">
        <v>223</v>
      </c>
      <c r="E709" s="249" t="s">
        <v>1014</v>
      </c>
      <c r="F709" s="250" t="s">
        <v>948</v>
      </c>
      <c r="G709" s="251" t="s">
        <v>231</v>
      </c>
      <c r="H709" s="252">
        <v>200</v>
      </c>
      <c r="I709" s="253"/>
      <c r="J709" s="252">
        <f>ROUND(I709*H709,0)</f>
        <v>0</v>
      </c>
      <c r="K709" s="250" t="s">
        <v>209</v>
      </c>
      <c r="L709" s="254"/>
      <c r="M709" s="255" t="s">
        <v>20</v>
      </c>
      <c r="N709" s="256" t="s">
        <v>46</v>
      </c>
      <c r="O709" s="79"/>
      <c r="P709" s="212">
        <f>O709*H709</f>
        <v>0</v>
      </c>
      <c r="Q709" s="212">
        <v>0</v>
      </c>
      <c r="R709" s="212">
        <f>Q709*H709</f>
        <v>0</v>
      </c>
      <c r="S709" s="212">
        <v>0</v>
      </c>
      <c r="T709" s="213">
        <f>S709*H709</f>
        <v>0</v>
      </c>
      <c r="AR709" s="17" t="s">
        <v>200</v>
      </c>
      <c r="AT709" s="17" t="s">
        <v>223</v>
      </c>
      <c r="AU709" s="17" t="s">
        <v>165</v>
      </c>
      <c r="AY709" s="17" t="s">
        <v>157</v>
      </c>
      <c r="BE709" s="214">
        <f>IF(N709="základní",J709,0)</f>
        <v>0</v>
      </c>
      <c r="BF709" s="214">
        <f>IF(N709="snížená",J709,0)</f>
        <v>0</v>
      </c>
      <c r="BG709" s="214">
        <f>IF(N709="zákl. přenesená",J709,0)</f>
        <v>0</v>
      </c>
      <c r="BH709" s="214">
        <f>IF(N709="sníž. přenesená",J709,0)</f>
        <v>0</v>
      </c>
      <c r="BI709" s="214">
        <f>IF(N709="nulová",J709,0)</f>
        <v>0</v>
      </c>
      <c r="BJ709" s="17" t="s">
        <v>165</v>
      </c>
      <c r="BK709" s="214">
        <f>ROUND(I709*H709,0)</f>
        <v>0</v>
      </c>
      <c r="BL709" s="17" t="s">
        <v>164</v>
      </c>
      <c r="BM709" s="17" t="s">
        <v>1015</v>
      </c>
    </row>
    <row r="710" spans="2:51" s="11" customFormat="1" ht="12">
      <c r="B710" s="215"/>
      <c r="C710" s="216"/>
      <c r="D710" s="217" t="s">
        <v>167</v>
      </c>
      <c r="E710" s="218" t="s">
        <v>20</v>
      </c>
      <c r="F710" s="219" t="s">
        <v>1016</v>
      </c>
      <c r="G710" s="216"/>
      <c r="H710" s="220">
        <v>200</v>
      </c>
      <c r="I710" s="221"/>
      <c r="J710" s="216"/>
      <c r="K710" s="216"/>
      <c r="L710" s="222"/>
      <c r="M710" s="223"/>
      <c r="N710" s="224"/>
      <c r="O710" s="224"/>
      <c r="P710" s="224"/>
      <c r="Q710" s="224"/>
      <c r="R710" s="224"/>
      <c r="S710" s="224"/>
      <c r="T710" s="225"/>
      <c r="AT710" s="226" t="s">
        <v>167</v>
      </c>
      <c r="AU710" s="226" t="s">
        <v>165</v>
      </c>
      <c r="AV710" s="11" t="s">
        <v>165</v>
      </c>
      <c r="AW710" s="11" t="s">
        <v>34</v>
      </c>
      <c r="AX710" s="11" t="s">
        <v>8</v>
      </c>
      <c r="AY710" s="226" t="s">
        <v>157</v>
      </c>
    </row>
    <row r="711" spans="2:65" s="1" customFormat="1" ht="16.5" customHeight="1">
      <c r="B711" s="38"/>
      <c r="C711" s="248" t="s">
        <v>1017</v>
      </c>
      <c r="D711" s="248" t="s">
        <v>223</v>
      </c>
      <c r="E711" s="249" t="s">
        <v>1018</v>
      </c>
      <c r="F711" s="250" t="s">
        <v>1019</v>
      </c>
      <c r="G711" s="251" t="s">
        <v>434</v>
      </c>
      <c r="H711" s="252">
        <v>80</v>
      </c>
      <c r="I711" s="253"/>
      <c r="J711" s="252">
        <f>ROUND(I711*H711,0)</f>
        <v>0</v>
      </c>
      <c r="K711" s="250" t="s">
        <v>209</v>
      </c>
      <c r="L711" s="254"/>
      <c r="M711" s="255" t="s">
        <v>20</v>
      </c>
      <c r="N711" s="256" t="s">
        <v>46</v>
      </c>
      <c r="O711" s="79"/>
      <c r="P711" s="212">
        <f>O711*H711</f>
        <v>0</v>
      </c>
      <c r="Q711" s="212">
        <v>0</v>
      </c>
      <c r="R711" s="212">
        <f>Q711*H711</f>
        <v>0</v>
      </c>
      <c r="S711" s="212">
        <v>0</v>
      </c>
      <c r="T711" s="213">
        <f>S711*H711</f>
        <v>0</v>
      </c>
      <c r="AR711" s="17" t="s">
        <v>200</v>
      </c>
      <c r="AT711" s="17" t="s">
        <v>223</v>
      </c>
      <c r="AU711" s="17" t="s">
        <v>165</v>
      </c>
      <c r="AY711" s="17" t="s">
        <v>157</v>
      </c>
      <c r="BE711" s="214">
        <f>IF(N711="základní",J711,0)</f>
        <v>0</v>
      </c>
      <c r="BF711" s="214">
        <f>IF(N711="snížená",J711,0)</f>
        <v>0</v>
      </c>
      <c r="BG711" s="214">
        <f>IF(N711="zákl. přenesená",J711,0)</f>
        <v>0</v>
      </c>
      <c r="BH711" s="214">
        <f>IF(N711="sníž. přenesená",J711,0)</f>
        <v>0</v>
      </c>
      <c r="BI711" s="214">
        <f>IF(N711="nulová",J711,0)</f>
        <v>0</v>
      </c>
      <c r="BJ711" s="17" t="s">
        <v>165</v>
      </c>
      <c r="BK711" s="214">
        <f>ROUND(I711*H711,0)</f>
        <v>0</v>
      </c>
      <c r="BL711" s="17" t="s">
        <v>164</v>
      </c>
      <c r="BM711" s="17" t="s">
        <v>1020</v>
      </c>
    </row>
    <row r="712" spans="2:51" s="11" customFormat="1" ht="12">
      <c r="B712" s="215"/>
      <c r="C712" s="216"/>
      <c r="D712" s="217" t="s">
        <v>167</v>
      </c>
      <c r="E712" s="218" t="s">
        <v>20</v>
      </c>
      <c r="F712" s="219" t="s">
        <v>1021</v>
      </c>
      <c r="G712" s="216"/>
      <c r="H712" s="220">
        <v>80</v>
      </c>
      <c r="I712" s="221"/>
      <c r="J712" s="216"/>
      <c r="K712" s="216"/>
      <c r="L712" s="222"/>
      <c r="M712" s="223"/>
      <c r="N712" s="224"/>
      <c r="O712" s="224"/>
      <c r="P712" s="224"/>
      <c r="Q712" s="224"/>
      <c r="R712" s="224"/>
      <c r="S712" s="224"/>
      <c r="T712" s="225"/>
      <c r="AT712" s="226" t="s">
        <v>167</v>
      </c>
      <c r="AU712" s="226" t="s">
        <v>165</v>
      </c>
      <c r="AV712" s="11" t="s">
        <v>165</v>
      </c>
      <c r="AW712" s="11" t="s">
        <v>34</v>
      </c>
      <c r="AX712" s="11" t="s">
        <v>8</v>
      </c>
      <c r="AY712" s="226" t="s">
        <v>157</v>
      </c>
    </row>
    <row r="713" spans="2:65" s="1" customFormat="1" ht="16.5" customHeight="1">
      <c r="B713" s="38"/>
      <c r="C713" s="248" t="s">
        <v>1022</v>
      </c>
      <c r="D713" s="248" t="s">
        <v>223</v>
      </c>
      <c r="E713" s="249" t="s">
        <v>1023</v>
      </c>
      <c r="F713" s="250" t="s">
        <v>1024</v>
      </c>
      <c r="G713" s="251" t="s">
        <v>434</v>
      </c>
      <c r="H713" s="252">
        <v>30</v>
      </c>
      <c r="I713" s="253"/>
      <c r="J713" s="252">
        <f>ROUND(I713*H713,0)</f>
        <v>0</v>
      </c>
      <c r="K713" s="250" t="s">
        <v>209</v>
      </c>
      <c r="L713" s="254"/>
      <c r="M713" s="255" t="s">
        <v>20</v>
      </c>
      <c r="N713" s="256" t="s">
        <v>46</v>
      </c>
      <c r="O713" s="79"/>
      <c r="P713" s="212">
        <f>O713*H713</f>
        <v>0</v>
      </c>
      <c r="Q713" s="212">
        <v>0</v>
      </c>
      <c r="R713" s="212">
        <f>Q713*H713</f>
        <v>0</v>
      </c>
      <c r="S713" s="212">
        <v>0</v>
      </c>
      <c r="T713" s="213">
        <f>S713*H713</f>
        <v>0</v>
      </c>
      <c r="AR713" s="17" t="s">
        <v>200</v>
      </c>
      <c r="AT713" s="17" t="s">
        <v>223</v>
      </c>
      <c r="AU713" s="17" t="s">
        <v>165</v>
      </c>
      <c r="AY713" s="17" t="s">
        <v>157</v>
      </c>
      <c r="BE713" s="214">
        <f>IF(N713="základní",J713,0)</f>
        <v>0</v>
      </c>
      <c r="BF713" s="214">
        <f>IF(N713="snížená",J713,0)</f>
        <v>0</v>
      </c>
      <c r="BG713" s="214">
        <f>IF(N713="zákl. přenesená",J713,0)</f>
        <v>0</v>
      </c>
      <c r="BH713" s="214">
        <f>IF(N713="sníž. přenesená",J713,0)</f>
        <v>0</v>
      </c>
      <c r="BI713" s="214">
        <f>IF(N713="nulová",J713,0)</f>
        <v>0</v>
      </c>
      <c r="BJ713" s="17" t="s">
        <v>165</v>
      </c>
      <c r="BK713" s="214">
        <f>ROUND(I713*H713,0)</f>
        <v>0</v>
      </c>
      <c r="BL713" s="17" t="s">
        <v>164</v>
      </c>
      <c r="BM713" s="17" t="s">
        <v>1025</v>
      </c>
    </row>
    <row r="714" spans="2:51" s="11" customFormat="1" ht="12">
      <c r="B714" s="215"/>
      <c r="C714" s="216"/>
      <c r="D714" s="217" t="s">
        <v>167</v>
      </c>
      <c r="E714" s="218" t="s">
        <v>20</v>
      </c>
      <c r="F714" s="219" t="s">
        <v>1026</v>
      </c>
      <c r="G714" s="216"/>
      <c r="H714" s="220">
        <v>30</v>
      </c>
      <c r="I714" s="221"/>
      <c r="J714" s="216"/>
      <c r="K714" s="216"/>
      <c r="L714" s="222"/>
      <c r="M714" s="223"/>
      <c r="N714" s="224"/>
      <c r="O714" s="224"/>
      <c r="P714" s="224"/>
      <c r="Q714" s="224"/>
      <c r="R714" s="224"/>
      <c r="S714" s="224"/>
      <c r="T714" s="225"/>
      <c r="AT714" s="226" t="s">
        <v>167</v>
      </c>
      <c r="AU714" s="226" t="s">
        <v>165</v>
      </c>
      <c r="AV714" s="11" t="s">
        <v>165</v>
      </c>
      <c r="AW714" s="11" t="s">
        <v>34</v>
      </c>
      <c r="AX714" s="11" t="s">
        <v>8</v>
      </c>
      <c r="AY714" s="226" t="s">
        <v>157</v>
      </c>
    </row>
    <row r="715" spans="2:65" s="1" customFormat="1" ht="16.5" customHeight="1">
      <c r="B715" s="38"/>
      <c r="C715" s="248" t="s">
        <v>1027</v>
      </c>
      <c r="D715" s="248" t="s">
        <v>223</v>
      </c>
      <c r="E715" s="249" t="s">
        <v>1028</v>
      </c>
      <c r="F715" s="250" t="s">
        <v>1029</v>
      </c>
      <c r="G715" s="251" t="s">
        <v>434</v>
      </c>
      <c r="H715" s="252">
        <v>220</v>
      </c>
      <c r="I715" s="253"/>
      <c r="J715" s="252">
        <f>ROUND(I715*H715,0)</f>
        <v>0</v>
      </c>
      <c r="K715" s="250" t="s">
        <v>209</v>
      </c>
      <c r="L715" s="254"/>
      <c r="M715" s="255" t="s">
        <v>20</v>
      </c>
      <c r="N715" s="256" t="s">
        <v>46</v>
      </c>
      <c r="O715" s="79"/>
      <c r="P715" s="212">
        <f>O715*H715</f>
        <v>0</v>
      </c>
      <c r="Q715" s="212">
        <v>0</v>
      </c>
      <c r="R715" s="212">
        <f>Q715*H715</f>
        <v>0</v>
      </c>
      <c r="S715" s="212">
        <v>0</v>
      </c>
      <c r="T715" s="213">
        <f>S715*H715</f>
        <v>0</v>
      </c>
      <c r="AR715" s="17" t="s">
        <v>200</v>
      </c>
      <c r="AT715" s="17" t="s">
        <v>223</v>
      </c>
      <c r="AU715" s="17" t="s">
        <v>165</v>
      </c>
      <c r="AY715" s="17" t="s">
        <v>157</v>
      </c>
      <c r="BE715" s="214">
        <f>IF(N715="základní",J715,0)</f>
        <v>0</v>
      </c>
      <c r="BF715" s="214">
        <f>IF(N715="snížená",J715,0)</f>
        <v>0</v>
      </c>
      <c r="BG715" s="214">
        <f>IF(N715="zákl. přenesená",J715,0)</f>
        <v>0</v>
      </c>
      <c r="BH715" s="214">
        <f>IF(N715="sníž. přenesená",J715,0)</f>
        <v>0</v>
      </c>
      <c r="BI715" s="214">
        <f>IF(N715="nulová",J715,0)</f>
        <v>0</v>
      </c>
      <c r="BJ715" s="17" t="s">
        <v>165</v>
      </c>
      <c r="BK715" s="214">
        <f>ROUND(I715*H715,0)</f>
        <v>0</v>
      </c>
      <c r="BL715" s="17" t="s">
        <v>164</v>
      </c>
      <c r="BM715" s="17" t="s">
        <v>1030</v>
      </c>
    </row>
    <row r="716" spans="2:51" s="11" customFormat="1" ht="12">
      <c r="B716" s="215"/>
      <c r="C716" s="216"/>
      <c r="D716" s="217" t="s">
        <v>167</v>
      </c>
      <c r="E716" s="218" t="s">
        <v>20</v>
      </c>
      <c r="F716" s="219" t="s">
        <v>1031</v>
      </c>
      <c r="G716" s="216"/>
      <c r="H716" s="220">
        <v>220</v>
      </c>
      <c r="I716" s="221"/>
      <c r="J716" s="216"/>
      <c r="K716" s="216"/>
      <c r="L716" s="222"/>
      <c r="M716" s="223"/>
      <c r="N716" s="224"/>
      <c r="O716" s="224"/>
      <c r="P716" s="224"/>
      <c r="Q716" s="224"/>
      <c r="R716" s="224"/>
      <c r="S716" s="224"/>
      <c r="T716" s="225"/>
      <c r="AT716" s="226" t="s">
        <v>167</v>
      </c>
      <c r="AU716" s="226" t="s">
        <v>165</v>
      </c>
      <c r="AV716" s="11" t="s">
        <v>165</v>
      </c>
      <c r="AW716" s="11" t="s">
        <v>34</v>
      </c>
      <c r="AX716" s="11" t="s">
        <v>8</v>
      </c>
      <c r="AY716" s="226" t="s">
        <v>157</v>
      </c>
    </row>
    <row r="717" spans="2:65" s="1" customFormat="1" ht="16.5" customHeight="1">
      <c r="B717" s="38"/>
      <c r="C717" s="248" t="s">
        <v>1032</v>
      </c>
      <c r="D717" s="248" t="s">
        <v>223</v>
      </c>
      <c r="E717" s="249" t="s">
        <v>1033</v>
      </c>
      <c r="F717" s="250" t="s">
        <v>1034</v>
      </c>
      <c r="G717" s="251" t="s">
        <v>434</v>
      </c>
      <c r="H717" s="252">
        <v>2</v>
      </c>
      <c r="I717" s="253"/>
      <c r="J717" s="252">
        <f>ROUND(I717*H717,0)</f>
        <v>0</v>
      </c>
      <c r="K717" s="250" t="s">
        <v>209</v>
      </c>
      <c r="L717" s="254"/>
      <c r="M717" s="255" t="s">
        <v>20</v>
      </c>
      <c r="N717" s="256" t="s">
        <v>46</v>
      </c>
      <c r="O717" s="79"/>
      <c r="P717" s="212">
        <f>O717*H717</f>
        <v>0</v>
      </c>
      <c r="Q717" s="212">
        <v>0</v>
      </c>
      <c r="R717" s="212">
        <f>Q717*H717</f>
        <v>0</v>
      </c>
      <c r="S717" s="212">
        <v>0</v>
      </c>
      <c r="T717" s="213">
        <f>S717*H717</f>
        <v>0</v>
      </c>
      <c r="AR717" s="17" t="s">
        <v>200</v>
      </c>
      <c r="AT717" s="17" t="s">
        <v>223</v>
      </c>
      <c r="AU717" s="17" t="s">
        <v>165</v>
      </c>
      <c r="AY717" s="17" t="s">
        <v>157</v>
      </c>
      <c r="BE717" s="214">
        <f>IF(N717="základní",J717,0)</f>
        <v>0</v>
      </c>
      <c r="BF717" s="214">
        <f>IF(N717="snížená",J717,0)</f>
        <v>0</v>
      </c>
      <c r="BG717" s="214">
        <f>IF(N717="zákl. přenesená",J717,0)</f>
        <v>0</v>
      </c>
      <c r="BH717" s="214">
        <f>IF(N717="sníž. přenesená",J717,0)</f>
        <v>0</v>
      </c>
      <c r="BI717" s="214">
        <f>IF(N717="nulová",J717,0)</f>
        <v>0</v>
      </c>
      <c r="BJ717" s="17" t="s">
        <v>165</v>
      </c>
      <c r="BK717" s="214">
        <f>ROUND(I717*H717,0)</f>
        <v>0</v>
      </c>
      <c r="BL717" s="17" t="s">
        <v>164</v>
      </c>
      <c r="BM717" s="17" t="s">
        <v>1035</v>
      </c>
    </row>
    <row r="718" spans="2:51" s="11" customFormat="1" ht="12">
      <c r="B718" s="215"/>
      <c r="C718" s="216"/>
      <c r="D718" s="217" t="s">
        <v>167</v>
      </c>
      <c r="E718" s="218" t="s">
        <v>20</v>
      </c>
      <c r="F718" s="219" t="s">
        <v>165</v>
      </c>
      <c r="G718" s="216"/>
      <c r="H718" s="220">
        <v>2</v>
      </c>
      <c r="I718" s="221"/>
      <c r="J718" s="216"/>
      <c r="K718" s="216"/>
      <c r="L718" s="222"/>
      <c r="M718" s="223"/>
      <c r="N718" s="224"/>
      <c r="O718" s="224"/>
      <c r="P718" s="224"/>
      <c r="Q718" s="224"/>
      <c r="R718" s="224"/>
      <c r="S718" s="224"/>
      <c r="T718" s="225"/>
      <c r="AT718" s="226" t="s">
        <v>167</v>
      </c>
      <c r="AU718" s="226" t="s">
        <v>165</v>
      </c>
      <c r="AV718" s="11" t="s">
        <v>165</v>
      </c>
      <c r="AW718" s="11" t="s">
        <v>34</v>
      </c>
      <c r="AX718" s="11" t="s">
        <v>8</v>
      </c>
      <c r="AY718" s="226" t="s">
        <v>157</v>
      </c>
    </row>
    <row r="719" spans="2:65" s="1" customFormat="1" ht="16.5" customHeight="1">
      <c r="B719" s="38"/>
      <c r="C719" s="248" t="s">
        <v>1036</v>
      </c>
      <c r="D719" s="248" t="s">
        <v>223</v>
      </c>
      <c r="E719" s="249" t="s">
        <v>1037</v>
      </c>
      <c r="F719" s="250" t="s">
        <v>1038</v>
      </c>
      <c r="G719" s="251" t="s">
        <v>434</v>
      </c>
      <c r="H719" s="252">
        <v>10</v>
      </c>
      <c r="I719" s="253"/>
      <c r="J719" s="252">
        <f>ROUND(I719*H719,0)</f>
        <v>0</v>
      </c>
      <c r="K719" s="250" t="s">
        <v>209</v>
      </c>
      <c r="L719" s="254"/>
      <c r="M719" s="255" t="s">
        <v>20</v>
      </c>
      <c r="N719" s="256" t="s">
        <v>46</v>
      </c>
      <c r="O719" s="79"/>
      <c r="P719" s="212">
        <f>O719*H719</f>
        <v>0</v>
      </c>
      <c r="Q719" s="212">
        <v>0</v>
      </c>
      <c r="R719" s="212">
        <f>Q719*H719</f>
        <v>0</v>
      </c>
      <c r="S719" s="212">
        <v>0</v>
      </c>
      <c r="T719" s="213">
        <f>S719*H719</f>
        <v>0</v>
      </c>
      <c r="AR719" s="17" t="s">
        <v>200</v>
      </c>
      <c r="AT719" s="17" t="s">
        <v>223</v>
      </c>
      <c r="AU719" s="17" t="s">
        <v>165</v>
      </c>
      <c r="AY719" s="17" t="s">
        <v>157</v>
      </c>
      <c r="BE719" s="214">
        <f>IF(N719="základní",J719,0)</f>
        <v>0</v>
      </c>
      <c r="BF719" s="214">
        <f>IF(N719="snížená",J719,0)</f>
        <v>0</v>
      </c>
      <c r="BG719" s="214">
        <f>IF(N719="zákl. přenesená",J719,0)</f>
        <v>0</v>
      </c>
      <c r="BH719" s="214">
        <f>IF(N719="sníž. přenesená",J719,0)</f>
        <v>0</v>
      </c>
      <c r="BI719" s="214">
        <f>IF(N719="nulová",J719,0)</f>
        <v>0</v>
      </c>
      <c r="BJ719" s="17" t="s">
        <v>165</v>
      </c>
      <c r="BK719" s="214">
        <f>ROUND(I719*H719,0)</f>
        <v>0</v>
      </c>
      <c r="BL719" s="17" t="s">
        <v>164</v>
      </c>
      <c r="BM719" s="17" t="s">
        <v>1039</v>
      </c>
    </row>
    <row r="720" spans="2:51" s="11" customFormat="1" ht="12">
      <c r="B720" s="215"/>
      <c r="C720" s="216"/>
      <c r="D720" s="217" t="s">
        <v>167</v>
      </c>
      <c r="E720" s="218" t="s">
        <v>20</v>
      </c>
      <c r="F720" s="219" t="s">
        <v>974</v>
      </c>
      <c r="G720" s="216"/>
      <c r="H720" s="220">
        <v>10</v>
      </c>
      <c r="I720" s="221"/>
      <c r="J720" s="216"/>
      <c r="K720" s="216"/>
      <c r="L720" s="222"/>
      <c r="M720" s="223"/>
      <c r="N720" s="224"/>
      <c r="O720" s="224"/>
      <c r="P720" s="224"/>
      <c r="Q720" s="224"/>
      <c r="R720" s="224"/>
      <c r="S720" s="224"/>
      <c r="T720" s="225"/>
      <c r="AT720" s="226" t="s">
        <v>167</v>
      </c>
      <c r="AU720" s="226" t="s">
        <v>165</v>
      </c>
      <c r="AV720" s="11" t="s">
        <v>165</v>
      </c>
      <c r="AW720" s="11" t="s">
        <v>34</v>
      </c>
      <c r="AX720" s="11" t="s">
        <v>8</v>
      </c>
      <c r="AY720" s="226" t="s">
        <v>157</v>
      </c>
    </row>
    <row r="721" spans="2:65" s="1" customFormat="1" ht="16.5" customHeight="1">
      <c r="B721" s="38"/>
      <c r="C721" s="248" t="s">
        <v>1040</v>
      </c>
      <c r="D721" s="248" t="s">
        <v>223</v>
      </c>
      <c r="E721" s="249" t="s">
        <v>1041</v>
      </c>
      <c r="F721" s="250" t="s">
        <v>1042</v>
      </c>
      <c r="G721" s="251" t="s">
        <v>434</v>
      </c>
      <c r="H721" s="252">
        <v>80</v>
      </c>
      <c r="I721" s="253"/>
      <c r="J721" s="252">
        <f>ROUND(I721*H721,0)</f>
        <v>0</v>
      </c>
      <c r="K721" s="250" t="s">
        <v>209</v>
      </c>
      <c r="L721" s="254"/>
      <c r="M721" s="255" t="s">
        <v>20</v>
      </c>
      <c r="N721" s="256" t="s">
        <v>46</v>
      </c>
      <c r="O721" s="79"/>
      <c r="P721" s="212">
        <f>O721*H721</f>
        <v>0</v>
      </c>
      <c r="Q721" s="212">
        <v>0</v>
      </c>
      <c r="R721" s="212">
        <f>Q721*H721</f>
        <v>0</v>
      </c>
      <c r="S721" s="212">
        <v>0</v>
      </c>
      <c r="T721" s="213">
        <f>S721*H721</f>
        <v>0</v>
      </c>
      <c r="AR721" s="17" t="s">
        <v>200</v>
      </c>
      <c r="AT721" s="17" t="s">
        <v>223</v>
      </c>
      <c r="AU721" s="17" t="s">
        <v>165</v>
      </c>
      <c r="AY721" s="17" t="s">
        <v>157</v>
      </c>
      <c r="BE721" s="214">
        <f>IF(N721="základní",J721,0)</f>
        <v>0</v>
      </c>
      <c r="BF721" s="214">
        <f>IF(N721="snížená",J721,0)</f>
        <v>0</v>
      </c>
      <c r="BG721" s="214">
        <f>IF(N721="zákl. přenesená",J721,0)</f>
        <v>0</v>
      </c>
      <c r="BH721" s="214">
        <f>IF(N721="sníž. přenesená",J721,0)</f>
        <v>0</v>
      </c>
      <c r="BI721" s="214">
        <f>IF(N721="nulová",J721,0)</f>
        <v>0</v>
      </c>
      <c r="BJ721" s="17" t="s">
        <v>165</v>
      </c>
      <c r="BK721" s="214">
        <f>ROUND(I721*H721,0)</f>
        <v>0</v>
      </c>
      <c r="BL721" s="17" t="s">
        <v>164</v>
      </c>
      <c r="BM721" s="17" t="s">
        <v>1043</v>
      </c>
    </row>
    <row r="722" spans="2:51" s="11" customFormat="1" ht="12">
      <c r="B722" s="215"/>
      <c r="C722" s="216"/>
      <c r="D722" s="217" t="s">
        <v>167</v>
      </c>
      <c r="E722" s="218" t="s">
        <v>20</v>
      </c>
      <c r="F722" s="219" t="s">
        <v>1044</v>
      </c>
      <c r="G722" s="216"/>
      <c r="H722" s="220">
        <v>80</v>
      </c>
      <c r="I722" s="221"/>
      <c r="J722" s="216"/>
      <c r="K722" s="216"/>
      <c r="L722" s="222"/>
      <c r="M722" s="223"/>
      <c r="N722" s="224"/>
      <c r="O722" s="224"/>
      <c r="P722" s="224"/>
      <c r="Q722" s="224"/>
      <c r="R722" s="224"/>
      <c r="S722" s="224"/>
      <c r="T722" s="225"/>
      <c r="AT722" s="226" t="s">
        <v>167</v>
      </c>
      <c r="AU722" s="226" t="s">
        <v>165</v>
      </c>
      <c r="AV722" s="11" t="s">
        <v>165</v>
      </c>
      <c r="AW722" s="11" t="s">
        <v>34</v>
      </c>
      <c r="AX722" s="11" t="s">
        <v>8</v>
      </c>
      <c r="AY722" s="226" t="s">
        <v>157</v>
      </c>
    </row>
    <row r="723" spans="2:65" s="1" customFormat="1" ht="16.5" customHeight="1">
      <c r="B723" s="38"/>
      <c r="C723" s="248" t="s">
        <v>1045</v>
      </c>
      <c r="D723" s="248" t="s">
        <v>223</v>
      </c>
      <c r="E723" s="249" t="s">
        <v>1046</v>
      </c>
      <c r="F723" s="250" t="s">
        <v>1047</v>
      </c>
      <c r="G723" s="251" t="s">
        <v>434</v>
      </c>
      <c r="H723" s="252">
        <v>50</v>
      </c>
      <c r="I723" s="253"/>
      <c r="J723" s="252">
        <f>ROUND(I723*H723,0)</f>
        <v>0</v>
      </c>
      <c r="K723" s="250" t="s">
        <v>209</v>
      </c>
      <c r="L723" s="254"/>
      <c r="M723" s="255" t="s">
        <v>20</v>
      </c>
      <c r="N723" s="256" t="s">
        <v>46</v>
      </c>
      <c r="O723" s="79"/>
      <c r="P723" s="212">
        <f>O723*H723</f>
        <v>0</v>
      </c>
      <c r="Q723" s="212">
        <v>0</v>
      </c>
      <c r="R723" s="212">
        <f>Q723*H723</f>
        <v>0</v>
      </c>
      <c r="S723" s="212">
        <v>0</v>
      </c>
      <c r="T723" s="213">
        <f>S723*H723</f>
        <v>0</v>
      </c>
      <c r="AR723" s="17" t="s">
        <v>200</v>
      </c>
      <c r="AT723" s="17" t="s">
        <v>223</v>
      </c>
      <c r="AU723" s="17" t="s">
        <v>165</v>
      </c>
      <c r="AY723" s="17" t="s">
        <v>157</v>
      </c>
      <c r="BE723" s="214">
        <f>IF(N723="základní",J723,0)</f>
        <v>0</v>
      </c>
      <c r="BF723" s="214">
        <f>IF(N723="snížená",J723,0)</f>
        <v>0</v>
      </c>
      <c r="BG723" s="214">
        <f>IF(N723="zákl. přenesená",J723,0)</f>
        <v>0</v>
      </c>
      <c r="BH723" s="214">
        <f>IF(N723="sníž. přenesená",J723,0)</f>
        <v>0</v>
      </c>
      <c r="BI723" s="214">
        <f>IF(N723="nulová",J723,0)</f>
        <v>0</v>
      </c>
      <c r="BJ723" s="17" t="s">
        <v>165</v>
      </c>
      <c r="BK723" s="214">
        <f>ROUND(I723*H723,0)</f>
        <v>0</v>
      </c>
      <c r="BL723" s="17" t="s">
        <v>164</v>
      </c>
      <c r="BM723" s="17" t="s">
        <v>1048</v>
      </c>
    </row>
    <row r="724" spans="2:51" s="11" customFormat="1" ht="12">
      <c r="B724" s="215"/>
      <c r="C724" s="216"/>
      <c r="D724" s="217" t="s">
        <v>167</v>
      </c>
      <c r="E724" s="218" t="s">
        <v>20</v>
      </c>
      <c r="F724" s="219" t="s">
        <v>1049</v>
      </c>
      <c r="G724" s="216"/>
      <c r="H724" s="220">
        <v>50</v>
      </c>
      <c r="I724" s="221"/>
      <c r="J724" s="216"/>
      <c r="K724" s="216"/>
      <c r="L724" s="222"/>
      <c r="M724" s="223"/>
      <c r="N724" s="224"/>
      <c r="O724" s="224"/>
      <c r="P724" s="224"/>
      <c r="Q724" s="224"/>
      <c r="R724" s="224"/>
      <c r="S724" s="224"/>
      <c r="T724" s="225"/>
      <c r="AT724" s="226" t="s">
        <v>167</v>
      </c>
      <c r="AU724" s="226" t="s">
        <v>165</v>
      </c>
      <c r="AV724" s="11" t="s">
        <v>165</v>
      </c>
      <c r="AW724" s="11" t="s">
        <v>34</v>
      </c>
      <c r="AX724" s="11" t="s">
        <v>8</v>
      </c>
      <c r="AY724" s="226" t="s">
        <v>157</v>
      </c>
    </row>
    <row r="725" spans="2:65" s="1" customFormat="1" ht="16.5" customHeight="1">
      <c r="B725" s="38"/>
      <c r="C725" s="248" t="s">
        <v>1050</v>
      </c>
      <c r="D725" s="248" t="s">
        <v>223</v>
      </c>
      <c r="E725" s="249" t="s">
        <v>1051</v>
      </c>
      <c r="F725" s="250" t="s">
        <v>1052</v>
      </c>
      <c r="G725" s="251" t="s">
        <v>434</v>
      </c>
      <c r="H725" s="252">
        <v>20</v>
      </c>
      <c r="I725" s="253"/>
      <c r="J725" s="252">
        <f>ROUND(I725*H725,0)</f>
        <v>0</v>
      </c>
      <c r="K725" s="250" t="s">
        <v>209</v>
      </c>
      <c r="L725" s="254"/>
      <c r="M725" s="255" t="s">
        <v>20</v>
      </c>
      <c r="N725" s="256" t="s">
        <v>46</v>
      </c>
      <c r="O725" s="79"/>
      <c r="P725" s="212">
        <f>O725*H725</f>
        <v>0</v>
      </c>
      <c r="Q725" s="212">
        <v>0</v>
      </c>
      <c r="R725" s="212">
        <f>Q725*H725</f>
        <v>0</v>
      </c>
      <c r="S725" s="212">
        <v>0</v>
      </c>
      <c r="T725" s="213">
        <f>S725*H725</f>
        <v>0</v>
      </c>
      <c r="AR725" s="17" t="s">
        <v>200</v>
      </c>
      <c r="AT725" s="17" t="s">
        <v>223</v>
      </c>
      <c r="AU725" s="17" t="s">
        <v>165</v>
      </c>
      <c r="AY725" s="17" t="s">
        <v>157</v>
      </c>
      <c r="BE725" s="214">
        <f>IF(N725="základní",J725,0)</f>
        <v>0</v>
      </c>
      <c r="BF725" s="214">
        <f>IF(N725="snížená",J725,0)</f>
        <v>0</v>
      </c>
      <c r="BG725" s="214">
        <f>IF(N725="zákl. přenesená",J725,0)</f>
        <v>0</v>
      </c>
      <c r="BH725" s="214">
        <f>IF(N725="sníž. přenesená",J725,0)</f>
        <v>0</v>
      </c>
      <c r="BI725" s="214">
        <f>IF(N725="nulová",J725,0)</f>
        <v>0</v>
      </c>
      <c r="BJ725" s="17" t="s">
        <v>165</v>
      </c>
      <c r="BK725" s="214">
        <f>ROUND(I725*H725,0)</f>
        <v>0</v>
      </c>
      <c r="BL725" s="17" t="s">
        <v>164</v>
      </c>
      <c r="BM725" s="17" t="s">
        <v>1053</v>
      </c>
    </row>
    <row r="726" spans="2:51" s="11" customFormat="1" ht="12">
      <c r="B726" s="215"/>
      <c r="C726" s="216"/>
      <c r="D726" s="217" t="s">
        <v>167</v>
      </c>
      <c r="E726" s="218" t="s">
        <v>20</v>
      </c>
      <c r="F726" s="219" t="s">
        <v>1054</v>
      </c>
      <c r="G726" s="216"/>
      <c r="H726" s="220">
        <v>20</v>
      </c>
      <c r="I726" s="221"/>
      <c r="J726" s="216"/>
      <c r="K726" s="216"/>
      <c r="L726" s="222"/>
      <c r="M726" s="223"/>
      <c r="N726" s="224"/>
      <c r="O726" s="224"/>
      <c r="P726" s="224"/>
      <c r="Q726" s="224"/>
      <c r="R726" s="224"/>
      <c r="S726" s="224"/>
      <c r="T726" s="225"/>
      <c r="AT726" s="226" t="s">
        <v>167</v>
      </c>
      <c r="AU726" s="226" t="s">
        <v>165</v>
      </c>
      <c r="AV726" s="11" t="s">
        <v>165</v>
      </c>
      <c r="AW726" s="11" t="s">
        <v>34</v>
      </c>
      <c r="AX726" s="11" t="s">
        <v>8</v>
      </c>
      <c r="AY726" s="226" t="s">
        <v>157</v>
      </c>
    </row>
    <row r="727" spans="2:65" s="1" customFormat="1" ht="16.5" customHeight="1">
      <c r="B727" s="38"/>
      <c r="C727" s="248" t="s">
        <v>1055</v>
      </c>
      <c r="D727" s="248" t="s">
        <v>223</v>
      </c>
      <c r="E727" s="249" t="s">
        <v>1056</v>
      </c>
      <c r="F727" s="250" t="s">
        <v>1057</v>
      </c>
      <c r="G727" s="251" t="s">
        <v>434</v>
      </c>
      <c r="H727" s="252">
        <v>10</v>
      </c>
      <c r="I727" s="253"/>
      <c r="J727" s="252">
        <f>ROUND(I727*H727,0)</f>
        <v>0</v>
      </c>
      <c r="K727" s="250" t="s">
        <v>209</v>
      </c>
      <c r="L727" s="254"/>
      <c r="M727" s="255" t="s">
        <v>20</v>
      </c>
      <c r="N727" s="256" t="s">
        <v>46</v>
      </c>
      <c r="O727" s="79"/>
      <c r="P727" s="212">
        <f>O727*H727</f>
        <v>0</v>
      </c>
      <c r="Q727" s="212">
        <v>0</v>
      </c>
      <c r="R727" s="212">
        <f>Q727*H727</f>
        <v>0</v>
      </c>
      <c r="S727" s="212">
        <v>0</v>
      </c>
      <c r="T727" s="213">
        <f>S727*H727</f>
        <v>0</v>
      </c>
      <c r="AR727" s="17" t="s">
        <v>200</v>
      </c>
      <c r="AT727" s="17" t="s">
        <v>223</v>
      </c>
      <c r="AU727" s="17" t="s">
        <v>165</v>
      </c>
      <c r="AY727" s="17" t="s">
        <v>157</v>
      </c>
      <c r="BE727" s="214">
        <f>IF(N727="základní",J727,0)</f>
        <v>0</v>
      </c>
      <c r="BF727" s="214">
        <f>IF(N727="snížená",J727,0)</f>
        <v>0</v>
      </c>
      <c r="BG727" s="214">
        <f>IF(N727="zákl. přenesená",J727,0)</f>
        <v>0</v>
      </c>
      <c r="BH727" s="214">
        <f>IF(N727="sníž. přenesená",J727,0)</f>
        <v>0</v>
      </c>
      <c r="BI727" s="214">
        <f>IF(N727="nulová",J727,0)</f>
        <v>0</v>
      </c>
      <c r="BJ727" s="17" t="s">
        <v>165</v>
      </c>
      <c r="BK727" s="214">
        <f>ROUND(I727*H727,0)</f>
        <v>0</v>
      </c>
      <c r="BL727" s="17" t="s">
        <v>164</v>
      </c>
      <c r="BM727" s="17" t="s">
        <v>1058</v>
      </c>
    </row>
    <row r="728" spans="2:51" s="11" customFormat="1" ht="12">
      <c r="B728" s="215"/>
      <c r="C728" s="216"/>
      <c r="D728" s="217" t="s">
        <v>167</v>
      </c>
      <c r="E728" s="218" t="s">
        <v>20</v>
      </c>
      <c r="F728" s="219" t="s">
        <v>974</v>
      </c>
      <c r="G728" s="216"/>
      <c r="H728" s="220">
        <v>10</v>
      </c>
      <c r="I728" s="221"/>
      <c r="J728" s="216"/>
      <c r="K728" s="216"/>
      <c r="L728" s="222"/>
      <c r="M728" s="223"/>
      <c r="N728" s="224"/>
      <c r="O728" s="224"/>
      <c r="P728" s="224"/>
      <c r="Q728" s="224"/>
      <c r="R728" s="224"/>
      <c r="S728" s="224"/>
      <c r="T728" s="225"/>
      <c r="AT728" s="226" t="s">
        <v>167</v>
      </c>
      <c r="AU728" s="226" t="s">
        <v>165</v>
      </c>
      <c r="AV728" s="11" t="s">
        <v>165</v>
      </c>
      <c r="AW728" s="11" t="s">
        <v>34</v>
      </c>
      <c r="AX728" s="11" t="s">
        <v>8</v>
      </c>
      <c r="AY728" s="226" t="s">
        <v>157</v>
      </c>
    </row>
    <row r="729" spans="2:65" s="1" customFormat="1" ht="16.5" customHeight="1">
      <c r="B729" s="38"/>
      <c r="C729" s="248" t="s">
        <v>1059</v>
      </c>
      <c r="D729" s="248" t="s">
        <v>223</v>
      </c>
      <c r="E729" s="249" t="s">
        <v>1060</v>
      </c>
      <c r="F729" s="250" t="s">
        <v>992</v>
      </c>
      <c r="G729" s="251" t="s">
        <v>434</v>
      </c>
      <c r="H729" s="252">
        <v>10</v>
      </c>
      <c r="I729" s="253"/>
      <c r="J729" s="252">
        <f>ROUND(I729*H729,0)</f>
        <v>0</v>
      </c>
      <c r="K729" s="250" t="s">
        <v>209</v>
      </c>
      <c r="L729" s="254"/>
      <c r="M729" s="255" t="s">
        <v>20</v>
      </c>
      <c r="N729" s="256" t="s">
        <v>46</v>
      </c>
      <c r="O729" s="79"/>
      <c r="P729" s="212">
        <f>O729*H729</f>
        <v>0</v>
      </c>
      <c r="Q729" s="212">
        <v>0</v>
      </c>
      <c r="R729" s="212">
        <f>Q729*H729</f>
        <v>0</v>
      </c>
      <c r="S729" s="212">
        <v>0</v>
      </c>
      <c r="T729" s="213">
        <f>S729*H729</f>
        <v>0</v>
      </c>
      <c r="AR729" s="17" t="s">
        <v>200</v>
      </c>
      <c r="AT729" s="17" t="s">
        <v>223</v>
      </c>
      <c r="AU729" s="17" t="s">
        <v>165</v>
      </c>
      <c r="AY729" s="17" t="s">
        <v>157</v>
      </c>
      <c r="BE729" s="214">
        <f>IF(N729="základní",J729,0)</f>
        <v>0</v>
      </c>
      <c r="BF729" s="214">
        <f>IF(N729="snížená",J729,0)</f>
        <v>0</v>
      </c>
      <c r="BG729" s="214">
        <f>IF(N729="zákl. přenesená",J729,0)</f>
        <v>0</v>
      </c>
      <c r="BH729" s="214">
        <f>IF(N729="sníž. přenesená",J729,0)</f>
        <v>0</v>
      </c>
      <c r="BI729" s="214">
        <f>IF(N729="nulová",J729,0)</f>
        <v>0</v>
      </c>
      <c r="BJ729" s="17" t="s">
        <v>165</v>
      </c>
      <c r="BK729" s="214">
        <f>ROUND(I729*H729,0)</f>
        <v>0</v>
      </c>
      <c r="BL729" s="17" t="s">
        <v>164</v>
      </c>
      <c r="BM729" s="17" t="s">
        <v>1061</v>
      </c>
    </row>
    <row r="730" spans="2:51" s="11" customFormat="1" ht="12">
      <c r="B730" s="215"/>
      <c r="C730" s="216"/>
      <c r="D730" s="217" t="s">
        <v>167</v>
      </c>
      <c r="E730" s="218" t="s">
        <v>20</v>
      </c>
      <c r="F730" s="219" t="s">
        <v>974</v>
      </c>
      <c r="G730" s="216"/>
      <c r="H730" s="220">
        <v>10</v>
      </c>
      <c r="I730" s="221"/>
      <c r="J730" s="216"/>
      <c r="K730" s="216"/>
      <c r="L730" s="222"/>
      <c r="M730" s="223"/>
      <c r="N730" s="224"/>
      <c r="O730" s="224"/>
      <c r="P730" s="224"/>
      <c r="Q730" s="224"/>
      <c r="R730" s="224"/>
      <c r="S730" s="224"/>
      <c r="T730" s="225"/>
      <c r="AT730" s="226" t="s">
        <v>167</v>
      </c>
      <c r="AU730" s="226" t="s">
        <v>165</v>
      </c>
      <c r="AV730" s="11" t="s">
        <v>165</v>
      </c>
      <c r="AW730" s="11" t="s">
        <v>34</v>
      </c>
      <c r="AX730" s="11" t="s">
        <v>8</v>
      </c>
      <c r="AY730" s="226" t="s">
        <v>157</v>
      </c>
    </row>
    <row r="731" spans="2:65" s="1" customFormat="1" ht="16.5" customHeight="1">
      <c r="B731" s="38"/>
      <c r="C731" s="248" t="s">
        <v>1062</v>
      </c>
      <c r="D731" s="248" t="s">
        <v>223</v>
      </c>
      <c r="E731" s="249" t="s">
        <v>1063</v>
      </c>
      <c r="F731" s="250" t="s">
        <v>1064</v>
      </c>
      <c r="G731" s="251" t="s">
        <v>541</v>
      </c>
      <c r="H731" s="252">
        <v>30</v>
      </c>
      <c r="I731" s="253"/>
      <c r="J731" s="252">
        <f>ROUND(I731*H731,0)</f>
        <v>0</v>
      </c>
      <c r="K731" s="250" t="s">
        <v>209</v>
      </c>
      <c r="L731" s="254"/>
      <c r="M731" s="255" t="s">
        <v>20</v>
      </c>
      <c r="N731" s="256" t="s">
        <v>46</v>
      </c>
      <c r="O731" s="79"/>
      <c r="P731" s="212">
        <f>O731*H731</f>
        <v>0</v>
      </c>
      <c r="Q731" s="212">
        <v>0</v>
      </c>
      <c r="R731" s="212">
        <f>Q731*H731</f>
        <v>0</v>
      </c>
      <c r="S731" s="212">
        <v>0</v>
      </c>
      <c r="T731" s="213">
        <f>S731*H731</f>
        <v>0</v>
      </c>
      <c r="AR731" s="17" t="s">
        <v>200</v>
      </c>
      <c r="AT731" s="17" t="s">
        <v>223</v>
      </c>
      <c r="AU731" s="17" t="s">
        <v>165</v>
      </c>
      <c r="AY731" s="17" t="s">
        <v>157</v>
      </c>
      <c r="BE731" s="214">
        <f>IF(N731="základní",J731,0)</f>
        <v>0</v>
      </c>
      <c r="BF731" s="214">
        <f>IF(N731="snížená",J731,0)</f>
        <v>0</v>
      </c>
      <c r="BG731" s="214">
        <f>IF(N731="zákl. přenesená",J731,0)</f>
        <v>0</v>
      </c>
      <c r="BH731" s="214">
        <f>IF(N731="sníž. přenesená",J731,0)</f>
        <v>0</v>
      </c>
      <c r="BI731" s="214">
        <f>IF(N731="nulová",J731,0)</f>
        <v>0</v>
      </c>
      <c r="BJ731" s="17" t="s">
        <v>165</v>
      </c>
      <c r="BK731" s="214">
        <f>ROUND(I731*H731,0)</f>
        <v>0</v>
      </c>
      <c r="BL731" s="17" t="s">
        <v>164</v>
      </c>
      <c r="BM731" s="17" t="s">
        <v>1065</v>
      </c>
    </row>
    <row r="732" spans="2:63" s="10" customFormat="1" ht="22.8" customHeight="1">
      <c r="B732" s="188"/>
      <c r="C732" s="189"/>
      <c r="D732" s="190" t="s">
        <v>73</v>
      </c>
      <c r="E732" s="202" t="s">
        <v>1066</v>
      </c>
      <c r="F732" s="202" t="s">
        <v>1067</v>
      </c>
      <c r="G732" s="189"/>
      <c r="H732" s="189"/>
      <c r="I732" s="192"/>
      <c r="J732" s="203">
        <f>BK732</f>
        <v>0</v>
      </c>
      <c r="K732" s="189"/>
      <c r="L732" s="194"/>
      <c r="M732" s="195"/>
      <c r="N732" s="196"/>
      <c r="O732" s="196"/>
      <c r="P732" s="197">
        <f>SUM(P733:P744)</f>
        <v>0</v>
      </c>
      <c r="Q732" s="196"/>
      <c r="R732" s="197">
        <f>SUM(R733:R744)</f>
        <v>8.4801423</v>
      </c>
      <c r="S732" s="196"/>
      <c r="T732" s="198">
        <f>SUM(T733:T744)</f>
        <v>8.406149999999998</v>
      </c>
      <c r="AR732" s="199" t="s">
        <v>165</v>
      </c>
      <c r="AT732" s="200" t="s">
        <v>73</v>
      </c>
      <c r="AU732" s="200" t="s">
        <v>8</v>
      </c>
      <c r="AY732" s="199" t="s">
        <v>157</v>
      </c>
      <c r="BK732" s="201">
        <f>SUM(BK733:BK744)</f>
        <v>0</v>
      </c>
    </row>
    <row r="733" spans="2:65" s="1" customFormat="1" ht="16.5" customHeight="1">
      <c r="B733" s="38"/>
      <c r="C733" s="204" t="s">
        <v>1068</v>
      </c>
      <c r="D733" s="204" t="s">
        <v>159</v>
      </c>
      <c r="E733" s="205" t="s">
        <v>1069</v>
      </c>
      <c r="F733" s="206" t="s">
        <v>1070</v>
      </c>
      <c r="G733" s="207" t="s">
        <v>434</v>
      </c>
      <c r="H733" s="208">
        <v>38</v>
      </c>
      <c r="I733" s="209"/>
      <c r="J733" s="208">
        <f>ROUND(I733*H733,0)</f>
        <v>0</v>
      </c>
      <c r="K733" s="206" t="s">
        <v>209</v>
      </c>
      <c r="L733" s="43"/>
      <c r="M733" s="210" t="s">
        <v>20</v>
      </c>
      <c r="N733" s="211" t="s">
        <v>46</v>
      </c>
      <c r="O733" s="79"/>
      <c r="P733" s="212">
        <f>O733*H733</f>
        <v>0</v>
      </c>
      <c r="Q733" s="212">
        <v>0</v>
      </c>
      <c r="R733" s="212">
        <f>Q733*H733</f>
        <v>0</v>
      </c>
      <c r="S733" s="212">
        <v>0</v>
      </c>
      <c r="T733" s="213">
        <f>S733*H733</f>
        <v>0</v>
      </c>
      <c r="AR733" s="17" t="s">
        <v>247</v>
      </c>
      <c r="AT733" s="17" t="s">
        <v>159</v>
      </c>
      <c r="AU733" s="17" t="s">
        <v>165</v>
      </c>
      <c r="AY733" s="17" t="s">
        <v>157</v>
      </c>
      <c r="BE733" s="214">
        <f>IF(N733="základní",J733,0)</f>
        <v>0</v>
      </c>
      <c r="BF733" s="214">
        <f>IF(N733="snížená",J733,0)</f>
        <v>0</v>
      </c>
      <c r="BG733" s="214">
        <f>IF(N733="zákl. přenesená",J733,0)</f>
        <v>0</v>
      </c>
      <c r="BH733" s="214">
        <f>IF(N733="sníž. přenesená",J733,0)</f>
        <v>0</v>
      </c>
      <c r="BI733" s="214">
        <f>IF(N733="nulová",J733,0)</f>
        <v>0</v>
      </c>
      <c r="BJ733" s="17" t="s">
        <v>165</v>
      </c>
      <c r="BK733" s="214">
        <f>ROUND(I733*H733,0)</f>
        <v>0</v>
      </c>
      <c r="BL733" s="17" t="s">
        <v>247</v>
      </c>
      <c r="BM733" s="17" t="s">
        <v>1071</v>
      </c>
    </row>
    <row r="734" spans="2:51" s="11" customFormat="1" ht="12">
      <c r="B734" s="215"/>
      <c r="C734" s="216"/>
      <c r="D734" s="217" t="s">
        <v>167</v>
      </c>
      <c r="E734" s="218" t="s">
        <v>20</v>
      </c>
      <c r="F734" s="219" t="s">
        <v>1072</v>
      </c>
      <c r="G734" s="216"/>
      <c r="H734" s="220">
        <v>38</v>
      </c>
      <c r="I734" s="221"/>
      <c r="J734" s="216"/>
      <c r="K734" s="216"/>
      <c r="L734" s="222"/>
      <c r="M734" s="223"/>
      <c r="N734" s="224"/>
      <c r="O734" s="224"/>
      <c r="P734" s="224"/>
      <c r="Q734" s="224"/>
      <c r="R734" s="224"/>
      <c r="S734" s="224"/>
      <c r="T734" s="225"/>
      <c r="AT734" s="226" t="s">
        <v>167</v>
      </c>
      <c r="AU734" s="226" t="s">
        <v>165</v>
      </c>
      <c r="AV734" s="11" t="s">
        <v>165</v>
      </c>
      <c r="AW734" s="11" t="s">
        <v>34</v>
      </c>
      <c r="AX734" s="11" t="s">
        <v>8</v>
      </c>
      <c r="AY734" s="226" t="s">
        <v>157</v>
      </c>
    </row>
    <row r="735" spans="2:65" s="1" customFormat="1" ht="22.5" customHeight="1">
      <c r="B735" s="38"/>
      <c r="C735" s="204" t="s">
        <v>1073</v>
      </c>
      <c r="D735" s="204" t="s">
        <v>159</v>
      </c>
      <c r="E735" s="205" t="s">
        <v>1074</v>
      </c>
      <c r="F735" s="206" t="s">
        <v>1075</v>
      </c>
      <c r="G735" s="207" t="s">
        <v>162</v>
      </c>
      <c r="H735" s="208">
        <v>560.41</v>
      </c>
      <c r="I735" s="209"/>
      <c r="J735" s="208">
        <f>ROUND(I735*H735,0)</f>
        <v>0</v>
      </c>
      <c r="K735" s="206" t="s">
        <v>163</v>
      </c>
      <c r="L735" s="43"/>
      <c r="M735" s="210" t="s">
        <v>20</v>
      </c>
      <c r="N735" s="211" t="s">
        <v>46</v>
      </c>
      <c r="O735" s="79"/>
      <c r="P735" s="212">
        <f>O735*H735</f>
        <v>0</v>
      </c>
      <c r="Q735" s="212">
        <v>0</v>
      </c>
      <c r="R735" s="212">
        <f>Q735*H735</f>
        <v>0</v>
      </c>
      <c r="S735" s="212">
        <v>0</v>
      </c>
      <c r="T735" s="213">
        <f>S735*H735</f>
        <v>0</v>
      </c>
      <c r="AR735" s="17" t="s">
        <v>247</v>
      </c>
      <c r="AT735" s="17" t="s">
        <v>159</v>
      </c>
      <c r="AU735" s="17" t="s">
        <v>165</v>
      </c>
      <c r="AY735" s="17" t="s">
        <v>157</v>
      </c>
      <c r="BE735" s="214">
        <f>IF(N735="základní",J735,0)</f>
        <v>0</v>
      </c>
      <c r="BF735" s="214">
        <f>IF(N735="snížená",J735,0)</f>
        <v>0</v>
      </c>
      <c r="BG735" s="214">
        <f>IF(N735="zákl. přenesená",J735,0)</f>
        <v>0</v>
      </c>
      <c r="BH735" s="214">
        <f>IF(N735="sníž. přenesená",J735,0)</f>
        <v>0</v>
      </c>
      <c r="BI735" s="214">
        <f>IF(N735="nulová",J735,0)</f>
        <v>0</v>
      </c>
      <c r="BJ735" s="17" t="s">
        <v>165</v>
      </c>
      <c r="BK735" s="214">
        <f>ROUND(I735*H735,0)</f>
        <v>0</v>
      </c>
      <c r="BL735" s="17" t="s">
        <v>247</v>
      </c>
      <c r="BM735" s="17" t="s">
        <v>1076</v>
      </c>
    </row>
    <row r="736" spans="2:51" s="11" customFormat="1" ht="12">
      <c r="B736" s="215"/>
      <c r="C736" s="216"/>
      <c r="D736" s="217" t="s">
        <v>167</v>
      </c>
      <c r="E736" s="218" t="s">
        <v>20</v>
      </c>
      <c r="F736" s="219" t="s">
        <v>612</v>
      </c>
      <c r="G736" s="216"/>
      <c r="H736" s="220">
        <v>560.41</v>
      </c>
      <c r="I736" s="221"/>
      <c r="J736" s="216"/>
      <c r="K736" s="216"/>
      <c r="L736" s="222"/>
      <c r="M736" s="223"/>
      <c r="N736" s="224"/>
      <c r="O736" s="224"/>
      <c r="P736" s="224"/>
      <c r="Q736" s="224"/>
      <c r="R736" s="224"/>
      <c r="S736" s="224"/>
      <c r="T736" s="225"/>
      <c r="AT736" s="226" t="s">
        <v>167</v>
      </c>
      <c r="AU736" s="226" t="s">
        <v>165</v>
      </c>
      <c r="AV736" s="11" t="s">
        <v>165</v>
      </c>
      <c r="AW736" s="11" t="s">
        <v>34</v>
      </c>
      <c r="AX736" s="11" t="s">
        <v>8</v>
      </c>
      <c r="AY736" s="226" t="s">
        <v>157</v>
      </c>
    </row>
    <row r="737" spans="2:65" s="1" customFormat="1" ht="16.5" customHeight="1">
      <c r="B737" s="38"/>
      <c r="C737" s="248" t="s">
        <v>1077</v>
      </c>
      <c r="D737" s="248" t="s">
        <v>223</v>
      </c>
      <c r="E737" s="249" t="s">
        <v>1078</v>
      </c>
      <c r="F737" s="250" t="s">
        <v>1079</v>
      </c>
      <c r="G737" s="251" t="s">
        <v>172</v>
      </c>
      <c r="H737" s="252">
        <v>14.79</v>
      </c>
      <c r="I737" s="253"/>
      <c r="J737" s="252">
        <f>ROUND(I737*H737,0)</f>
        <v>0</v>
      </c>
      <c r="K737" s="250" t="s">
        <v>163</v>
      </c>
      <c r="L737" s="254"/>
      <c r="M737" s="255" t="s">
        <v>20</v>
      </c>
      <c r="N737" s="256" t="s">
        <v>46</v>
      </c>
      <c r="O737" s="79"/>
      <c r="P737" s="212">
        <f>O737*H737</f>
        <v>0</v>
      </c>
      <c r="Q737" s="212">
        <v>0.55</v>
      </c>
      <c r="R737" s="212">
        <f>Q737*H737</f>
        <v>8.134500000000001</v>
      </c>
      <c r="S737" s="212">
        <v>0</v>
      </c>
      <c r="T737" s="213">
        <f>S737*H737</f>
        <v>0</v>
      </c>
      <c r="AR737" s="17" t="s">
        <v>374</v>
      </c>
      <c r="AT737" s="17" t="s">
        <v>223</v>
      </c>
      <c r="AU737" s="17" t="s">
        <v>165</v>
      </c>
      <c r="AY737" s="17" t="s">
        <v>157</v>
      </c>
      <c r="BE737" s="214">
        <f>IF(N737="základní",J737,0)</f>
        <v>0</v>
      </c>
      <c r="BF737" s="214">
        <f>IF(N737="snížená",J737,0)</f>
        <v>0</v>
      </c>
      <c r="BG737" s="214">
        <f>IF(N737="zákl. přenesená",J737,0)</f>
        <v>0</v>
      </c>
      <c r="BH737" s="214">
        <f>IF(N737="sníž. přenesená",J737,0)</f>
        <v>0</v>
      </c>
      <c r="BI737" s="214">
        <f>IF(N737="nulová",J737,0)</f>
        <v>0</v>
      </c>
      <c r="BJ737" s="17" t="s">
        <v>165</v>
      </c>
      <c r="BK737" s="214">
        <f>ROUND(I737*H737,0)</f>
        <v>0</v>
      </c>
      <c r="BL737" s="17" t="s">
        <v>247</v>
      </c>
      <c r="BM737" s="17" t="s">
        <v>1080</v>
      </c>
    </row>
    <row r="738" spans="2:51" s="11" customFormat="1" ht="12">
      <c r="B738" s="215"/>
      <c r="C738" s="216"/>
      <c r="D738" s="217" t="s">
        <v>167</v>
      </c>
      <c r="E738" s="218" t="s">
        <v>20</v>
      </c>
      <c r="F738" s="219" t="s">
        <v>1081</v>
      </c>
      <c r="G738" s="216"/>
      <c r="H738" s="220">
        <v>14.79</v>
      </c>
      <c r="I738" s="221"/>
      <c r="J738" s="216"/>
      <c r="K738" s="216"/>
      <c r="L738" s="222"/>
      <c r="M738" s="223"/>
      <c r="N738" s="224"/>
      <c r="O738" s="224"/>
      <c r="P738" s="224"/>
      <c r="Q738" s="224"/>
      <c r="R738" s="224"/>
      <c r="S738" s="224"/>
      <c r="T738" s="225"/>
      <c r="AT738" s="226" t="s">
        <v>167</v>
      </c>
      <c r="AU738" s="226" t="s">
        <v>165</v>
      </c>
      <c r="AV738" s="11" t="s">
        <v>165</v>
      </c>
      <c r="AW738" s="11" t="s">
        <v>34</v>
      </c>
      <c r="AX738" s="11" t="s">
        <v>74</v>
      </c>
      <c r="AY738" s="226" t="s">
        <v>157</v>
      </c>
    </row>
    <row r="739" spans="2:51" s="12" customFormat="1" ht="12">
      <c r="B739" s="227"/>
      <c r="C739" s="228"/>
      <c r="D739" s="217" t="s">
        <v>167</v>
      </c>
      <c r="E739" s="229" t="s">
        <v>20</v>
      </c>
      <c r="F739" s="230" t="s">
        <v>169</v>
      </c>
      <c r="G739" s="228"/>
      <c r="H739" s="231">
        <v>14.79</v>
      </c>
      <c r="I739" s="232"/>
      <c r="J739" s="228"/>
      <c r="K739" s="228"/>
      <c r="L739" s="233"/>
      <c r="M739" s="234"/>
      <c r="N739" s="235"/>
      <c r="O739" s="235"/>
      <c r="P739" s="235"/>
      <c r="Q739" s="235"/>
      <c r="R739" s="235"/>
      <c r="S739" s="235"/>
      <c r="T739" s="236"/>
      <c r="AT739" s="237" t="s">
        <v>167</v>
      </c>
      <c r="AU739" s="237" t="s">
        <v>165</v>
      </c>
      <c r="AV739" s="12" t="s">
        <v>164</v>
      </c>
      <c r="AW739" s="12" t="s">
        <v>34</v>
      </c>
      <c r="AX739" s="12" t="s">
        <v>8</v>
      </c>
      <c r="AY739" s="237" t="s">
        <v>157</v>
      </c>
    </row>
    <row r="740" spans="2:65" s="1" customFormat="1" ht="22.5" customHeight="1">
      <c r="B740" s="38"/>
      <c r="C740" s="204" t="s">
        <v>1082</v>
      </c>
      <c r="D740" s="204" t="s">
        <v>159</v>
      </c>
      <c r="E740" s="205" t="s">
        <v>1083</v>
      </c>
      <c r="F740" s="206" t="s">
        <v>1084</v>
      </c>
      <c r="G740" s="207" t="s">
        <v>162</v>
      </c>
      <c r="H740" s="208">
        <v>560.41</v>
      </c>
      <c r="I740" s="209"/>
      <c r="J740" s="208">
        <f>ROUND(I740*H740,0)</f>
        <v>0</v>
      </c>
      <c r="K740" s="206" t="s">
        <v>163</v>
      </c>
      <c r="L740" s="43"/>
      <c r="M740" s="210" t="s">
        <v>20</v>
      </c>
      <c r="N740" s="211" t="s">
        <v>46</v>
      </c>
      <c r="O740" s="79"/>
      <c r="P740" s="212">
        <f>O740*H740</f>
        <v>0</v>
      </c>
      <c r="Q740" s="212">
        <v>0</v>
      </c>
      <c r="R740" s="212">
        <f>Q740*H740</f>
        <v>0</v>
      </c>
      <c r="S740" s="212">
        <v>0.015</v>
      </c>
      <c r="T740" s="213">
        <f>S740*H740</f>
        <v>8.406149999999998</v>
      </c>
      <c r="AR740" s="17" t="s">
        <v>247</v>
      </c>
      <c r="AT740" s="17" t="s">
        <v>159</v>
      </c>
      <c r="AU740" s="17" t="s">
        <v>165</v>
      </c>
      <c r="AY740" s="17" t="s">
        <v>157</v>
      </c>
      <c r="BE740" s="214">
        <f>IF(N740="základní",J740,0)</f>
        <v>0</v>
      </c>
      <c r="BF740" s="214">
        <f>IF(N740="snížená",J740,0)</f>
        <v>0</v>
      </c>
      <c r="BG740" s="214">
        <f>IF(N740="zákl. přenesená",J740,0)</f>
        <v>0</v>
      </c>
      <c r="BH740" s="214">
        <f>IF(N740="sníž. přenesená",J740,0)</f>
        <v>0</v>
      </c>
      <c r="BI740" s="214">
        <f>IF(N740="nulová",J740,0)</f>
        <v>0</v>
      </c>
      <c r="BJ740" s="17" t="s">
        <v>165</v>
      </c>
      <c r="BK740" s="214">
        <f>ROUND(I740*H740,0)</f>
        <v>0</v>
      </c>
      <c r="BL740" s="17" t="s">
        <v>247</v>
      </c>
      <c r="BM740" s="17" t="s">
        <v>1085</v>
      </c>
    </row>
    <row r="741" spans="2:51" s="11" customFormat="1" ht="12">
      <c r="B741" s="215"/>
      <c r="C741" s="216"/>
      <c r="D741" s="217" t="s">
        <v>167</v>
      </c>
      <c r="E741" s="218" t="s">
        <v>20</v>
      </c>
      <c r="F741" s="219" t="s">
        <v>612</v>
      </c>
      <c r="G741" s="216"/>
      <c r="H741" s="220">
        <v>560.41</v>
      </c>
      <c r="I741" s="221"/>
      <c r="J741" s="216"/>
      <c r="K741" s="216"/>
      <c r="L741" s="222"/>
      <c r="M741" s="223"/>
      <c r="N741" s="224"/>
      <c r="O741" s="224"/>
      <c r="P741" s="224"/>
      <c r="Q741" s="224"/>
      <c r="R741" s="224"/>
      <c r="S741" s="224"/>
      <c r="T741" s="225"/>
      <c r="AT741" s="226" t="s">
        <v>167</v>
      </c>
      <c r="AU741" s="226" t="s">
        <v>165</v>
      </c>
      <c r="AV741" s="11" t="s">
        <v>165</v>
      </c>
      <c r="AW741" s="11" t="s">
        <v>34</v>
      </c>
      <c r="AX741" s="11" t="s">
        <v>8</v>
      </c>
      <c r="AY741" s="226" t="s">
        <v>157</v>
      </c>
    </row>
    <row r="742" spans="2:65" s="1" customFormat="1" ht="16.5" customHeight="1">
      <c r="B742" s="38"/>
      <c r="C742" s="204" t="s">
        <v>1086</v>
      </c>
      <c r="D742" s="204" t="s">
        <v>159</v>
      </c>
      <c r="E742" s="205" t="s">
        <v>1087</v>
      </c>
      <c r="F742" s="206" t="s">
        <v>1088</v>
      </c>
      <c r="G742" s="207" t="s">
        <v>172</v>
      </c>
      <c r="H742" s="208">
        <v>14.79</v>
      </c>
      <c r="I742" s="209"/>
      <c r="J742" s="208">
        <f>ROUND(I742*H742,0)</f>
        <v>0</v>
      </c>
      <c r="K742" s="206" t="s">
        <v>163</v>
      </c>
      <c r="L742" s="43"/>
      <c r="M742" s="210" t="s">
        <v>20</v>
      </c>
      <c r="N742" s="211" t="s">
        <v>46</v>
      </c>
      <c r="O742" s="79"/>
      <c r="P742" s="212">
        <f>O742*H742</f>
        <v>0</v>
      </c>
      <c r="Q742" s="212">
        <v>0.02337</v>
      </c>
      <c r="R742" s="212">
        <f>Q742*H742</f>
        <v>0.34564229999999996</v>
      </c>
      <c r="S742" s="212">
        <v>0</v>
      </c>
      <c r="T742" s="213">
        <f>S742*H742</f>
        <v>0</v>
      </c>
      <c r="AR742" s="17" t="s">
        <v>247</v>
      </c>
      <c r="AT742" s="17" t="s">
        <v>159</v>
      </c>
      <c r="AU742" s="17" t="s">
        <v>165</v>
      </c>
      <c r="AY742" s="17" t="s">
        <v>157</v>
      </c>
      <c r="BE742" s="214">
        <f>IF(N742="základní",J742,0)</f>
        <v>0</v>
      </c>
      <c r="BF742" s="214">
        <f>IF(N742="snížená",J742,0)</f>
        <v>0</v>
      </c>
      <c r="BG742" s="214">
        <f>IF(N742="zákl. přenesená",J742,0)</f>
        <v>0</v>
      </c>
      <c r="BH742" s="214">
        <f>IF(N742="sníž. přenesená",J742,0)</f>
        <v>0</v>
      </c>
      <c r="BI742" s="214">
        <f>IF(N742="nulová",J742,0)</f>
        <v>0</v>
      </c>
      <c r="BJ742" s="17" t="s">
        <v>165</v>
      </c>
      <c r="BK742" s="214">
        <f>ROUND(I742*H742,0)</f>
        <v>0</v>
      </c>
      <c r="BL742" s="17" t="s">
        <v>247</v>
      </c>
      <c r="BM742" s="17" t="s">
        <v>1089</v>
      </c>
    </row>
    <row r="743" spans="2:51" s="11" customFormat="1" ht="12">
      <c r="B743" s="215"/>
      <c r="C743" s="216"/>
      <c r="D743" s="217" t="s">
        <v>167</v>
      </c>
      <c r="E743" s="218" t="s">
        <v>20</v>
      </c>
      <c r="F743" s="219" t="s">
        <v>1090</v>
      </c>
      <c r="G743" s="216"/>
      <c r="H743" s="220">
        <v>14.79</v>
      </c>
      <c r="I743" s="221"/>
      <c r="J743" s="216"/>
      <c r="K743" s="216"/>
      <c r="L743" s="222"/>
      <c r="M743" s="223"/>
      <c r="N743" s="224"/>
      <c r="O743" s="224"/>
      <c r="P743" s="224"/>
      <c r="Q743" s="224"/>
      <c r="R743" s="224"/>
      <c r="S743" s="224"/>
      <c r="T743" s="225"/>
      <c r="AT743" s="226" t="s">
        <v>167</v>
      </c>
      <c r="AU743" s="226" t="s">
        <v>165</v>
      </c>
      <c r="AV743" s="11" t="s">
        <v>165</v>
      </c>
      <c r="AW743" s="11" t="s">
        <v>34</v>
      </c>
      <c r="AX743" s="11" t="s">
        <v>8</v>
      </c>
      <c r="AY743" s="226" t="s">
        <v>157</v>
      </c>
    </row>
    <row r="744" spans="2:65" s="1" customFormat="1" ht="22.5" customHeight="1">
      <c r="B744" s="38"/>
      <c r="C744" s="204" t="s">
        <v>1091</v>
      </c>
      <c r="D744" s="204" t="s">
        <v>159</v>
      </c>
      <c r="E744" s="205" t="s">
        <v>1092</v>
      </c>
      <c r="F744" s="206" t="s">
        <v>1093</v>
      </c>
      <c r="G744" s="207" t="s">
        <v>514</v>
      </c>
      <c r="H744" s="208">
        <v>8.48</v>
      </c>
      <c r="I744" s="209"/>
      <c r="J744" s="208">
        <f>ROUND(I744*H744,0)</f>
        <v>0</v>
      </c>
      <c r="K744" s="206" t="s">
        <v>163</v>
      </c>
      <c r="L744" s="43"/>
      <c r="M744" s="210" t="s">
        <v>20</v>
      </c>
      <c r="N744" s="211" t="s">
        <v>46</v>
      </c>
      <c r="O744" s="79"/>
      <c r="P744" s="212">
        <f>O744*H744</f>
        <v>0</v>
      </c>
      <c r="Q744" s="212">
        <v>0</v>
      </c>
      <c r="R744" s="212">
        <f>Q744*H744</f>
        <v>0</v>
      </c>
      <c r="S744" s="212">
        <v>0</v>
      </c>
      <c r="T744" s="213">
        <f>S744*H744</f>
        <v>0</v>
      </c>
      <c r="AR744" s="17" t="s">
        <v>247</v>
      </c>
      <c r="AT744" s="17" t="s">
        <v>159</v>
      </c>
      <c r="AU744" s="17" t="s">
        <v>165</v>
      </c>
      <c r="AY744" s="17" t="s">
        <v>157</v>
      </c>
      <c r="BE744" s="214">
        <f>IF(N744="základní",J744,0)</f>
        <v>0</v>
      </c>
      <c r="BF744" s="214">
        <f>IF(N744="snížená",J744,0)</f>
        <v>0</v>
      </c>
      <c r="BG744" s="214">
        <f>IF(N744="zákl. přenesená",J744,0)</f>
        <v>0</v>
      </c>
      <c r="BH744" s="214">
        <f>IF(N744="sníž. přenesená",J744,0)</f>
        <v>0</v>
      </c>
      <c r="BI744" s="214">
        <f>IF(N744="nulová",J744,0)</f>
        <v>0</v>
      </c>
      <c r="BJ744" s="17" t="s">
        <v>165</v>
      </c>
      <c r="BK744" s="214">
        <f>ROUND(I744*H744,0)</f>
        <v>0</v>
      </c>
      <c r="BL744" s="17" t="s">
        <v>247</v>
      </c>
      <c r="BM744" s="17" t="s">
        <v>1094</v>
      </c>
    </row>
    <row r="745" spans="2:63" s="10" customFormat="1" ht="22.8" customHeight="1">
      <c r="B745" s="188"/>
      <c r="C745" s="189"/>
      <c r="D745" s="190" t="s">
        <v>73</v>
      </c>
      <c r="E745" s="202" t="s">
        <v>1095</v>
      </c>
      <c r="F745" s="202" t="s">
        <v>1096</v>
      </c>
      <c r="G745" s="189"/>
      <c r="H745" s="189"/>
      <c r="I745" s="192"/>
      <c r="J745" s="203">
        <f>BK745</f>
        <v>0</v>
      </c>
      <c r="K745" s="189"/>
      <c r="L745" s="194"/>
      <c r="M745" s="195"/>
      <c r="N745" s="196"/>
      <c r="O745" s="196"/>
      <c r="P745" s="197">
        <f>SUM(P746:P790)</f>
        <v>0</v>
      </c>
      <c r="Q745" s="196"/>
      <c r="R745" s="197">
        <f>SUM(R746:R790)</f>
        <v>1.856302</v>
      </c>
      <c r="S745" s="196"/>
      <c r="T745" s="198">
        <f>SUM(T746:T790)</f>
        <v>4.3091325</v>
      </c>
      <c r="AR745" s="199" t="s">
        <v>165</v>
      </c>
      <c r="AT745" s="200" t="s">
        <v>73</v>
      </c>
      <c r="AU745" s="200" t="s">
        <v>8</v>
      </c>
      <c r="AY745" s="199" t="s">
        <v>157</v>
      </c>
      <c r="BK745" s="201">
        <f>SUM(BK746:BK790)</f>
        <v>0</v>
      </c>
    </row>
    <row r="746" spans="2:65" s="1" customFormat="1" ht="16.5" customHeight="1">
      <c r="B746" s="38"/>
      <c r="C746" s="204" t="s">
        <v>1097</v>
      </c>
      <c r="D746" s="204" t="s">
        <v>159</v>
      </c>
      <c r="E746" s="205" t="s">
        <v>1098</v>
      </c>
      <c r="F746" s="206" t="s">
        <v>1099</v>
      </c>
      <c r="G746" s="207" t="s">
        <v>434</v>
      </c>
      <c r="H746" s="208">
        <v>2</v>
      </c>
      <c r="I746" s="209"/>
      <c r="J746" s="208">
        <f>ROUND(I746*H746,0)</f>
        <v>0</v>
      </c>
      <c r="K746" s="206" t="s">
        <v>209</v>
      </c>
      <c r="L746" s="43"/>
      <c r="M746" s="210" t="s">
        <v>20</v>
      </c>
      <c r="N746" s="211" t="s">
        <v>46</v>
      </c>
      <c r="O746" s="79"/>
      <c r="P746" s="212">
        <f>O746*H746</f>
        <v>0</v>
      </c>
      <c r="Q746" s="212">
        <v>0</v>
      </c>
      <c r="R746" s="212">
        <f>Q746*H746</f>
        <v>0</v>
      </c>
      <c r="S746" s="212">
        <v>0</v>
      </c>
      <c r="T746" s="213">
        <f>S746*H746</f>
        <v>0</v>
      </c>
      <c r="AR746" s="17" t="s">
        <v>247</v>
      </c>
      <c r="AT746" s="17" t="s">
        <v>159</v>
      </c>
      <c r="AU746" s="17" t="s">
        <v>165</v>
      </c>
      <c r="AY746" s="17" t="s">
        <v>157</v>
      </c>
      <c r="BE746" s="214">
        <f>IF(N746="základní",J746,0)</f>
        <v>0</v>
      </c>
      <c r="BF746" s="214">
        <f>IF(N746="snížená",J746,0)</f>
        <v>0</v>
      </c>
      <c r="BG746" s="214">
        <f>IF(N746="zákl. přenesená",J746,0)</f>
        <v>0</v>
      </c>
      <c r="BH746" s="214">
        <f>IF(N746="sníž. přenesená",J746,0)</f>
        <v>0</v>
      </c>
      <c r="BI746" s="214">
        <f>IF(N746="nulová",J746,0)</f>
        <v>0</v>
      </c>
      <c r="BJ746" s="17" t="s">
        <v>165</v>
      </c>
      <c r="BK746" s="214">
        <f>ROUND(I746*H746,0)</f>
        <v>0</v>
      </c>
      <c r="BL746" s="17" t="s">
        <v>247</v>
      </c>
      <c r="BM746" s="17" t="s">
        <v>1100</v>
      </c>
    </row>
    <row r="747" spans="2:51" s="11" customFormat="1" ht="12">
      <c r="B747" s="215"/>
      <c r="C747" s="216"/>
      <c r="D747" s="217" t="s">
        <v>167</v>
      </c>
      <c r="E747" s="218" t="s">
        <v>20</v>
      </c>
      <c r="F747" s="219" t="s">
        <v>1101</v>
      </c>
      <c r="G747" s="216"/>
      <c r="H747" s="220">
        <v>2</v>
      </c>
      <c r="I747" s="221"/>
      <c r="J747" s="216"/>
      <c r="K747" s="216"/>
      <c r="L747" s="222"/>
      <c r="M747" s="223"/>
      <c r="N747" s="224"/>
      <c r="O747" s="224"/>
      <c r="P747" s="224"/>
      <c r="Q747" s="224"/>
      <c r="R747" s="224"/>
      <c r="S747" s="224"/>
      <c r="T747" s="225"/>
      <c r="AT747" s="226" t="s">
        <v>167</v>
      </c>
      <c r="AU747" s="226" t="s">
        <v>165</v>
      </c>
      <c r="AV747" s="11" t="s">
        <v>165</v>
      </c>
      <c r="AW747" s="11" t="s">
        <v>34</v>
      </c>
      <c r="AX747" s="11" t="s">
        <v>8</v>
      </c>
      <c r="AY747" s="226" t="s">
        <v>157</v>
      </c>
    </row>
    <row r="748" spans="2:65" s="1" customFormat="1" ht="16.5" customHeight="1">
      <c r="B748" s="38"/>
      <c r="C748" s="204" t="s">
        <v>1102</v>
      </c>
      <c r="D748" s="204" t="s">
        <v>159</v>
      </c>
      <c r="E748" s="205" t="s">
        <v>1103</v>
      </c>
      <c r="F748" s="206" t="s">
        <v>1104</v>
      </c>
      <c r="G748" s="207" t="s">
        <v>434</v>
      </c>
      <c r="H748" s="208">
        <v>42</v>
      </c>
      <c r="I748" s="209"/>
      <c r="J748" s="208">
        <f>ROUND(I748*H748,0)</f>
        <v>0</v>
      </c>
      <c r="K748" s="206" t="s">
        <v>209</v>
      </c>
      <c r="L748" s="43"/>
      <c r="M748" s="210" t="s">
        <v>20</v>
      </c>
      <c r="N748" s="211" t="s">
        <v>46</v>
      </c>
      <c r="O748" s="79"/>
      <c r="P748" s="212">
        <f>O748*H748</f>
        <v>0</v>
      </c>
      <c r="Q748" s="212">
        <v>0</v>
      </c>
      <c r="R748" s="212">
        <f>Q748*H748</f>
        <v>0</v>
      </c>
      <c r="S748" s="212">
        <v>0</v>
      </c>
      <c r="T748" s="213">
        <f>S748*H748</f>
        <v>0</v>
      </c>
      <c r="AR748" s="17" t="s">
        <v>247</v>
      </c>
      <c r="AT748" s="17" t="s">
        <v>159</v>
      </c>
      <c r="AU748" s="17" t="s">
        <v>165</v>
      </c>
      <c r="AY748" s="17" t="s">
        <v>157</v>
      </c>
      <c r="BE748" s="214">
        <f>IF(N748="základní",J748,0)</f>
        <v>0</v>
      </c>
      <c r="BF748" s="214">
        <f>IF(N748="snížená",J748,0)</f>
        <v>0</v>
      </c>
      <c r="BG748" s="214">
        <f>IF(N748="zákl. přenesená",J748,0)</f>
        <v>0</v>
      </c>
      <c r="BH748" s="214">
        <f>IF(N748="sníž. přenesená",J748,0)</f>
        <v>0</v>
      </c>
      <c r="BI748" s="214">
        <f>IF(N748="nulová",J748,0)</f>
        <v>0</v>
      </c>
      <c r="BJ748" s="17" t="s">
        <v>165</v>
      </c>
      <c r="BK748" s="214">
        <f>ROUND(I748*H748,0)</f>
        <v>0</v>
      </c>
      <c r="BL748" s="17" t="s">
        <v>247</v>
      </c>
      <c r="BM748" s="17" t="s">
        <v>1105</v>
      </c>
    </row>
    <row r="749" spans="2:51" s="11" customFormat="1" ht="12">
      <c r="B749" s="215"/>
      <c r="C749" s="216"/>
      <c r="D749" s="217" t="s">
        <v>167</v>
      </c>
      <c r="E749" s="218" t="s">
        <v>20</v>
      </c>
      <c r="F749" s="219" t="s">
        <v>1106</v>
      </c>
      <c r="G749" s="216"/>
      <c r="H749" s="220">
        <v>42</v>
      </c>
      <c r="I749" s="221"/>
      <c r="J749" s="216"/>
      <c r="K749" s="216"/>
      <c r="L749" s="222"/>
      <c r="M749" s="223"/>
      <c r="N749" s="224"/>
      <c r="O749" s="224"/>
      <c r="P749" s="224"/>
      <c r="Q749" s="224"/>
      <c r="R749" s="224"/>
      <c r="S749" s="224"/>
      <c r="T749" s="225"/>
      <c r="AT749" s="226" t="s">
        <v>167</v>
      </c>
      <c r="AU749" s="226" t="s">
        <v>165</v>
      </c>
      <c r="AV749" s="11" t="s">
        <v>165</v>
      </c>
      <c r="AW749" s="11" t="s">
        <v>34</v>
      </c>
      <c r="AX749" s="11" t="s">
        <v>74</v>
      </c>
      <c r="AY749" s="226" t="s">
        <v>157</v>
      </c>
    </row>
    <row r="750" spans="2:51" s="12" customFormat="1" ht="12">
      <c r="B750" s="227"/>
      <c r="C750" s="228"/>
      <c r="D750" s="217" t="s">
        <v>167</v>
      </c>
      <c r="E750" s="229" t="s">
        <v>20</v>
      </c>
      <c r="F750" s="230" t="s">
        <v>169</v>
      </c>
      <c r="G750" s="228"/>
      <c r="H750" s="231">
        <v>42</v>
      </c>
      <c r="I750" s="232"/>
      <c r="J750" s="228"/>
      <c r="K750" s="228"/>
      <c r="L750" s="233"/>
      <c r="M750" s="234"/>
      <c r="N750" s="235"/>
      <c r="O750" s="235"/>
      <c r="P750" s="235"/>
      <c r="Q750" s="235"/>
      <c r="R750" s="235"/>
      <c r="S750" s="235"/>
      <c r="T750" s="236"/>
      <c r="AT750" s="237" t="s">
        <v>167</v>
      </c>
      <c r="AU750" s="237" t="s">
        <v>165</v>
      </c>
      <c r="AV750" s="12" t="s">
        <v>164</v>
      </c>
      <c r="AW750" s="12" t="s">
        <v>34</v>
      </c>
      <c r="AX750" s="12" t="s">
        <v>8</v>
      </c>
      <c r="AY750" s="237" t="s">
        <v>157</v>
      </c>
    </row>
    <row r="751" spans="2:65" s="1" customFormat="1" ht="16.5" customHeight="1">
      <c r="B751" s="38"/>
      <c r="C751" s="204" t="s">
        <v>1107</v>
      </c>
      <c r="D751" s="204" t="s">
        <v>159</v>
      </c>
      <c r="E751" s="205" t="s">
        <v>1108</v>
      </c>
      <c r="F751" s="206" t="s">
        <v>1109</v>
      </c>
      <c r="G751" s="207" t="s">
        <v>162</v>
      </c>
      <c r="H751" s="208">
        <v>560.41</v>
      </c>
      <c r="I751" s="209"/>
      <c r="J751" s="208">
        <f>ROUND(I751*H751,0)</f>
        <v>0</v>
      </c>
      <c r="K751" s="206" t="s">
        <v>163</v>
      </c>
      <c r="L751" s="43"/>
      <c r="M751" s="210" t="s">
        <v>20</v>
      </c>
      <c r="N751" s="211" t="s">
        <v>46</v>
      </c>
      <c r="O751" s="79"/>
      <c r="P751" s="212">
        <f>O751*H751</f>
        <v>0</v>
      </c>
      <c r="Q751" s="212">
        <v>0</v>
      </c>
      <c r="R751" s="212">
        <f>Q751*H751</f>
        <v>0</v>
      </c>
      <c r="S751" s="212">
        <v>0.00594</v>
      </c>
      <c r="T751" s="213">
        <f>S751*H751</f>
        <v>3.3288354</v>
      </c>
      <c r="AR751" s="17" t="s">
        <v>247</v>
      </c>
      <c r="AT751" s="17" t="s">
        <v>159</v>
      </c>
      <c r="AU751" s="17" t="s">
        <v>165</v>
      </c>
      <c r="AY751" s="17" t="s">
        <v>157</v>
      </c>
      <c r="BE751" s="214">
        <f>IF(N751="základní",J751,0)</f>
        <v>0</v>
      </c>
      <c r="BF751" s="214">
        <f>IF(N751="snížená",J751,0)</f>
        <v>0</v>
      </c>
      <c r="BG751" s="214">
        <f>IF(N751="zákl. přenesená",J751,0)</f>
        <v>0</v>
      </c>
      <c r="BH751" s="214">
        <f>IF(N751="sníž. přenesená",J751,0)</f>
        <v>0</v>
      </c>
      <c r="BI751" s="214">
        <f>IF(N751="nulová",J751,0)</f>
        <v>0</v>
      </c>
      <c r="BJ751" s="17" t="s">
        <v>165</v>
      </c>
      <c r="BK751" s="214">
        <f>ROUND(I751*H751,0)</f>
        <v>0</v>
      </c>
      <c r="BL751" s="17" t="s">
        <v>247</v>
      </c>
      <c r="BM751" s="17" t="s">
        <v>1110</v>
      </c>
    </row>
    <row r="752" spans="2:51" s="11" customFormat="1" ht="12">
      <c r="B752" s="215"/>
      <c r="C752" s="216"/>
      <c r="D752" s="217" t="s">
        <v>167</v>
      </c>
      <c r="E752" s="218" t="s">
        <v>20</v>
      </c>
      <c r="F752" s="219" t="s">
        <v>612</v>
      </c>
      <c r="G752" s="216"/>
      <c r="H752" s="220">
        <v>560.41</v>
      </c>
      <c r="I752" s="221"/>
      <c r="J752" s="216"/>
      <c r="K752" s="216"/>
      <c r="L752" s="222"/>
      <c r="M752" s="223"/>
      <c r="N752" s="224"/>
      <c r="O752" s="224"/>
      <c r="P752" s="224"/>
      <c r="Q752" s="224"/>
      <c r="R752" s="224"/>
      <c r="S752" s="224"/>
      <c r="T752" s="225"/>
      <c r="AT752" s="226" t="s">
        <v>167</v>
      </c>
      <c r="AU752" s="226" t="s">
        <v>165</v>
      </c>
      <c r="AV752" s="11" t="s">
        <v>165</v>
      </c>
      <c r="AW752" s="11" t="s">
        <v>34</v>
      </c>
      <c r="AX752" s="11" t="s">
        <v>8</v>
      </c>
      <c r="AY752" s="226" t="s">
        <v>157</v>
      </c>
    </row>
    <row r="753" spans="2:65" s="1" customFormat="1" ht="16.5" customHeight="1">
      <c r="B753" s="38"/>
      <c r="C753" s="204" t="s">
        <v>1111</v>
      </c>
      <c r="D753" s="204" t="s">
        <v>159</v>
      </c>
      <c r="E753" s="205" t="s">
        <v>1112</v>
      </c>
      <c r="F753" s="206" t="s">
        <v>1113</v>
      </c>
      <c r="G753" s="207" t="s">
        <v>707</v>
      </c>
      <c r="H753" s="208">
        <v>4</v>
      </c>
      <c r="I753" s="209"/>
      <c r="J753" s="208">
        <f>ROUND(I753*H753,0)</f>
        <v>0</v>
      </c>
      <c r="K753" s="206" t="s">
        <v>163</v>
      </c>
      <c r="L753" s="43"/>
      <c r="M753" s="210" t="s">
        <v>20</v>
      </c>
      <c r="N753" s="211" t="s">
        <v>46</v>
      </c>
      <c r="O753" s="79"/>
      <c r="P753" s="212">
        <f>O753*H753</f>
        <v>0</v>
      </c>
      <c r="Q753" s="212">
        <v>0</v>
      </c>
      <c r="R753" s="212">
        <f>Q753*H753</f>
        <v>0</v>
      </c>
      <c r="S753" s="212">
        <v>0.00906</v>
      </c>
      <c r="T753" s="213">
        <f>S753*H753</f>
        <v>0.03624</v>
      </c>
      <c r="AR753" s="17" t="s">
        <v>247</v>
      </c>
      <c r="AT753" s="17" t="s">
        <v>159</v>
      </c>
      <c r="AU753" s="17" t="s">
        <v>165</v>
      </c>
      <c r="AY753" s="17" t="s">
        <v>157</v>
      </c>
      <c r="BE753" s="214">
        <f>IF(N753="základní",J753,0)</f>
        <v>0</v>
      </c>
      <c r="BF753" s="214">
        <f>IF(N753="snížená",J753,0)</f>
        <v>0</v>
      </c>
      <c r="BG753" s="214">
        <f>IF(N753="zákl. přenesená",J753,0)</f>
        <v>0</v>
      </c>
      <c r="BH753" s="214">
        <f>IF(N753="sníž. přenesená",J753,0)</f>
        <v>0</v>
      </c>
      <c r="BI753" s="214">
        <f>IF(N753="nulová",J753,0)</f>
        <v>0</v>
      </c>
      <c r="BJ753" s="17" t="s">
        <v>165</v>
      </c>
      <c r="BK753" s="214">
        <f>ROUND(I753*H753,0)</f>
        <v>0</v>
      </c>
      <c r="BL753" s="17" t="s">
        <v>247</v>
      </c>
      <c r="BM753" s="17" t="s">
        <v>1114</v>
      </c>
    </row>
    <row r="754" spans="2:51" s="11" customFormat="1" ht="12">
      <c r="B754" s="215"/>
      <c r="C754" s="216"/>
      <c r="D754" s="217" t="s">
        <v>167</v>
      </c>
      <c r="E754" s="218" t="s">
        <v>20</v>
      </c>
      <c r="F754" s="219" t="s">
        <v>1115</v>
      </c>
      <c r="G754" s="216"/>
      <c r="H754" s="220">
        <v>4</v>
      </c>
      <c r="I754" s="221"/>
      <c r="J754" s="216"/>
      <c r="K754" s="216"/>
      <c r="L754" s="222"/>
      <c r="M754" s="223"/>
      <c r="N754" s="224"/>
      <c r="O754" s="224"/>
      <c r="P754" s="224"/>
      <c r="Q754" s="224"/>
      <c r="R754" s="224"/>
      <c r="S754" s="224"/>
      <c r="T754" s="225"/>
      <c r="AT754" s="226" t="s">
        <v>167</v>
      </c>
      <c r="AU754" s="226" t="s">
        <v>165</v>
      </c>
      <c r="AV754" s="11" t="s">
        <v>165</v>
      </c>
      <c r="AW754" s="11" t="s">
        <v>34</v>
      </c>
      <c r="AX754" s="11" t="s">
        <v>8</v>
      </c>
      <c r="AY754" s="226" t="s">
        <v>157</v>
      </c>
    </row>
    <row r="755" spans="2:65" s="1" customFormat="1" ht="16.5" customHeight="1">
      <c r="B755" s="38"/>
      <c r="C755" s="204" t="s">
        <v>1116</v>
      </c>
      <c r="D755" s="204" t="s">
        <v>159</v>
      </c>
      <c r="E755" s="205" t="s">
        <v>1117</v>
      </c>
      <c r="F755" s="206" t="s">
        <v>1118</v>
      </c>
      <c r="G755" s="207" t="s">
        <v>231</v>
      </c>
      <c r="H755" s="208">
        <v>21.33</v>
      </c>
      <c r="I755" s="209"/>
      <c r="J755" s="208">
        <f>ROUND(I755*H755,0)</f>
        <v>0</v>
      </c>
      <c r="K755" s="206" t="s">
        <v>163</v>
      </c>
      <c r="L755" s="43"/>
      <c r="M755" s="210" t="s">
        <v>20</v>
      </c>
      <c r="N755" s="211" t="s">
        <v>46</v>
      </c>
      <c r="O755" s="79"/>
      <c r="P755" s="212">
        <f>O755*H755</f>
        <v>0</v>
      </c>
      <c r="Q755" s="212">
        <v>0</v>
      </c>
      <c r="R755" s="212">
        <f>Q755*H755</f>
        <v>0</v>
      </c>
      <c r="S755" s="212">
        <v>0.00191</v>
      </c>
      <c r="T755" s="213">
        <f>S755*H755</f>
        <v>0.0407403</v>
      </c>
      <c r="AR755" s="17" t="s">
        <v>247</v>
      </c>
      <c r="AT755" s="17" t="s">
        <v>159</v>
      </c>
      <c r="AU755" s="17" t="s">
        <v>165</v>
      </c>
      <c r="AY755" s="17" t="s">
        <v>157</v>
      </c>
      <c r="BE755" s="214">
        <f>IF(N755="základní",J755,0)</f>
        <v>0</v>
      </c>
      <c r="BF755" s="214">
        <f>IF(N755="snížená",J755,0)</f>
        <v>0</v>
      </c>
      <c r="BG755" s="214">
        <f>IF(N755="zákl. přenesená",J755,0)</f>
        <v>0</v>
      </c>
      <c r="BH755" s="214">
        <f>IF(N755="sníž. přenesená",J755,0)</f>
        <v>0</v>
      </c>
      <c r="BI755" s="214">
        <f>IF(N755="nulová",J755,0)</f>
        <v>0</v>
      </c>
      <c r="BJ755" s="17" t="s">
        <v>165</v>
      </c>
      <c r="BK755" s="214">
        <f>ROUND(I755*H755,0)</f>
        <v>0</v>
      </c>
      <c r="BL755" s="17" t="s">
        <v>247</v>
      </c>
      <c r="BM755" s="17" t="s">
        <v>1119</v>
      </c>
    </row>
    <row r="756" spans="2:51" s="13" customFormat="1" ht="12">
      <c r="B756" s="238"/>
      <c r="C756" s="239"/>
      <c r="D756" s="217" t="s">
        <v>167</v>
      </c>
      <c r="E756" s="240" t="s">
        <v>20</v>
      </c>
      <c r="F756" s="241" t="s">
        <v>1120</v>
      </c>
      <c r="G756" s="239"/>
      <c r="H756" s="240" t="s">
        <v>20</v>
      </c>
      <c r="I756" s="242"/>
      <c r="J756" s="239"/>
      <c r="K756" s="239"/>
      <c r="L756" s="243"/>
      <c r="M756" s="244"/>
      <c r="N756" s="245"/>
      <c r="O756" s="245"/>
      <c r="P756" s="245"/>
      <c r="Q756" s="245"/>
      <c r="R756" s="245"/>
      <c r="S756" s="245"/>
      <c r="T756" s="246"/>
      <c r="AT756" s="247" t="s">
        <v>167</v>
      </c>
      <c r="AU756" s="247" t="s">
        <v>165</v>
      </c>
      <c r="AV756" s="13" t="s">
        <v>8</v>
      </c>
      <c r="AW756" s="13" t="s">
        <v>34</v>
      </c>
      <c r="AX756" s="13" t="s">
        <v>74</v>
      </c>
      <c r="AY756" s="247" t="s">
        <v>157</v>
      </c>
    </row>
    <row r="757" spans="2:51" s="11" customFormat="1" ht="12">
      <c r="B757" s="215"/>
      <c r="C757" s="216"/>
      <c r="D757" s="217" t="s">
        <v>167</v>
      </c>
      <c r="E757" s="218" t="s">
        <v>20</v>
      </c>
      <c r="F757" s="219" t="s">
        <v>1121</v>
      </c>
      <c r="G757" s="216"/>
      <c r="H757" s="220">
        <v>21.33</v>
      </c>
      <c r="I757" s="221"/>
      <c r="J757" s="216"/>
      <c r="K757" s="216"/>
      <c r="L757" s="222"/>
      <c r="M757" s="223"/>
      <c r="N757" s="224"/>
      <c r="O757" s="224"/>
      <c r="P757" s="224"/>
      <c r="Q757" s="224"/>
      <c r="R757" s="224"/>
      <c r="S757" s="224"/>
      <c r="T757" s="225"/>
      <c r="AT757" s="226" t="s">
        <v>167</v>
      </c>
      <c r="AU757" s="226" t="s">
        <v>165</v>
      </c>
      <c r="AV757" s="11" t="s">
        <v>165</v>
      </c>
      <c r="AW757" s="11" t="s">
        <v>34</v>
      </c>
      <c r="AX757" s="11" t="s">
        <v>74</v>
      </c>
      <c r="AY757" s="226" t="s">
        <v>157</v>
      </c>
    </row>
    <row r="758" spans="2:51" s="12" customFormat="1" ht="12">
      <c r="B758" s="227"/>
      <c r="C758" s="228"/>
      <c r="D758" s="217" t="s">
        <v>167</v>
      </c>
      <c r="E758" s="229" t="s">
        <v>20</v>
      </c>
      <c r="F758" s="230" t="s">
        <v>169</v>
      </c>
      <c r="G758" s="228"/>
      <c r="H758" s="231">
        <v>21.33</v>
      </c>
      <c r="I758" s="232"/>
      <c r="J758" s="228"/>
      <c r="K758" s="228"/>
      <c r="L758" s="233"/>
      <c r="M758" s="234"/>
      <c r="N758" s="235"/>
      <c r="O758" s="235"/>
      <c r="P758" s="235"/>
      <c r="Q758" s="235"/>
      <c r="R758" s="235"/>
      <c r="S758" s="235"/>
      <c r="T758" s="236"/>
      <c r="AT758" s="237" t="s">
        <v>167</v>
      </c>
      <c r="AU758" s="237" t="s">
        <v>165</v>
      </c>
      <c r="AV758" s="12" t="s">
        <v>164</v>
      </c>
      <c r="AW758" s="12" t="s">
        <v>34</v>
      </c>
      <c r="AX758" s="12" t="s">
        <v>8</v>
      </c>
      <c r="AY758" s="237" t="s">
        <v>157</v>
      </c>
    </row>
    <row r="759" spans="2:65" s="1" customFormat="1" ht="16.5" customHeight="1">
      <c r="B759" s="38"/>
      <c r="C759" s="204" t="s">
        <v>1122</v>
      </c>
      <c r="D759" s="204" t="s">
        <v>159</v>
      </c>
      <c r="E759" s="205" t="s">
        <v>1123</v>
      </c>
      <c r="F759" s="206" t="s">
        <v>1124</v>
      </c>
      <c r="G759" s="207" t="s">
        <v>231</v>
      </c>
      <c r="H759" s="208">
        <v>169.68</v>
      </c>
      <c r="I759" s="209"/>
      <c r="J759" s="208">
        <f>ROUND(I759*H759,0)</f>
        <v>0</v>
      </c>
      <c r="K759" s="206" t="s">
        <v>163</v>
      </c>
      <c r="L759" s="43"/>
      <c r="M759" s="210" t="s">
        <v>20</v>
      </c>
      <c r="N759" s="211" t="s">
        <v>46</v>
      </c>
      <c r="O759" s="79"/>
      <c r="P759" s="212">
        <f>O759*H759</f>
        <v>0</v>
      </c>
      <c r="Q759" s="212">
        <v>0</v>
      </c>
      <c r="R759" s="212">
        <f>Q759*H759</f>
        <v>0</v>
      </c>
      <c r="S759" s="212">
        <v>0.00167</v>
      </c>
      <c r="T759" s="213">
        <f>S759*H759</f>
        <v>0.2833656</v>
      </c>
      <c r="AR759" s="17" t="s">
        <v>247</v>
      </c>
      <c r="AT759" s="17" t="s">
        <v>159</v>
      </c>
      <c r="AU759" s="17" t="s">
        <v>165</v>
      </c>
      <c r="AY759" s="17" t="s">
        <v>157</v>
      </c>
      <c r="BE759" s="214">
        <f>IF(N759="základní",J759,0)</f>
        <v>0</v>
      </c>
      <c r="BF759" s="214">
        <f>IF(N759="snížená",J759,0)</f>
        <v>0</v>
      </c>
      <c r="BG759" s="214">
        <f>IF(N759="zákl. přenesená",J759,0)</f>
        <v>0</v>
      </c>
      <c r="BH759" s="214">
        <f>IF(N759="sníž. přenesená",J759,0)</f>
        <v>0</v>
      </c>
      <c r="BI759" s="214">
        <f>IF(N759="nulová",J759,0)</f>
        <v>0</v>
      </c>
      <c r="BJ759" s="17" t="s">
        <v>165</v>
      </c>
      <c r="BK759" s="214">
        <f>ROUND(I759*H759,0)</f>
        <v>0</v>
      </c>
      <c r="BL759" s="17" t="s">
        <v>247</v>
      </c>
      <c r="BM759" s="17" t="s">
        <v>1125</v>
      </c>
    </row>
    <row r="760" spans="2:51" s="11" customFormat="1" ht="12">
      <c r="B760" s="215"/>
      <c r="C760" s="216"/>
      <c r="D760" s="217" t="s">
        <v>167</v>
      </c>
      <c r="E760" s="218" t="s">
        <v>20</v>
      </c>
      <c r="F760" s="219" t="s">
        <v>1126</v>
      </c>
      <c r="G760" s="216"/>
      <c r="H760" s="220">
        <v>160.71</v>
      </c>
      <c r="I760" s="221"/>
      <c r="J760" s="216"/>
      <c r="K760" s="216"/>
      <c r="L760" s="222"/>
      <c r="M760" s="223"/>
      <c r="N760" s="224"/>
      <c r="O760" s="224"/>
      <c r="P760" s="224"/>
      <c r="Q760" s="224"/>
      <c r="R760" s="224"/>
      <c r="S760" s="224"/>
      <c r="T760" s="225"/>
      <c r="AT760" s="226" t="s">
        <v>167</v>
      </c>
      <c r="AU760" s="226" t="s">
        <v>165</v>
      </c>
      <c r="AV760" s="11" t="s">
        <v>165</v>
      </c>
      <c r="AW760" s="11" t="s">
        <v>34</v>
      </c>
      <c r="AX760" s="11" t="s">
        <v>74</v>
      </c>
      <c r="AY760" s="226" t="s">
        <v>157</v>
      </c>
    </row>
    <row r="761" spans="2:51" s="11" customFormat="1" ht="12">
      <c r="B761" s="215"/>
      <c r="C761" s="216"/>
      <c r="D761" s="217" t="s">
        <v>167</v>
      </c>
      <c r="E761" s="218" t="s">
        <v>20</v>
      </c>
      <c r="F761" s="219" t="s">
        <v>1127</v>
      </c>
      <c r="G761" s="216"/>
      <c r="H761" s="220">
        <v>8.97</v>
      </c>
      <c r="I761" s="221"/>
      <c r="J761" s="216"/>
      <c r="K761" s="216"/>
      <c r="L761" s="222"/>
      <c r="M761" s="223"/>
      <c r="N761" s="224"/>
      <c r="O761" s="224"/>
      <c r="P761" s="224"/>
      <c r="Q761" s="224"/>
      <c r="R761" s="224"/>
      <c r="S761" s="224"/>
      <c r="T761" s="225"/>
      <c r="AT761" s="226" t="s">
        <v>167</v>
      </c>
      <c r="AU761" s="226" t="s">
        <v>165</v>
      </c>
      <c r="AV761" s="11" t="s">
        <v>165</v>
      </c>
      <c r="AW761" s="11" t="s">
        <v>34</v>
      </c>
      <c r="AX761" s="11" t="s">
        <v>74</v>
      </c>
      <c r="AY761" s="226" t="s">
        <v>157</v>
      </c>
    </row>
    <row r="762" spans="2:51" s="12" customFormat="1" ht="12">
      <c r="B762" s="227"/>
      <c r="C762" s="228"/>
      <c r="D762" s="217" t="s">
        <v>167</v>
      </c>
      <c r="E762" s="229" t="s">
        <v>20</v>
      </c>
      <c r="F762" s="230" t="s">
        <v>169</v>
      </c>
      <c r="G762" s="228"/>
      <c r="H762" s="231">
        <v>169.68</v>
      </c>
      <c r="I762" s="232"/>
      <c r="J762" s="228"/>
      <c r="K762" s="228"/>
      <c r="L762" s="233"/>
      <c r="M762" s="234"/>
      <c r="N762" s="235"/>
      <c r="O762" s="235"/>
      <c r="P762" s="235"/>
      <c r="Q762" s="235"/>
      <c r="R762" s="235"/>
      <c r="S762" s="235"/>
      <c r="T762" s="236"/>
      <c r="AT762" s="237" t="s">
        <v>167</v>
      </c>
      <c r="AU762" s="237" t="s">
        <v>165</v>
      </c>
      <c r="AV762" s="12" t="s">
        <v>164</v>
      </c>
      <c r="AW762" s="12" t="s">
        <v>34</v>
      </c>
      <c r="AX762" s="12" t="s">
        <v>8</v>
      </c>
      <c r="AY762" s="237" t="s">
        <v>157</v>
      </c>
    </row>
    <row r="763" spans="2:65" s="1" customFormat="1" ht="16.5" customHeight="1">
      <c r="B763" s="38"/>
      <c r="C763" s="204" t="s">
        <v>1128</v>
      </c>
      <c r="D763" s="204" t="s">
        <v>159</v>
      </c>
      <c r="E763" s="205" t="s">
        <v>1129</v>
      </c>
      <c r="F763" s="206" t="s">
        <v>1130</v>
      </c>
      <c r="G763" s="207" t="s">
        <v>162</v>
      </c>
      <c r="H763" s="208">
        <v>33.53</v>
      </c>
      <c r="I763" s="209"/>
      <c r="J763" s="208">
        <f>ROUND(I763*H763,0)</f>
        <v>0</v>
      </c>
      <c r="K763" s="206" t="s">
        <v>163</v>
      </c>
      <c r="L763" s="43"/>
      <c r="M763" s="210" t="s">
        <v>20</v>
      </c>
      <c r="N763" s="211" t="s">
        <v>46</v>
      </c>
      <c r="O763" s="79"/>
      <c r="P763" s="212">
        <f>O763*H763</f>
        <v>0</v>
      </c>
      <c r="Q763" s="212">
        <v>0</v>
      </c>
      <c r="R763" s="212">
        <f>Q763*H763</f>
        <v>0</v>
      </c>
      <c r="S763" s="212">
        <v>0.00584</v>
      </c>
      <c r="T763" s="213">
        <f>S763*H763</f>
        <v>0.1958152</v>
      </c>
      <c r="AR763" s="17" t="s">
        <v>247</v>
      </c>
      <c r="AT763" s="17" t="s">
        <v>159</v>
      </c>
      <c r="AU763" s="17" t="s">
        <v>165</v>
      </c>
      <c r="AY763" s="17" t="s">
        <v>157</v>
      </c>
      <c r="BE763" s="214">
        <f>IF(N763="základní",J763,0)</f>
        <v>0</v>
      </c>
      <c r="BF763" s="214">
        <f>IF(N763="snížená",J763,0)</f>
        <v>0</v>
      </c>
      <c r="BG763" s="214">
        <f>IF(N763="zákl. přenesená",J763,0)</f>
        <v>0</v>
      </c>
      <c r="BH763" s="214">
        <f>IF(N763="sníž. přenesená",J763,0)</f>
        <v>0</v>
      </c>
      <c r="BI763" s="214">
        <f>IF(N763="nulová",J763,0)</f>
        <v>0</v>
      </c>
      <c r="BJ763" s="17" t="s">
        <v>165</v>
      </c>
      <c r="BK763" s="214">
        <f>ROUND(I763*H763,0)</f>
        <v>0</v>
      </c>
      <c r="BL763" s="17" t="s">
        <v>247</v>
      </c>
      <c r="BM763" s="17" t="s">
        <v>1131</v>
      </c>
    </row>
    <row r="764" spans="2:51" s="11" customFormat="1" ht="12">
      <c r="B764" s="215"/>
      <c r="C764" s="216"/>
      <c r="D764" s="217" t="s">
        <v>167</v>
      </c>
      <c r="E764" s="218" t="s">
        <v>20</v>
      </c>
      <c r="F764" s="219" t="s">
        <v>1132</v>
      </c>
      <c r="G764" s="216"/>
      <c r="H764" s="220">
        <v>33.53</v>
      </c>
      <c r="I764" s="221"/>
      <c r="J764" s="216"/>
      <c r="K764" s="216"/>
      <c r="L764" s="222"/>
      <c r="M764" s="223"/>
      <c r="N764" s="224"/>
      <c r="O764" s="224"/>
      <c r="P764" s="224"/>
      <c r="Q764" s="224"/>
      <c r="R764" s="224"/>
      <c r="S764" s="224"/>
      <c r="T764" s="225"/>
      <c r="AT764" s="226" t="s">
        <v>167</v>
      </c>
      <c r="AU764" s="226" t="s">
        <v>165</v>
      </c>
      <c r="AV764" s="11" t="s">
        <v>165</v>
      </c>
      <c r="AW764" s="11" t="s">
        <v>34</v>
      </c>
      <c r="AX764" s="11" t="s">
        <v>8</v>
      </c>
      <c r="AY764" s="226" t="s">
        <v>157</v>
      </c>
    </row>
    <row r="765" spans="2:65" s="1" customFormat="1" ht="16.5" customHeight="1">
      <c r="B765" s="38"/>
      <c r="C765" s="204" t="s">
        <v>1133</v>
      </c>
      <c r="D765" s="204" t="s">
        <v>159</v>
      </c>
      <c r="E765" s="205" t="s">
        <v>1134</v>
      </c>
      <c r="F765" s="206" t="s">
        <v>1135</v>
      </c>
      <c r="G765" s="207" t="s">
        <v>231</v>
      </c>
      <c r="H765" s="208">
        <v>91.3</v>
      </c>
      <c r="I765" s="209"/>
      <c r="J765" s="208">
        <f>ROUND(I765*H765,0)</f>
        <v>0</v>
      </c>
      <c r="K765" s="206" t="s">
        <v>163</v>
      </c>
      <c r="L765" s="43"/>
      <c r="M765" s="210" t="s">
        <v>20</v>
      </c>
      <c r="N765" s="211" t="s">
        <v>46</v>
      </c>
      <c r="O765" s="79"/>
      <c r="P765" s="212">
        <f>O765*H765</f>
        <v>0</v>
      </c>
      <c r="Q765" s="212">
        <v>0</v>
      </c>
      <c r="R765" s="212">
        <f>Q765*H765</f>
        <v>0</v>
      </c>
      <c r="S765" s="212">
        <v>0.0026</v>
      </c>
      <c r="T765" s="213">
        <f>S765*H765</f>
        <v>0.23737999999999998</v>
      </c>
      <c r="AR765" s="17" t="s">
        <v>247</v>
      </c>
      <c r="AT765" s="17" t="s">
        <v>159</v>
      </c>
      <c r="AU765" s="17" t="s">
        <v>165</v>
      </c>
      <c r="AY765" s="17" t="s">
        <v>157</v>
      </c>
      <c r="BE765" s="214">
        <f>IF(N765="základní",J765,0)</f>
        <v>0</v>
      </c>
      <c r="BF765" s="214">
        <f>IF(N765="snížená",J765,0)</f>
        <v>0</v>
      </c>
      <c r="BG765" s="214">
        <f>IF(N765="zákl. přenesená",J765,0)</f>
        <v>0</v>
      </c>
      <c r="BH765" s="214">
        <f>IF(N765="sníž. přenesená",J765,0)</f>
        <v>0</v>
      </c>
      <c r="BI765" s="214">
        <f>IF(N765="nulová",J765,0)</f>
        <v>0</v>
      </c>
      <c r="BJ765" s="17" t="s">
        <v>165</v>
      </c>
      <c r="BK765" s="214">
        <f>ROUND(I765*H765,0)</f>
        <v>0</v>
      </c>
      <c r="BL765" s="17" t="s">
        <v>247</v>
      </c>
      <c r="BM765" s="17" t="s">
        <v>1136</v>
      </c>
    </row>
    <row r="766" spans="2:51" s="11" customFormat="1" ht="12">
      <c r="B766" s="215"/>
      <c r="C766" s="216"/>
      <c r="D766" s="217" t="s">
        <v>167</v>
      </c>
      <c r="E766" s="218" t="s">
        <v>20</v>
      </c>
      <c r="F766" s="219" t="s">
        <v>1137</v>
      </c>
      <c r="G766" s="216"/>
      <c r="H766" s="220">
        <v>91.3</v>
      </c>
      <c r="I766" s="221"/>
      <c r="J766" s="216"/>
      <c r="K766" s="216"/>
      <c r="L766" s="222"/>
      <c r="M766" s="223"/>
      <c r="N766" s="224"/>
      <c r="O766" s="224"/>
      <c r="P766" s="224"/>
      <c r="Q766" s="224"/>
      <c r="R766" s="224"/>
      <c r="S766" s="224"/>
      <c r="T766" s="225"/>
      <c r="AT766" s="226" t="s">
        <v>167</v>
      </c>
      <c r="AU766" s="226" t="s">
        <v>165</v>
      </c>
      <c r="AV766" s="11" t="s">
        <v>165</v>
      </c>
      <c r="AW766" s="11" t="s">
        <v>34</v>
      </c>
      <c r="AX766" s="11" t="s">
        <v>8</v>
      </c>
      <c r="AY766" s="226" t="s">
        <v>157</v>
      </c>
    </row>
    <row r="767" spans="2:65" s="1" customFormat="1" ht="16.5" customHeight="1">
      <c r="B767" s="38"/>
      <c r="C767" s="204" t="s">
        <v>1138</v>
      </c>
      <c r="D767" s="204" t="s">
        <v>159</v>
      </c>
      <c r="E767" s="205" t="s">
        <v>1139</v>
      </c>
      <c r="F767" s="206" t="s">
        <v>1140</v>
      </c>
      <c r="G767" s="207" t="s">
        <v>231</v>
      </c>
      <c r="H767" s="208">
        <v>47.4</v>
      </c>
      <c r="I767" s="209"/>
      <c r="J767" s="208">
        <f>ROUND(I767*H767,0)</f>
        <v>0</v>
      </c>
      <c r="K767" s="206" t="s">
        <v>163</v>
      </c>
      <c r="L767" s="43"/>
      <c r="M767" s="210" t="s">
        <v>20</v>
      </c>
      <c r="N767" s="211" t="s">
        <v>46</v>
      </c>
      <c r="O767" s="79"/>
      <c r="P767" s="212">
        <f>O767*H767</f>
        <v>0</v>
      </c>
      <c r="Q767" s="212">
        <v>0</v>
      </c>
      <c r="R767" s="212">
        <f>Q767*H767</f>
        <v>0</v>
      </c>
      <c r="S767" s="212">
        <v>0.00394</v>
      </c>
      <c r="T767" s="213">
        <f>S767*H767</f>
        <v>0.18675599999999998</v>
      </c>
      <c r="AR767" s="17" t="s">
        <v>247</v>
      </c>
      <c r="AT767" s="17" t="s">
        <v>159</v>
      </c>
      <c r="AU767" s="17" t="s">
        <v>165</v>
      </c>
      <c r="AY767" s="17" t="s">
        <v>157</v>
      </c>
      <c r="BE767" s="214">
        <f>IF(N767="základní",J767,0)</f>
        <v>0</v>
      </c>
      <c r="BF767" s="214">
        <f>IF(N767="snížená",J767,0)</f>
        <v>0</v>
      </c>
      <c r="BG767" s="214">
        <f>IF(N767="zákl. přenesená",J767,0)</f>
        <v>0</v>
      </c>
      <c r="BH767" s="214">
        <f>IF(N767="sníž. přenesená",J767,0)</f>
        <v>0</v>
      </c>
      <c r="BI767" s="214">
        <f>IF(N767="nulová",J767,0)</f>
        <v>0</v>
      </c>
      <c r="BJ767" s="17" t="s">
        <v>165</v>
      </c>
      <c r="BK767" s="214">
        <f>ROUND(I767*H767,0)</f>
        <v>0</v>
      </c>
      <c r="BL767" s="17" t="s">
        <v>247</v>
      </c>
      <c r="BM767" s="17" t="s">
        <v>1141</v>
      </c>
    </row>
    <row r="768" spans="2:51" s="11" customFormat="1" ht="12">
      <c r="B768" s="215"/>
      <c r="C768" s="216"/>
      <c r="D768" s="217" t="s">
        <v>167</v>
      </c>
      <c r="E768" s="218" t="s">
        <v>20</v>
      </c>
      <c r="F768" s="219" t="s">
        <v>1142</v>
      </c>
      <c r="G768" s="216"/>
      <c r="H768" s="220">
        <v>47.4</v>
      </c>
      <c r="I768" s="221"/>
      <c r="J768" s="216"/>
      <c r="K768" s="216"/>
      <c r="L768" s="222"/>
      <c r="M768" s="223"/>
      <c r="N768" s="224"/>
      <c r="O768" s="224"/>
      <c r="P768" s="224"/>
      <c r="Q768" s="224"/>
      <c r="R768" s="224"/>
      <c r="S768" s="224"/>
      <c r="T768" s="225"/>
      <c r="AT768" s="226" t="s">
        <v>167</v>
      </c>
      <c r="AU768" s="226" t="s">
        <v>165</v>
      </c>
      <c r="AV768" s="11" t="s">
        <v>165</v>
      </c>
      <c r="AW768" s="11" t="s">
        <v>34</v>
      </c>
      <c r="AX768" s="11" t="s">
        <v>8</v>
      </c>
      <c r="AY768" s="226" t="s">
        <v>157</v>
      </c>
    </row>
    <row r="769" spans="2:65" s="1" customFormat="1" ht="22.5" customHeight="1">
      <c r="B769" s="38"/>
      <c r="C769" s="204" t="s">
        <v>1143</v>
      </c>
      <c r="D769" s="204" t="s">
        <v>159</v>
      </c>
      <c r="E769" s="205" t="s">
        <v>1144</v>
      </c>
      <c r="F769" s="206" t="s">
        <v>1145</v>
      </c>
      <c r="G769" s="207" t="s">
        <v>162</v>
      </c>
      <c r="H769" s="208">
        <v>560.41</v>
      </c>
      <c r="I769" s="209"/>
      <c r="J769" s="208">
        <f>ROUND(I769*H769,0)</f>
        <v>0</v>
      </c>
      <c r="K769" s="206" t="s">
        <v>163</v>
      </c>
      <c r="L769" s="43"/>
      <c r="M769" s="210" t="s">
        <v>20</v>
      </c>
      <c r="N769" s="211" t="s">
        <v>46</v>
      </c>
      <c r="O769" s="79"/>
      <c r="P769" s="212">
        <f>O769*H769</f>
        <v>0</v>
      </c>
      <c r="Q769" s="212">
        <v>0.00268</v>
      </c>
      <c r="R769" s="212">
        <f>Q769*H769</f>
        <v>1.5018988</v>
      </c>
      <c r="S769" s="212">
        <v>0</v>
      </c>
      <c r="T769" s="213">
        <f>S769*H769</f>
        <v>0</v>
      </c>
      <c r="AR769" s="17" t="s">
        <v>247</v>
      </c>
      <c r="AT769" s="17" t="s">
        <v>159</v>
      </c>
      <c r="AU769" s="17" t="s">
        <v>165</v>
      </c>
      <c r="AY769" s="17" t="s">
        <v>157</v>
      </c>
      <c r="BE769" s="214">
        <f>IF(N769="základní",J769,0)</f>
        <v>0</v>
      </c>
      <c r="BF769" s="214">
        <f>IF(N769="snížená",J769,0)</f>
        <v>0</v>
      </c>
      <c r="BG769" s="214">
        <f>IF(N769="zákl. přenesená",J769,0)</f>
        <v>0</v>
      </c>
      <c r="BH769" s="214">
        <f>IF(N769="sníž. přenesená",J769,0)</f>
        <v>0</v>
      </c>
      <c r="BI769" s="214">
        <f>IF(N769="nulová",J769,0)</f>
        <v>0</v>
      </c>
      <c r="BJ769" s="17" t="s">
        <v>165</v>
      </c>
      <c r="BK769" s="214">
        <f>ROUND(I769*H769,0)</f>
        <v>0</v>
      </c>
      <c r="BL769" s="17" t="s">
        <v>247</v>
      </c>
      <c r="BM769" s="17" t="s">
        <v>1146</v>
      </c>
    </row>
    <row r="770" spans="2:51" s="11" customFormat="1" ht="12">
      <c r="B770" s="215"/>
      <c r="C770" s="216"/>
      <c r="D770" s="217" t="s">
        <v>167</v>
      </c>
      <c r="E770" s="218" t="s">
        <v>20</v>
      </c>
      <c r="F770" s="219" t="s">
        <v>612</v>
      </c>
      <c r="G770" s="216"/>
      <c r="H770" s="220">
        <v>560.41</v>
      </c>
      <c r="I770" s="221"/>
      <c r="J770" s="216"/>
      <c r="K770" s="216"/>
      <c r="L770" s="222"/>
      <c r="M770" s="223"/>
      <c r="N770" s="224"/>
      <c r="O770" s="224"/>
      <c r="P770" s="224"/>
      <c r="Q770" s="224"/>
      <c r="R770" s="224"/>
      <c r="S770" s="224"/>
      <c r="T770" s="225"/>
      <c r="AT770" s="226" t="s">
        <v>167</v>
      </c>
      <c r="AU770" s="226" t="s">
        <v>165</v>
      </c>
      <c r="AV770" s="11" t="s">
        <v>165</v>
      </c>
      <c r="AW770" s="11" t="s">
        <v>34</v>
      </c>
      <c r="AX770" s="11" t="s">
        <v>8</v>
      </c>
      <c r="AY770" s="226" t="s">
        <v>157</v>
      </c>
    </row>
    <row r="771" spans="2:65" s="1" customFormat="1" ht="16.5" customHeight="1">
      <c r="B771" s="38"/>
      <c r="C771" s="204" t="s">
        <v>1147</v>
      </c>
      <c r="D771" s="204" t="s">
        <v>159</v>
      </c>
      <c r="E771" s="205" t="s">
        <v>1148</v>
      </c>
      <c r="F771" s="206" t="s">
        <v>1149</v>
      </c>
      <c r="G771" s="207" t="s">
        <v>231</v>
      </c>
      <c r="H771" s="208">
        <v>21.33</v>
      </c>
      <c r="I771" s="209"/>
      <c r="J771" s="208">
        <f>ROUND(I771*H771,0)</f>
        <v>0</v>
      </c>
      <c r="K771" s="206" t="s">
        <v>163</v>
      </c>
      <c r="L771" s="43"/>
      <c r="M771" s="210" t="s">
        <v>20</v>
      </c>
      <c r="N771" s="211" t="s">
        <v>46</v>
      </c>
      <c r="O771" s="79"/>
      <c r="P771" s="212">
        <f>O771*H771</f>
        <v>0</v>
      </c>
      <c r="Q771" s="212">
        <v>0.00152</v>
      </c>
      <c r="R771" s="212">
        <f>Q771*H771</f>
        <v>0.0324216</v>
      </c>
      <c r="S771" s="212">
        <v>0</v>
      </c>
      <c r="T771" s="213">
        <f>S771*H771</f>
        <v>0</v>
      </c>
      <c r="AR771" s="17" t="s">
        <v>247</v>
      </c>
      <c r="AT771" s="17" t="s">
        <v>159</v>
      </c>
      <c r="AU771" s="17" t="s">
        <v>165</v>
      </c>
      <c r="AY771" s="17" t="s">
        <v>157</v>
      </c>
      <c r="BE771" s="214">
        <f>IF(N771="základní",J771,0)</f>
        <v>0</v>
      </c>
      <c r="BF771" s="214">
        <f>IF(N771="snížená",J771,0)</f>
        <v>0</v>
      </c>
      <c r="BG771" s="214">
        <f>IF(N771="zákl. přenesená",J771,0)</f>
        <v>0</v>
      </c>
      <c r="BH771" s="214">
        <f>IF(N771="sníž. přenesená",J771,0)</f>
        <v>0</v>
      </c>
      <c r="BI771" s="214">
        <f>IF(N771="nulová",J771,0)</f>
        <v>0</v>
      </c>
      <c r="BJ771" s="17" t="s">
        <v>165</v>
      </c>
      <c r="BK771" s="214">
        <f>ROUND(I771*H771,0)</f>
        <v>0</v>
      </c>
      <c r="BL771" s="17" t="s">
        <v>247</v>
      </c>
      <c r="BM771" s="17" t="s">
        <v>1150</v>
      </c>
    </row>
    <row r="772" spans="2:51" s="13" customFormat="1" ht="12">
      <c r="B772" s="238"/>
      <c r="C772" s="239"/>
      <c r="D772" s="217" t="s">
        <v>167</v>
      </c>
      <c r="E772" s="240" t="s">
        <v>20</v>
      </c>
      <c r="F772" s="241" t="s">
        <v>1120</v>
      </c>
      <c r="G772" s="239"/>
      <c r="H772" s="240" t="s">
        <v>20</v>
      </c>
      <c r="I772" s="242"/>
      <c r="J772" s="239"/>
      <c r="K772" s="239"/>
      <c r="L772" s="243"/>
      <c r="M772" s="244"/>
      <c r="N772" s="245"/>
      <c r="O772" s="245"/>
      <c r="P772" s="245"/>
      <c r="Q772" s="245"/>
      <c r="R772" s="245"/>
      <c r="S772" s="245"/>
      <c r="T772" s="246"/>
      <c r="AT772" s="247" t="s">
        <v>167</v>
      </c>
      <c r="AU772" s="247" t="s">
        <v>165</v>
      </c>
      <c r="AV772" s="13" t="s">
        <v>8</v>
      </c>
      <c r="AW772" s="13" t="s">
        <v>34</v>
      </c>
      <c r="AX772" s="13" t="s">
        <v>74</v>
      </c>
      <c r="AY772" s="247" t="s">
        <v>157</v>
      </c>
    </row>
    <row r="773" spans="2:51" s="11" customFormat="1" ht="12">
      <c r="B773" s="215"/>
      <c r="C773" s="216"/>
      <c r="D773" s="217" t="s">
        <v>167</v>
      </c>
      <c r="E773" s="218" t="s">
        <v>20</v>
      </c>
      <c r="F773" s="219" t="s">
        <v>1121</v>
      </c>
      <c r="G773" s="216"/>
      <c r="H773" s="220">
        <v>21.33</v>
      </c>
      <c r="I773" s="221"/>
      <c r="J773" s="216"/>
      <c r="K773" s="216"/>
      <c r="L773" s="222"/>
      <c r="M773" s="223"/>
      <c r="N773" s="224"/>
      <c r="O773" s="224"/>
      <c r="P773" s="224"/>
      <c r="Q773" s="224"/>
      <c r="R773" s="224"/>
      <c r="S773" s="224"/>
      <c r="T773" s="225"/>
      <c r="AT773" s="226" t="s">
        <v>167</v>
      </c>
      <c r="AU773" s="226" t="s">
        <v>165</v>
      </c>
      <c r="AV773" s="11" t="s">
        <v>165</v>
      </c>
      <c r="AW773" s="11" t="s">
        <v>34</v>
      </c>
      <c r="AX773" s="11" t="s">
        <v>8</v>
      </c>
      <c r="AY773" s="226" t="s">
        <v>157</v>
      </c>
    </row>
    <row r="774" spans="2:65" s="1" customFormat="1" ht="16.5" customHeight="1">
      <c r="B774" s="38"/>
      <c r="C774" s="204" t="s">
        <v>1151</v>
      </c>
      <c r="D774" s="204" t="s">
        <v>159</v>
      </c>
      <c r="E774" s="205" t="s">
        <v>1152</v>
      </c>
      <c r="F774" s="206" t="s">
        <v>1153</v>
      </c>
      <c r="G774" s="207" t="s">
        <v>231</v>
      </c>
      <c r="H774" s="208">
        <v>169.68</v>
      </c>
      <c r="I774" s="209"/>
      <c r="J774" s="208">
        <f>ROUND(I774*H774,0)</f>
        <v>0</v>
      </c>
      <c r="K774" s="206" t="s">
        <v>163</v>
      </c>
      <c r="L774" s="43"/>
      <c r="M774" s="210" t="s">
        <v>20</v>
      </c>
      <c r="N774" s="211" t="s">
        <v>46</v>
      </c>
      <c r="O774" s="79"/>
      <c r="P774" s="212">
        <f>O774*H774</f>
        <v>0</v>
      </c>
      <c r="Q774" s="212">
        <v>0.00039</v>
      </c>
      <c r="R774" s="212">
        <f>Q774*H774</f>
        <v>0.0661752</v>
      </c>
      <c r="S774" s="212">
        <v>0</v>
      </c>
      <c r="T774" s="213">
        <f>S774*H774</f>
        <v>0</v>
      </c>
      <c r="AR774" s="17" t="s">
        <v>247</v>
      </c>
      <c r="AT774" s="17" t="s">
        <v>159</v>
      </c>
      <c r="AU774" s="17" t="s">
        <v>165</v>
      </c>
      <c r="AY774" s="17" t="s">
        <v>157</v>
      </c>
      <c r="BE774" s="214">
        <f>IF(N774="základní",J774,0)</f>
        <v>0</v>
      </c>
      <c r="BF774" s="214">
        <f>IF(N774="snížená",J774,0)</f>
        <v>0</v>
      </c>
      <c r="BG774" s="214">
        <f>IF(N774="zákl. přenesená",J774,0)</f>
        <v>0</v>
      </c>
      <c r="BH774" s="214">
        <f>IF(N774="sníž. přenesená",J774,0)</f>
        <v>0</v>
      </c>
      <c r="BI774" s="214">
        <f>IF(N774="nulová",J774,0)</f>
        <v>0</v>
      </c>
      <c r="BJ774" s="17" t="s">
        <v>165</v>
      </c>
      <c r="BK774" s="214">
        <f>ROUND(I774*H774,0)</f>
        <v>0</v>
      </c>
      <c r="BL774" s="17" t="s">
        <v>247</v>
      </c>
      <c r="BM774" s="17" t="s">
        <v>1154</v>
      </c>
    </row>
    <row r="775" spans="2:51" s="11" customFormat="1" ht="12">
      <c r="B775" s="215"/>
      <c r="C775" s="216"/>
      <c r="D775" s="217" t="s">
        <v>167</v>
      </c>
      <c r="E775" s="218" t="s">
        <v>20</v>
      </c>
      <c r="F775" s="219" t="s">
        <v>1126</v>
      </c>
      <c r="G775" s="216"/>
      <c r="H775" s="220">
        <v>160.71</v>
      </c>
      <c r="I775" s="221"/>
      <c r="J775" s="216"/>
      <c r="K775" s="216"/>
      <c r="L775" s="222"/>
      <c r="M775" s="223"/>
      <c r="N775" s="224"/>
      <c r="O775" s="224"/>
      <c r="P775" s="224"/>
      <c r="Q775" s="224"/>
      <c r="R775" s="224"/>
      <c r="S775" s="224"/>
      <c r="T775" s="225"/>
      <c r="AT775" s="226" t="s">
        <v>167</v>
      </c>
      <c r="AU775" s="226" t="s">
        <v>165</v>
      </c>
      <c r="AV775" s="11" t="s">
        <v>165</v>
      </c>
      <c r="AW775" s="11" t="s">
        <v>34</v>
      </c>
      <c r="AX775" s="11" t="s">
        <v>74</v>
      </c>
      <c r="AY775" s="226" t="s">
        <v>157</v>
      </c>
    </row>
    <row r="776" spans="2:51" s="11" customFormat="1" ht="12">
      <c r="B776" s="215"/>
      <c r="C776" s="216"/>
      <c r="D776" s="217" t="s">
        <v>167</v>
      </c>
      <c r="E776" s="218" t="s">
        <v>20</v>
      </c>
      <c r="F776" s="219" t="s">
        <v>1127</v>
      </c>
      <c r="G776" s="216"/>
      <c r="H776" s="220">
        <v>8.97</v>
      </c>
      <c r="I776" s="221"/>
      <c r="J776" s="216"/>
      <c r="K776" s="216"/>
      <c r="L776" s="222"/>
      <c r="M776" s="223"/>
      <c r="N776" s="224"/>
      <c r="O776" s="224"/>
      <c r="P776" s="224"/>
      <c r="Q776" s="224"/>
      <c r="R776" s="224"/>
      <c r="S776" s="224"/>
      <c r="T776" s="225"/>
      <c r="AT776" s="226" t="s">
        <v>167</v>
      </c>
      <c r="AU776" s="226" t="s">
        <v>165</v>
      </c>
      <c r="AV776" s="11" t="s">
        <v>165</v>
      </c>
      <c r="AW776" s="11" t="s">
        <v>34</v>
      </c>
      <c r="AX776" s="11" t="s">
        <v>74</v>
      </c>
      <c r="AY776" s="226" t="s">
        <v>157</v>
      </c>
    </row>
    <row r="777" spans="2:51" s="12" customFormat="1" ht="12">
      <c r="B777" s="227"/>
      <c r="C777" s="228"/>
      <c r="D777" s="217" t="s">
        <v>167</v>
      </c>
      <c r="E777" s="229" t="s">
        <v>20</v>
      </c>
      <c r="F777" s="230" t="s">
        <v>169</v>
      </c>
      <c r="G777" s="228"/>
      <c r="H777" s="231">
        <v>169.68</v>
      </c>
      <c r="I777" s="232"/>
      <c r="J777" s="228"/>
      <c r="K777" s="228"/>
      <c r="L777" s="233"/>
      <c r="M777" s="234"/>
      <c r="N777" s="235"/>
      <c r="O777" s="235"/>
      <c r="P777" s="235"/>
      <c r="Q777" s="235"/>
      <c r="R777" s="235"/>
      <c r="S777" s="235"/>
      <c r="T777" s="236"/>
      <c r="AT777" s="237" t="s">
        <v>167</v>
      </c>
      <c r="AU777" s="237" t="s">
        <v>165</v>
      </c>
      <c r="AV777" s="12" t="s">
        <v>164</v>
      </c>
      <c r="AW777" s="12" t="s">
        <v>34</v>
      </c>
      <c r="AX777" s="12" t="s">
        <v>8</v>
      </c>
      <c r="AY777" s="237" t="s">
        <v>157</v>
      </c>
    </row>
    <row r="778" spans="2:65" s="1" customFormat="1" ht="16.5" customHeight="1">
      <c r="B778" s="38"/>
      <c r="C778" s="204" t="s">
        <v>1155</v>
      </c>
      <c r="D778" s="204" t="s">
        <v>159</v>
      </c>
      <c r="E778" s="205" t="s">
        <v>1156</v>
      </c>
      <c r="F778" s="206" t="s">
        <v>1157</v>
      </c>
      <c r="G778" s="207" t="s">
        <v>162</v>
      </c>
      <c r="H778" s="208">
        <v>38.48</v>
      </c>
      <c r="I778" s="209"/>
      <c r="J778" s="208">
        <f>ROUND(I778*H778,0)</f>
        <v>0</v>
      </c>
      <c r="K778" s="206" t="s">
        <v>163</v>
      </c>
      <c r="L778" s="43"/>
      <c r="M778" s="210" t="s">
        <v>20</v>
      </c>
      <c r="N778" s="211" t="s">
        <v>46</v>
      </c>
      <c r="O778" s="79"/>
      <c r="P778" s="212">
        <f>O778*H778</f>
        <v>0</v>
      </c>
      <c r="Q778" s="212">
        <v>0.00233</v>
      </c>
      <c r="R778" s="212">
        <f>Q778*H778</f>
        <v>0.0896584</v>
      </c>
      <c r="S778" s="212">
        <v>0</v>
      </c>
      <c r="T778" s="213">
        <f>S778*H778</f>
        <v>0</v>
      </c>
      <c r="AR778" s="17" t="s">
        <v>247</v>
      </c>
      <c r="AT778" s="17" t="s">
        <v>159</v>
      </c>
      <c r="AU778" s="17" t="s">
        <v>165</v>
      </c>
      <c r="AY778" s="17" t="s">
        <v>157</v>
      </c>
      <c r="BE778" s="214">
        <f>IF(N778="základní",J778,0)</f>
        <v>0</v>
      </c>
      <c r="BF778" s="214">
        <f>IF(N778="snížená",J778,0)</f>
        <v>0</v>
      </c>
      <c r="BG778" s="214">
        <f>IF(N778="zákl. přenesená",J778,0)</f>
        <v>0</v>
      </c>
      <c r="BH778" s="214">
        <f>IF(N778="sníž. přenesená",J778,0)</f>
        <v>0</v>
      </c>
      <c r="BI778" s="214">
        <f>IF(N778="nulová",J778,0)</f>
        <v>0</v>
      </c>
      <c r="BJ778" s="17" t="s">
        <v>165</v>
      </c>
      <c r="BK778" s="214">
        <f>ROUND(I778*H778,0)</f>
        <v>0</v>
      </c>
      <c r="BL778" s="17" t="s">
        <v>247</v>
      </c>
      <c r="BM778" s="17" t="s">
        <v>1158</v>
      </c>
    </row>
    <row r="779" spans="2:51" s="11" customFormat="1" ht="12">
      <c r="B779" s="215"/>
      <c r="C779" s="216"/>
      <c r="D779" s="217" t="s">
        <v>167</v>
      </c>
      <c r="E779" s="218" t="s">
        <v>20</v>
      </c>
      <c r="F779" s="219" t="s">
        <v>1159</v>
      </c>
      <c r="G779" s="216"/>
      <c r="H779" s="220">
        <v>38.48</v>
      </c>
      <c r="I779" s="221"/>
      <c r="J779" s="216"/>
      <c r="K779" s="216"/>
      <c r="L779" s="222"/>
      <c r="M779" s="223"/>
      <c r="N779" s="224"/>
      <c r="O779" s="224"/>
      <c r="P779" s="224"/>
      <c r="Q779" s="224"/>
      <c r="R779" s="224"/>
      <c r="S779" s="224"/>
      <c r="T779" s="225"/>
      <c r="AT779" s="226" t="s">
        <v>167</v>
      </c>
      <c r="AU779" s="226" t="s">
        <v>165</v>
      </c>
      <c r="AV779" s="11" t="s">
        <v>165</v>
      </c>
      <c r="AW779" s="11" t="s">
        <v>34</v>
      </c>
      <c r="AX779" s="11" t="s">
        <v>74</v>
      </c>
      <c r="AY779" s="226" t="s">
        <v>157</v>
      </c>
    </row>
    <row r="780" spans="2:51" s="12" customFormat="1" ht="12">
      <c r="B780" s="227"/>
      <c r="C780" s="228"/>
      <c r="D780" s="217" t="s">
        <v>167</v>
      </c>
      <c r="E780" s="229" t="s">
        <v>20</v>
      </c>
      <c r="F780" s="230" t="s">
        <v>169</v>
      </c>
      <c r="G780" s="228"/>
      <c r="H780" s="231">
        <v>38.48</v>
      </c>
      <c r="I780" s="232"/>
      <c r="J780" s="228"/>
      <c r="K780" s="228"/>
      <c r="L780" s="233"/>
      <c r="M780" s="234"/>
      <c r="N780" s="235"/>
      <c r="O780" s="235"/>
      <c r="P780" s="235"/>
      <c r="Q780" s="235"/>
      <c r="R780" s="235"/>
      <c r="S780" s="235"/>
      <c r="T780" s="236"/>
      <c r="AT780" s="237" t="s">
        <v>167</v>
      </c>
      <c r="AU780" s="237" t="s">
        <v>165</v>
      </c>
      <c r="AV780" s="12" t="s">
        <v>164</v>
      </c>
      <c r="AW780" s="12" t="s">
        <v>34</v>
      </c>
      <c r="AX780" s="12" t="s">
        <v>8</v>
      </c>
      <c r="AY780" s="237" t="s">
        <v>157</v>
      </c>
    </row>
    <row r="781" spans="2:65" s="1" customFormat="1" ht="22.5" customHeight="1">
      <c r="B781" s="38"/>
      <c r="C781" s="204" t="s">
        <v>1160</v>
      </c>
      <c r="D781" s="204" t="s">
        <v>159</v>
      </c>
      <c r="E781" s="205" t="s">
        <v>1161</v>
      </c>
      <c r="F781" s="206" t="s">
        <v>1162</v>
      </c>
      <c r="G781" s="207" t="s">
        <v>707</v>
      </c>
      <c r="H781" s="208">
        <v>2</v>
      </c>
      <c r="I781" s="209"/>
      <c r="J781" s="208">
        <f>ROUND(I781*H781,0)</f>
        <v>0</v>
      </c>
      <c r="K781" s="206" t="s">
        <v>163</v>
      </c>
      <c r="L781" s="43"/>
      <c r="M781" s="210" t="s">
        <v>20</v>
      </c>
      <c r="N781" s="211" t="s">
        <v>46</v>
      </c>
      <c r="O781" s="79"/>
      <c r="P781" s="212">
        <f>O781*H781</f>
        <v>0</v>
      </c>
      <c r="Q781" s="212">
        <v>0.00075</v>
      </c>
      <c r="R781" s="212">
        <f>Q781*H781</f>
        <v>0.0015</v>
      </c>
      <c r="S781" s="212">
        <v>0</v>
      </c>
      <c r="T781" s="213">
        <f>S781*H781</f>
        <v>0</v>
      </c>
      <c r="AR781" s="17" t="s">
        <v>247</v>
      </c>
      <c r="AT781" s="17" t="s">
        <v>159</v>
      </c>
      <c r="AU781" s="17" t="s">
        <v>165</v>
      </c>
      <c r="AY781" s="17" t="s">
        <v>157</v>
      </c>
      <c r="BE781" s="214">
        <f>IF(N781="základní",J781,0)</f>
        <v>0</v>
      </c>
      <c r="BF781" s="214">
        <f>IF(N781="snížená",J781,0)</f>
        <v>0</v>
      </c>
      <c r="BG781" s="214">
        <f>IF(N781="zákl. přenesená",J781,0)</f>
        <v>0</v>
      </c>
      <c r="BH781" s="214">
        <f>IF(N781="sníž. přenesená",J781,0)</f>
        <v>0</v>
      </c>
      <c r="BI781" s="214">
        <f>IF(N781="nulová",J781,0)</f>
        <v>0</v>
      </c>
      <c r="BJ781" s="17" t="s">
        <v>165</v>
      </c>
      <c r="BK781" s="214">
        <f>ROUND(I781*H781,0)</f>
        <v>0</v>
      </c>
      <c r="BL781" s="17" t="s">
        <v>247</v>
      </c>
      <c r="BM781" s="17" t="s">
        <v>1163</v>
      </c>
    </row>
    <row r="782" spans="2:51" s="11" customFormat="1" ht="12">
      <c r="B782" s="215"/>
      <c r="C782" s="216"/>
      <c r="D782" s="217" t="s">
        <v>167</v>
      </c>
      <c r="E782" s="218" t="s">
        <v>20</v>
      </c>
      <c r="F782" s="219" t="s">
        <v>1101</v>
      </c>
      <c r="G782" s="216"/>
      <c r="H782" s="220">
        <v>2</v>
      </c>
      <c r="I782" s="221"/>
      <c r="J782" s="216"/>
      <c r="K782" s="216"/>
      <c r="L782" s="222"/>
      <c r="M782" s="223"/>
      <c r="N782" s="224"/>
      <c r="O782" s="224"/>
      <c r="P782" s="224"/>
      <c r="Q782" s="224"/>
      <c r="R782" s="224"/>
      <c r="S782" s="224"/>
      <c r="T782" s="225"/>
      <c r="AT782" s="226" t="s">
        <v>167</v>
      </c>
      <c r="AU782" s="226" t="s">
        <v>165</v>
      </c>
      <c r="AV782" s="11" t="s">
        <v>165</v>
      </c>
      <c r="AW782" s="11" t="s">
        <v>34</v>
      </c>
      <c r="AX782" s="11" t="s">
        <v>8</v>
      </c>
      <c r="AY782" s="226" t="s">
        <v>157</v>
      </c>
    </row>
    <row r="783" spans="2:65" s="1" customFormat="1" ht="22.5" customHeight="1">
      <c r="B783" s="38"/>
      <c r="C783" s="204" t="s">
        <v>1164</v>
      </c>
      <c r="D783" s="204" t="s">
        <v>159</v>
      </c>
      <c r="E783" s="205" t="s">
        <v>1165</v>
      </c>
      <c r="F783" s="206" t="s">
        <v>1166</v>
      </c>
      <c r="G783" s="207" t="s">
        <v>707</v>
      </c>
      <c r="H783" s="208">
        <v>3</v>
      </c>
      <c r="I783" s="209"/>
      <c r="J783" s="208">
        <f>ROUND(I783*H783,0)</f>
        <v>0</v>
      </c>
      <c r="K783" s="206" t="s">
        <v>163</v>
      </c>
      <c r="L783" s="43"/>
      <c r="M783" s="210" t="s">
        <v>20</v>
      </c>
      <c r="N783" s="211" t="s">
        <v>46</v>
      </c>
      <c r="O783" s="79"/>
      <c r="P783" s="212">
        <f>O783*H783</f>
        <v>0</v>
      </c>
      <c r="Q783" s="212">
        <v>0.00192</v>
      </c>
      <c r="R783" s="212">
        <f>Q783*H783</f>
        <v>0.00576</v>
      </c>
      <c r="S783" s="212">
        <v>0</v>
      </c>
      <c r="T783" s="213">
        <f>S783*H783</f>
        <v>0</v>
      </c>
      <c r="AR783" s="17" t="s">
        <v>247</v>
      </c>
      <c r="AT783" s="17" t="s">
        <v>159</v>
      </c>
      <c r="AU783" s="17" t="s">
        <v>165</v>
      </c>
      <c r="AY783" s="17" t="s">
        <v>157</v>
      </c>
      <c r="BE783" s="214">
        <f>IF(N783="základní",J783,0)</f>
        <v>0</v>
      </c>
      <c r="BF783" s="214">
        <f>IF(N783="snížená",J783,0)</f>
        <v>0</v>
      </c>
      <c r="BG783" s="214">
        <f>IF(N783="zákl. přenesená",J783,0)</f>
        <v>0</v>
      </c>
      <c r="BH783" s="214">
        <f>IF(N783="sníž. přenesená",J783,0)</f>
        <v>0</v>
      </c>
      <c r="BI783" s="214">
        <f>IF(N783="nulová",J783,0)</f>
        <v>0</v>
      </c>
      <c r="BJ783" s="17" t="s">
        <v>165</v>
      </c>
      <c r="BK783" s="214">
        <f>ROUND(I783*H783,0)</f>
        <v>0</v>
      </c>
      <c r="BL783" s="17" t="s">
        <v>247</v>
      </c>
      <c r="BM783" s="17" t="s">
        <v>1167</v>
      </c>
    </row>
    <row r="784" spans="2:51" s="11" customFormat="1" ht="12">
      <c r="B784" s="215"/>
      <c r="C784" s="216"/>
      <c r="D784" s="217" t="s">
        <v>167</v>
      </c>
      <c r="E784" s="218" t="s">
        <v>20</v>
      </c>
      <c r="F784" s="219" t="s">
        <v>1168</v>
      </c>
      <c r="G784" s="216"/>
      <c r="H784" s="220">
        <v>3</v>
      </c>
      <c r="I784" s="221"/>
      <c r="J784" s="216"/>
      <c r="K784" s="216"/>
      <c r="L784" s="222"/>
      <c r="M784" s="223"/>
      <c r="N784" s="224"/>
      <c r="O784" s="224"/>
      <c r="P784" s="224"/>
      <c r="Q784" s="224"/>
      <c r="R784" s="224"/>
      <c r="S784" s="224"/>
      <c r="T784" s="225"/>
      <c r="AT784" s="226" t="s">
        <v>167</v>
      </c>
      <c r="AU784" s="226" t="s">
        <v>165</v>
      </c>
      <c r="AV784" s="11" t="s">
        <v>165</v>
      </c>
      <c r="AW784" s="11" t="s">
        <v>34</v>
      </c>
      <c r="AX784" s="11" t="s">
        <v>74</v>
      </c>
      <c r="AY784" s="226" t="s">
        <v>157</v>
      </c>
    </row>
    <row r="785" spans="2:51" s="12" customFormat="1" ht="12">
      <c r="B785" s="227"/>
      <c r="C785" s="228"/>
      <c r="D785" s="217" t="s">
        <v>167</v>
      </c>
      <c r="E785" s="229" t="s">
        <v>20</v>
      </c>
      <c r="F785" s="230" t="s">
        <v>169</v>
      </c>
      <c r="G785" s="228"/>
      <c r="H785" s="231">
        <v>3</v>
      </c>
      <c r="I785" s="232"/>
      <c r="J785" s="228"/>
      <c r="K785" s="228"/>
      <c r="L785" s="233"/>
      <c r="M785" s="234"/>
      <c r="N785" s="235"/>
      <c r="O785" s="235"/>
      <c r="P785" s="235"/>
      <c r="Q785" s="235"/>
      <c r="R785" s="235"/>
      <c r="S785" s="235"/>
      <c r="T785" s="236"/>
      <c r="AT785" s="237" t="s">
        <v>167</v>
      </c>
      <c r="AU785" s="237" t="s">
        <v>165</v>
      </c>
      <c r="AV785" s="12" t="s">
        <v>164</v>
      </c>
      <c r="AW785" s="12" t="s">
        <v>34</v>
      </c>
      <c r="AX785" s="12" t="s">
        <v>8</v>
      </c>
      <c r="AY785" s="237" t="s">
        <v>157</v>
      </c>
    </row>
    <row r="786" spans="2:65" s="1" customFormat="1" ht="16.5" customHeight="1">
      <c r="B786" s="38"/>
      <c r="C786" s="204" t="s">
        <v>1169</v>
      </c>
      <c r="D786" s="204" t="s">
        <v>159</v>
      </c>
      <c r="E786" s="205" t="s">
        <v>1170</v>
      </c>
      <c r="F786" s="206" t="s">
        <v>1171</v>
      </c>
      <c r="G786" s="207" t="s">
        <v>231</v>
      </c>
      <c r="H786" s="208">
        <v>91.3</v>
      </c>
      <c r="I786" s="209"/>
      <c r="J786" s="208">
        <f>ROUND(I786*H786,0)</f>
        <v>0</v>
      </c>
      <c r="K786" s="206" t="s">
        <v>163</v>
      </c>
      <c r="L786" s="43"/>
      <c r="M786" s="210" t="s">
        <v>20</v>
      </c>
      <c r="N786" s="211" t="s">
        <v>46</v>
      </c>
      <c r="O786" s="79"/>
      <c r="P786" s="212">
        <f>O786*H786</f>
        <v>0</v>
      </c>
      <c r="Q786" s="212">
        <v>0.00092</v>
      </c>
      <c r="R786" s="212">
        <f>Q786*H786</f>
        <v>0.083996</v>
      </c>
      <c r="S786" s="212">
        <v>0</v>
      </c>
      <c r="T786" s="213">
        <f>S786*H786</f>
        <v>0</v>
      </c>
      <c r="AR786" s="17" t="s">
        <v>247</v>
      </c>
      <c r="AT786" s="17" t="s">
        <v>159</v>
      </c>
      <c r="AU786" s="17" t="s">
        <v>165</v>
      </c>
      <c r="AY786" s="17" t="s">
        <v>157</v>
      </c>
      <c r="BE786" s="214">
        <f>IF(N786="základní",J786,0)</f>
        <v>0</v>
      </c>
      <c r="BF786" s="214">
        <f>IF(N786="snížená",J786,0)</f>
        <v>0</v>
      </c>
      <c r="BG786" s="214">
        <f>IF(N786="zákl. přenesená",J786,0)</f>
        <v>0</v>
      </c>
      <c r="BH786" s="214">
        <f>IF(N786="sníž. přenesená",J786,0)</f>
        <v>0</v>
      </c>
      <c r="BI786" s="214">
        <f>IF(N786="nulová",J786,0)</f>
        <v>0</v>
      </c>
      <c r="BJ786" s="17" t="s">
        <v>165</v>
      </c>
      <c r="BK786" s="214">
        <f>ROUND(I786*H786,0)</f>
        <v>0</v>
      </c>
      <c r="BL786" s="17" t="s">
        <v>247</v>
      </c>
      <c r="BM786" s="17" t="s">
        <v>1172</v>
      </c>
    </row>
    <row r="787" spans="2:51" s="11" customFormat="1" ht="12">
      <c r="B787" s="215"/>
      <c r="C787" s="216"/>
      <c r="D787" s="217" t="s">
        <v>167</v>
      </c>
      <c r="E787" s="218" t="s">
        <v>20</v>
      </c>
      <c r="F787" s="219" t="s">
        <v>1137</v>
      </c>
      <c r="G787" s="216"/>
      <c r="H787" s="220">
        <v>91.3</v>
      </c>
      <c r="I787" s="221"/>
      <c r="J787" s="216"/>
      <c r="K787" s="216"/>
      <c r="L787" s="222"/>
      <c r="M787" s="223"/>
      <c r="N787" s="224"/>
      <c r="O787" s="224"/>
      <c r="P787" s="224"/>
      <c r="Q787" s="224"/>
      <c r="R787" s="224"/>
      <c r="S787" s="224"/>
      <c r="T787" s="225"/>
      <c r="AT787" s="226" t="s">
        <v>167</v>
      </c>
      <c r="AU787" s="226" t="s">
        <v>165</v>
      </c>
      <c r="AV787" s="11" t="s">
        <v>165</v>
      </c>
      <c r="AW787" s="11" t="s">
        <v>34</v>
      </c>
      <c r="AX787" s="11" t="s">
        <v>8</v>
      </c>
      <c r="AY787" s="226" t="s">
        <v>157</v>
      </c>
    </row>
    <row r="788" spans="2:65" s="1" customFormat="1" ht="16.5" customHeight="1">
      <c r="B788" s="38"/>
      <c r="C788" s="204" t="s">
        <v>1173</v>
      </c>
      <c r="D788" s="204" t="s">
        <v>159</v>
      </c>
      <c r="E788" s="205" t="s">
        <v>1174</v>
      </c>
      <c r="F788" s="206" t="s">
        <v>1175</v>
      </c>
      <c r="G788" s="207" t="s">
        <v>231</v>
      </c>
      <c r="H788" s="208">
        <v>47.4</v>
      </c>
      <c r="I788" s="209"/>
      <c r="J788" s="208">
        <f>ROUND(I788*H788,0)</f>
        <v>0</v>
      </c>
      <c r="K788" s="206" t="s">
        <v>163</v>
      </c>
      <c r="L788" s="43"/>
      <c r="M788" s="210" t="s">
        <v>20</v>
      </c>
      <c r="N788" s="211" t="s">
        <v>46</v>
      </c>
      <c r="O788" s="79"/>
      <c r="P788" s="212">
        <f>O788*H788</f>
        <v>0</v>
      </c>
      <c r="Q788" s="212">
        <v>0.00158</v>
      </c>
      <c r="R788" s="212">
        <f>Q788*H788</f>
        <v>0.074892</v>
      </c>
      <c r="S788" s="212">
        <v>0</v>
      </c>
      <c r="T788" s="213">
        <f>S788*H788</f>
        <v>0</v>
      </c>
      <c r="AR788" s="17" t="s">
        <v>247</v>
      </c>
      <c r="AT788" s="17" t="s">
        <v>159</v>
      </c>
      <c r="AU788" s="17" t="s">
        <v>165</v>
      </c>
      <c r="AY788" s="17" t="s">
        <v>157</v>
      </c>
      <c r="BE788" s="214">
        <f>IF(N788="základní",J788,0)</f>
        <v>0</v>
      </c>
      <c r="BF788" s="214">
        <f>IF(N788="snížená",J788,0)</f>
        <v>0</v>
      </c>
      <c r="BG788" s="214">
        <f>IF(N788="zákl. přenesená",J788,0)</f>
        <v>0</v>
      </c>
      <c r="BH788" s="214">
        <f>IF(N788="sníž. přenesená",J788,0)</f>
        <v>0</v>
      </c>
      <c r="BI788" s="214">
        <f>IF(N788="nulová",J788,0)</f>
        <v>0</v>
      </c>
      <c r="BJ788" s="17" t="s">
        <v>165</v>
      </c>
      <c r="BK788" s="214">
        <f>ROUND(I788*H788,0)</f>
        <v>0</v>
      </c>
      <c r="BL788" s="17" t="s">
        <v>247</v>
      </c>
      <c r="BM788" s="17" t="s">
        <v>1176</v>
      </c>
    </row>
    <row r="789" spans="2:51" s="11" customFormat="1" ht="12">
      <c r="B789" s="215"/>
      <c r="C789" s="216"/>
      <c r="D789" s="217" t="s">
        <v>167</v>
      </c>
      <c r="E789" s="218" t="s">
        <v>20</v>
      </c>
      <c r="F789" s="219" t="s">
        <v>1142</v>
      </c>
      <c r="G789" s="216"/>
      <c r="H789" s="220">
        <v>47.4</v>
      </c>
      <c r="I789" s="221"/>
      <c r="J789" s="216"/>
      <c r="K789" s="216"/>
      <c r="L789" s="222"/>
      <c r="M789" s="223"/>
      <c r="N789" s="224"/>
      <c r="O789" s="224"/>
      <c r="P789" s="224"/>
      <c r="Q789" s="224"/>
      <c r="R789" s="224"/>
      <c r="S789" s="224"/>
      <c r="T789" s="225"/>
      <c r="AT789" s="226" t="s">
        <v>167</v>
      </c>
      <c r="AU789" s="226" t="s">
        <v>165</v>
      </c>
      <c r="AV789" s="11" t="s">
        <v>165</v>
      </c>
      <c r="AW789" s="11" t="s">
        <v>34</v>
      </c>
      <c r="AX789" s="11" t="s">
        <v>8</v>
      </c>
      <c r="AY789" s="226" t="s">
        <v>157</v>
      </c>
    </row>
    <row r="790" spans="2:65" s="1" customFormat="1" ht="22.5" customHeight="1">
      <c r="B790" s="38"/>
      <c r="C790" s="204" t="s">
        <v>1177</v>
      </c>
      <c r="D790" s="204" t="s">
        <v>159</v>
      </c>
      <c r="E790" s="205" t="s">
        <v>1178</v>
      </c>
      <c r="F790" s="206" t="s">
        <v>1179</v>
      </c>
      <c r="G790" s="207" t="s">
        <v>514</v>
      </c>
      <c r="H790" s="208">
        <v>1.7</v>
      </c>
      <c r="I790" s="209"/>
      <c r="J790" s="208">
        <f>ROUND(I790*H790,0)</f>
        <v>0</v>
      </c>
      <c r="K790" s="206" t="s">
        <v>163</v>
      </c>
      <c r="L790" s="43"/>
      <c r="M790" s="210" t="s">
        <v>20</v>
      </c>
      <c r="N790" s="211" t="s">
        <v>46</v>
      </c>
      <c r="O790" s="79"/>
      <c r="P790" s="212">
        <f>O790*H790</f>
        <v>0</v>
      </c>
      <c r="Q790" s="212">
        <v>0</v>
      </c>
      <c r="R790" s="212">
        <f>Q790*H790</f>
        <v>0</v>
      </c>
      <c r="S790" s="212">
        <v>0</v>
      </c>
      <c r="T790" s="213">
        <f>S790*H790</f>
        <v>0</v>
      </c>
      <c r="AR790" s="17" t="s">
        <v>247</v>
      </c>
      <c r="AT790" s="17" t="s">
        <v>159</v>
      </c>
      <c r="AU790" s="17" t="s">
        <v>165</v>
      </c>
      <c r="AY790" s="17" t="s">
        <v>157</v>
      </c>
      <c r="BE790" s="214">
        <f>IF(N790="základní",J790,0)</f>
        <v>0</v>
      </c>
      <c r="BF790" s="214">
        <f>IF(N790="snížená",J790,0)</f>
        <v>0</v>
      </c>
      <c r="BG790" s="214">
        <f>IF(N790="zákl. přenesená",J790,0)</f>
        <v>0</v>
      </c>
      <c r="BH790" s="214">
        <f>IF(N790="sníž. přenesená",J790,0)</f>
        <v>0</v>
      </c>
      <c r="BI790" s="214">
        <f>IF(N790="nulová",J790,0)</f>
        <v>0</v>
      </c>
      <c r="BJ790" s="17" t="s">
        <v>165</v>
      </c>
      <c r="BK790" s="214">
        <f>ROUND(I790*H790,0)</f>
        <v>0</v>
      </c>
      <c r="BL790" s="17" t="s">
        <v>247</v>
      </c>
      <c r="BM790" s="17" t="s">
        <v>1180</v>
      </c>
    </row>
    <row r="791" spans="2:63" s="10" customFormat="1" ht="22.8" customHeight="1">
      <c r="B791" s="188"/>
      <c r="C791" s="189"/>
      <c r="D791" s="190" t="s">
        <v>73</v>
      </c>
      <c r="E791" s="202" t="s">
        <v>1181</v>
      </c>
      <c r="F791" s="202" t="s">
        <v>1182</v>
      </c>
      <c r="G791" s="189"/>
      <c r="H791" s="189"/>
      <c r="I791" s="192"/>
      <c r="J791" s="203">
        <f>BK791</f>
        <v>0</v>
      </c>
      <c r="K791" s="189"/>
      <c r="L791" s="194"/>
      <c r="M791" s="195"/>
      <c r="N791" s="196"/>
      <c r="O791" s="196"/>
      <c r="P791" s="197">
        <f>SUM(P792:P847)</f>
        <v>0</v>
      </c>
      <c r="Q791" s="196"/>
      <c r="R791" s="197">
        <f>SUM(R792:R847)</f>
        <v>0.061858</v>
      </c>
      <c r="S791" s="196"/>
      <c r="T791" s="198">
        <f>SUM(T792:T847)</f>
        <v>0.6020000000000001</v>
      </c>
      <c r="AR791" s="199" t="s">
        <v>165</v>
      </c>
      <c r="AT791" s="200" t="s">
        <v>73</v>
      </c>
      <c r="AU791" s="200" t="s">
        <v>8</v>
      </c>
      <c r="AY791" s="199" t="s">
        <v>157</v>
      </c>
      <c r="BK791" s="201">
        <f>SUM(BK792:BK847)</f>
        <v>0</v>
      </c>
    </row>
    <row r="792" spans="2:65" s="1" customFormat="1" ht="16.5" customHeight="1">
      <c r="B792" s="38"/>
      <c r="C792" s="204" t="s">
        <v>1183</v>
      </c>
      <c r="D792" s="204" t="s">
        <v>159</v>
      </c>
      <c r="E792" s="205" t="s">
        <v>1184</v>
      </c>
      <c r="F792" s="206" t="s">
        <v>1185</v>
      </c>
      <c r="G792" s="207" t="s">
        <v>162</v>
      </c>
      <c r="H792" s="208">
        <v>226.55</v>
      </c>
      <c r="I792" s="209"/>
      <c r="J792" s="208">
        <f>ROUND(I792*H792,0)</f>
        <v>0</v>
      </c>
      <c r="K792" s="206" t="s">
        <v>209</v>
      </c>
      <c r="L792" s="43"/>
      <c r="M792" s="210" t="s">
        <v>20</v>
      </c>
      <c r="N792" s="211" t="s">
        <v>46</v>
      </c>
      <c r="O792" s="79"/>
      <c r="P792" s="212">
        <f>O792*H792</f>
        <v>0</v>
      </c>
      <c r="Q792" s="212">
        <v>0</v>
      </c>
      <c r="R792" s="212">
        <f>Q792*H792</f>
        <v>0</v>
      </c>
      <c r="S792" s="212">
        <v>0</v>
      </c>
      <c r="T792" s="213">
        <f>S792*H792</f>
        <v>0</v>
      </c>
      <c r="AR792" s="17" t="s">
        <v>247</v>
      </c>
      <c r="AT792" s="17" t="s">
        <v>159</v>
      </c>
      <c r="AU792" s="17" t="s">
        <v>165</v>
      </c>
      <c r="AY792" s="17" t="s">
        <v>157</v>
      </c>
      <c r="BE792" s="214">
        <f>IF(N792="základní",J792,0)</f>
        <v>0</v>
      </c>
      <c r="BF792" s="214">
        <f>IF(N792="snížená",J792,0)</f>
        <v>0</v>
      </c>
      <c r="BG792" s="214">
        <f>IF(N792="zákl. přenesená",J792,0)</f>
        <v>0</v>
      </c>
      <c r="BH792" s="214">
        <f>IF(N792="sníž. přenesená",J792,0)</f>
        <v>0</v>
      </c>
      <c r="BI792" s="214">
        <f>IF(N792="nulová",J792,0)</f>
        <v>0</v>
      </c>
      <c r="BJ792" s="17" t="s">
        <v>165</v>
      </c>
      <c r="BK792" s="214">
        <f>ROUND(I792*H792,0)</f>
        <v>0</v>
      </c>
      <c r="BL792" s="17" t="s">
        <v>247</v>
      </c>
      <c r="BM792" s="17" t="s">
        <v>1186</v>
      </c>
    </row>
    <row r="793" spans="2:51" s="11" customFormat="1" ht="12">
      <c r="B793" s="215"/>
      <c r="C793" s="216"/>
      <c r="D793" s="217" t="s">
        <v>167</v>
      </c>
      <c r="E793" s="218" t="s">
        <v>20</v>
      </c>
      <c r="F793" s="219" t="s">
        <v>1187</v>
      </c>
      <c r="G793" s="216"/>
      <c r="H793" s="220">
        <v>226.55</v>
      </c>
      <c r="I793" s="221"/>
      <c r="J793" s="216"/>
      <c r="K793" s="216"/>
      <c r="L793" s="222"/>
      <c r="M793" s="223"/>
      <c r="N793" s="224"/>
      <c r="O793" s="224"/>
      <c r="P793" s="224"/>
      <c r="Q793" s="224"/>
      <c r="R793" s="224"/>
      <c r="S793" s="224"/>
      <c r="T793" s="225"/>
      <c r="AT793" s="226" t="s">
        <v>167</v>
      </c>
      <c r="AU793" s="226" t="s">
        <v>165</v>
      </c>
      <c r="AV793" s="11" t="s">
        <v>165</v>
      </c>
      <c r="AW793" s="11" t="s">
        <v>34</v>
      </c>
      <c r="AX793" s="11" t="s">
        <v>8</v>
      </c>
      <c r="AY793" s="226" t="s">
        <v>157</v>
      </c>
    </row>
    <row r="794" spans="2:65" s="1" customFormat="1" ht="16.5" customHeight="1">
      <c r="B794" s="38"/>
      <c r="C794" s="204" t="s">
        <v>1188</v>
      </c>
      <c r="D794" s="204" t="s">
        <v>159</v>
      </c>
      <c r="E794" s="205" t="s">
        <v>1189</v>
      </c>
      <c r="F794" s="206" t="s">
        <v>1190</v>
      </c>
      <c r="G794" s="207" t="s">
        <v>434</v>
      </c>
      <c r="H794" s="208">
        <v>1</v>
      </c>
      <c r="I794" s="209"/>
      <c r="J794" s="208">
        <f>ROUND(I794*H794,0)</f>
        <v>0</v>
      </c>
      <c r="K794" s="206" t="s">
        <v>209</v>
      </c>
      <c r="L794" s="43"/>
      <c r="M794" s="210" t="s">
        <v>20</v>
      </c>
      <c r="N794" s="211" t="s">
        <v>46</v>
      </c>
      <c r="O794" s="79"/>
      <c r="P794" s="212">
        <f>O794*H794</f>
        <v>0</v>
      </c>
      <c r="Q794" s="212">
        <v>0</v>
      </c>
      <c r="R794" s="212">
        <f>Q794*H794</f>
        <v>0</v>
      </c>
      <c r="S794" s="212">
        <v>0</v>
      </c>
      <c r="T794" s="213">
        <f>S794*H794</f>
        <v>0</v>
      </c>
      <c r="AR794" s="17" t="s">
        <v>247</v>
      </c>
      <c r="AT794" s="17" t="s">
        <v>159</v>
      </c>
      <c r="AU794" s="17" t="s">
        <v>165</v>
      </c>
      <c r="AY794" s="17" t="s">
        <v>157</v>
      </c>
      <c r="BE794" s="214">
        <f>IF(N794="základní",J794,0)</f>
        <v>0</v>
      </c>
      <c r="BF794" s="214">
        <f>IF(N794="snížená",J794,0)</f>
        <v>0</v>
      </c>
      <c r="BG794" s="214">
        <f>IF(N794="zákl. přenesená",J794,0)</f>
        <v>0</v>
      </c>
      <c r="BH794" s="214">
        <f>IF(N794="sníž. přenesená",J794,0)</f>
        <v>0</v>
      </c>
      <c r="BI794" s="214">
        <f>IF(N794="nulová",J794,0)</f>
        <v>0</v>
      </c>
      <c r="BJ794" s="17" t="s">
        <v>165</v>
      </c>
      <c r="BK794" s="214">
        <f>ROUND(I794*H794,0)</f>
        <v>0</v>
      </c>
      <c r="BL794" s="17" t="s">
        <v>247</v>
      </c>
      <c r="BM794" s="17" t="s">
        <v>1191</v>
      </c>
    </row>
    <row r="795" spans="2:51" s="11" customFormat="1" ht="12">
      <c r="B795" s="215"/>
      <c r="C795" s="216"/>
      <c r="D795" s="217" t="s">
        <v>167</v>
      </c>
      <c r="E795" s="218" t="s">
        <v>20</v>
      </c>
      <c r="F795" s="219" t="s">
        <v>1192</v>
      </c>
      <c r="G795" s="216"/>
      <c r="H795" s="220">
        <v>1</v>
      </c>
      <c r="I795" s="221"/>
      <c r="J795" s="216"/>
      <c r="K795" s="216"/>
      <c r="L795" s="222"/>
      <c r="M795" s="223"/>
      <c r="N795" s="224"/>
      <c r="O795" s="224"/>
      <c r="P795" s="224"/>
      <c r="Q795" s="224"/>
      <c r="R795" s="224"/>
      <c r="S795" s="224"/>
      <c r="T795" s="225"/>
      <c r="AT795" s="226" t="s">
        <v>167</v>
      </c>
      <c r="AU795" s="226" t="s">
        <v>165</v>
      </c>
      <c r="AV795" s="11" t="s">
        <v>165</v>
      </c>
      <c r="AW795" s="11" t="s">
        <v>34</v>
      </c>
      <c r="AX795" s="11" t="s">
        <v>8</v>
      </c>
      <c r="AY795" s="226" t="s">
        <v>157</v>
      </c>
    </row>
    <row r="796" spans="2:65" s="1" customFormat="1" ht="16.5" customHeight="1">
      <c r="B796" s="38"/>
      <c r="C796" s="204" t="s">
        <v>1193</v>
      </c>
      <c r="D796" s="204" t="s">
        <v>159</v>
      </c>
      <c r="E796" s="205" t="s">
        <v>1194</v>
      </c>
      <c r="F796" s="206" t="s">
        <v>1195</v>
      </c>
      <c r="G796" s="207" t="s">
        <v>707</v>
      </c>
      <c r="H796" s="208">
        <v>14</v>
      </c>
      <c r="I796" s="209"/>
      <c r="J796" s="208">
        <f>ROUND(I796*H796,0)</f>
        <v>0</v>
      </c>
      <c r="K796" s="206" t="s">
        <v>163</v>
      </c>
      <c r="L796" s="43"/>
      <c r="M796" s="210" t="s">
        <v>20</v>
      </c>
      <c r="N796" s="211" t="s">
        <v>46</v>
      </c>
      <c r="O796" s="79"/>
      <c r="P796" s="212">
        <f>O796*H796</f>
        <v>0</v>
      </c>
      <c r="Q796" s="212">
        <v>0</v>
      </c>
      <c r="R796" s="212">
        <f>Q796*H796</f>
        <v>0</v>
      </c>
      <c r="S796" s="212">
        <v>0.003</v>
      </c>
      <c r="T796" s="213">
        <f>S796*H796</f>
        <v>0.042</v>
      </c>
      <c r="AR796" s="17" t="s">
        <v>247</v>
      </c>
      <c r="AT796" s="17" t="s">
        <v>159</v>
      </c>
      <c r="AU796" s="17" t="s">
        <v>165</v>
      </c>
      <c r="AY796" s="17" t="s">
        <v>157</v>
      </c>
      <c r="BE796" s="214">
        <f>IF(N796="základní",J796,0)</f>
        <v>0</v>
      </c>
      <c r="BF796" s="214">
        <f>IF(N796="snížená",J796,0)</f>
        <v>0</v>
      </c>
      <c r="BG796" s="214">
        <f>IF(N796="zákl. přenesená",J796,0)</f>
        <v>0</v>
      </c>
      <c r="BH796" s="214">
        <f>IF(N796="sníž. přenesená",J796,0)</f>
        <v>0</v>
      </c>
      <c r="BI796" s="214">
        <f>IF(N796="nulová",J796,0)</f>
        <v>0</v>
      </c>
      <c r="BJ796" s="17" t="s">
        <v>165</v>
      </c>
      <c r="BK796" s="214">
        <f>ROUND(I796*H796,0)</f>
        <v>0</v>
      </c>
      <c r="BL796" s="17" t="s">
        <v>247</v>
      </c>
      <c r="BM796" s="17" t="s">
        <v>1196</v>
      </c>
    </row>
    <row r="797" spans="2:51" s="11" customFormat="1" ht="12">
      <c r="B797" s="215"/>
      <c r="C797" s="216"/>
      <c r="D797" s="217" t="s">
        <v>167</v>
      </c>
      <c r="E797" s="218" t="s">
        <v>20</v>
      </c>
      <c r="F797" s="219" t="s">
        <v>235</v>
      </c>
      <c r="G797" s="216"/>
      <c r="H797" s="220">
        <v>14</v>
      </c>
      <c r="I797" s="221"/>
      <c r="J797" s="216"/>
      <c r="K797" s="216"/>
      <c r="L797" s="222"/>
      <c r="M797" s="223"/>
      <c r="N797" s="224"/>
      <c r="O797" s="224"/>
      <c r="P797" s="224"/>
      <c r="Q797" s="224"/>
      <c r="R797" s="224"/>
      <c r="S797" s="224"/>
      <c r="T797" s="225"/>
      <c r="AT797" s="226" t="s">
        <v>167</v>
      </c>
      <c r="AU797" s="226" t="s">
        <v>165</v>
      </c>
      <c r="AV797" s="11" t="s">
        <v>165</v>
      </c>
      <c r="AW797" s="11" t="s">
        <v>34</v>
      </c>
      <c r="AX797" s="11" t="s">
        <v>8</v>
      </c>
      <c r="AY797" s="226" t="s">
        <v>157</v>
      </c>
    </row>
    <row r="798" spans="2:65" s="1" customFormat="1" ht="16.5" customHeight="1">
      <c r="B798" s="38"/>
      <c r="C798" s="204" t="s">
        <v>1197</v>
      </c>
      <c r="D798" s="204" t="s">
        <v>159</v>
      </c>
      <c r="E798" s="205" t="s">
        <v>1198</v>
      </c>
      <c r="F798" s="206" t="s">
        <v>1199</v>
      </c>
      <c r="G798" s="207" t="s">
        <v>707</v>
      </c>
      <c r="H798" s="208">
        <v>112</v>
      </c>
      <c r="I798" s="209"/>
      <c r="J798" s="208">
        <f>ROUND(I798*H798,0)</f>
        <v>0</v>
      </c>
      <c r="K798" s="206" t="s">
        <v>163</v>
      </c>
      <c r="L798" s="43"/>
      <c r="M798" s="210" t="s">
        <v>20</v>
      </c>
      <c r="N798" s="211" t="s">
        <v>46</v>
      </c>
      <c r="O798" s="79"/>
      <c r="P798" s="212">
        <f>O798*H798</f>
        <v>0</v>
      </c>
      <c r="Q798" s="212">
        <v>0</v>
      </c>
      <c r="R798" s="212">
        <f>Q798*H798</f>
        <v>0</v>
      </c>
      <c r="S798" s="212">
        <v>0.005</v>
      </c>
      <c r="T798" s="213">
        <f>S798*H798</f>
        <v>0.56</v>
      </c>
      <c r="AR798" s="17" t="s">
        <v>247</v>
      </c>
      <c r="AT798" s="17" t="s">
        <v>159</v>
      </c>
      <c r="AU798" s="17" t="s">
        <v>165</v>
      </c>
      <c r="AY798" s="17" t="s">
        <v>157</v>
      </c>
      <c r="BE798" s="214">
        <f>IF(N798="základní",J798,0)</f>
        <v>0</v>
      </c>
      <c r="BF798" s="214">
        <f>IF(N798="snížená",J798,0)</f>
        <v>0</v>
      </c>
      <c r="BG798" s="214">
        <f>IF(N798="zákl. přenesená",J798,0)</f>
        <v>0</v>
      </c>
      <c r="BH798" s="214">
        <f>IF(N798="sníž. přenesená",J798,0)</f>
        <v>0</v>
      </c>
      <c r="BI798" s="214">
        <f>IF(N798="nulová",J798,0)</f>
        <v>0</v>
      </c>
      <c r="BJ798" s="17" t="s">
        <v>165</v>
      </c>
      <c r="BK798" s="214">
        <f>ROUND(I798*H798,0)</f>
        <v>0</v>
      </c>
      <c r="BL798" s="17" t="s">
        <v>247</v>
      </c>
      <c r="BM798" s="17" t="s">
        <v>1200</v>
      </c>
    </row>
    <row r="799" spans="2:51" s="11" customFormat="1" ht="12">
      <c r="B799" s="215"/>
      <c r="C799" s="216"/>
      <c r="D799" s="217" t="s">
        <v>167</v>
      </c>
      <c r="E799" s="218" t="s">
        <v>20</v>
      </c>
      <c r="F799" s="219" t="s">
        <v>775</v>
      </c>
      <c r="G799" s="216"/>
      <c r="H799" s="220">
        <v>112</v>
      </c>
      <c r="I799" s="221"/>
      <c r="J799" s="216"/>
      <c r="K799" s="216"/>
      <c r="L799" s="222"/>
      <c r="M799" s="223"/>
      <c r="N799" s="224"/>
      <c r="O799" s="224"/>
      <c r="P799" s="224"/>
      <c r="Q799" s="224"/>
      <c r="R799" s="224"/>
      <c r="S799" s="224"/>
      <c r="T799" s="225"/>
      <c r="AT799" s="226" t="s">
        <v>167</v>
      </c>
      <c r="AU799" s="226" t="s">
        <v>165</v>
      </c>
      <c r="AV799" s="11" t="s">
        <v>165</v>
      </c>
      <c r="AW799" s="11" t="s">
        <v>34</v>
      </c>
      <c r="AX799" s="11" t="s">
        <v>8</v>
      </c>
      <c r="AY799" s="226" t="s">
        <v>157</v>
      </c>
    </row>
    <row r="800" spans="2:65" s="1" customFormat="1" ht="22.5" customHeight="1">
      <c r="B800" s="38"/>
      <c r="C800" s="204" t="s">
        <v>1201</v>
      </c>
      <c r="D800" s="204" t="s">
        <v>159</v>
      </c>
      <c r="E800" s="205" t="s">
        <v>1202</v>
      </c>
      <c r="F800" s="206" t="s">
        <v>1203</v>
      </c>
      <c r="G800" s="207" t="s">
        <v>162</v>
      </c>
      <c r="H800" s="208">
        <v>43.59</v>
      </c>
      <c r="I800" s="209"/>
      <c r="J800" s="208">
        <f>ROUND(I800*H800,0)</f>
        <v>0</v>
      </c>
      <c r="K800" s="206" t="s">
        <v>163</v>
      </c>
      <c r="L800" s="43"/>
      <c r="M800" s="210" t="s">
        <v>20</v>
      </c>
      <c r="N800" s="211" t="s">
        <v>46</v>
      </c>
      <c r="O800" s="79"/>
      <c r="P800" s="212">
        <f>O800*H800</f>
        <v>0</v>
      </c>
      <c r="Q800" s="212">
        <v>0.00027</v>
      </c>
      <c r="R800" s="212">
        <f>Q800*H800</f>
        <v>0.011769300000000002</v>
      </c>
      <c r="S800" s="212">
        <v>0</v>
      </c>
      <c r="T800" s="213">
        <f>S800*H800</f>
        <v>0</v>
      </c>
      <c r="AR800" s="17" t="s">
        <v>247</v>
      </c>
      <c r="AT800" s="17" t="s">
        <v>159</v>
      </c>
      <c r="AU800" s="17" t="s">
        <v>165</v>
      </c>
      <c r="AY800" s="17" t="s">
        <v>157</v>
      </c>
      <c r="BE800" s="214">
        <f>IF(N800="základní",J800,0)</f>
        <v>0</v>
      </c>
      <c r="BF800" s="214">
        <f>IF(N800="snížená",J800,0)</f>
        <v>0</v>
      </c>
      <c r="BG800" s="214">
        <f>IF(N800="zákl. přenesená",J800,0)</f>
        <v>0</v>
      </c>
      <c r="BH800" s="214">
        <f>IF(N800="sníž. přenesená",J800,0)</f>
        <v>0</v>
      </c>
      <c r="BI800" s="214">
        <f>IF(N800="nulová",J800,0)</f>
        <v>0</v>
      </c>
      <c r="BJ800" s="17" t="s">
        <v>165</v>
      </c>
      <c r="BK800" s="214">
        <f>ROUND(I800*H800,0)</f>
        <v>0</v>
      </c>
      <c r="BL800" s="17" t="s">
        <v>247</v>
      </c>
      <c r="BM800" s="17" t="s">
        <v>1204</v>
      </c>
    </row>
    <row r="801" spans="2:51" s="11" customFormat="1" ht="12">
      <c r="B801" s="215"/>
      <c r="C801" s="216"/>
      <c r="D801" s="217" t="s">
        <v>167</v>
      </c>
      <c r="E801" s="218" t="s">
        <v>20</v>
      </c>
      <c r="F801" s="219" t="s">
        <v>1205</v>
      </c>
      <c r="G801" s="216"/>
      <c r="H801" s="220">
        <v>34.04</v>
      </c>
      <c r="I801" s="221"/>
      <c r="J801" s="216"/>
      <c r="K801" s="216"/>
      <c r="L801" s="222"/>
      <c r="M801" s="223"/>
      <c r="N801" s="224"/>
      <c r="O801" s="224"/>
      <c r="P801" s="224"/>
      <c r="Q801" s="224"/>
      <c r="R801" s="224"/>
      <c r="S801" s="224"/>
      <c r="T801" s="225"/>
      <c r="AT801" s="226" t="s">
        <v>167</v>
      </c>
      <c r="AU801" s="226" t="s">
        <v>165</v>
      </c>
      <c r="AV801" s="11" t="s">
        <v>165</v>
      </c>
      <c r="AW801" s="11" t="s">
        <v>34</v>
      </c>
      <c r="AX801" s="11" t="s">
        <v>74</v>
      </c>
      <c r="AY801" s="226" t="s">
        <v>157</v>
      </c>
    </row>
    <row r="802" spans="2:51" s="11" customFormat="1" ht="12">
      <c r="B802" s="215"/>
      <c r="C802" s="216"/>
      <c r="D802" s="217" t="s">
        <v>167</v>
      </c>
      <c r="E802" s="218" t="s">
        <v>20</v>
      </c>
      <c r="F802" s="219" t="s">
        <v>1206</v>
      </c>
      <c r="G802" s="216"/>
      <c r="H802" s="220">
        <v>9.55</v>
      </c>
      <c r="I802" s="221"/>
      <c r="J802" s="216"/>
      <c r="K802" s="216"/>
      <c r="L802" s="222"/>
      <c r="M802" s="223"/>
      <c r="N802" s="224"/>
      <c r="O802" s="224"/>
      <c r="P802" s="224"/>
      <c r="Q802" s="224"/>
      <c r="R802" s="224"/>
      <c r="S802" s="224"/>
      <c r="T802" s="225"/>
      <c r="AT802" s="226" t="s">
        <v>167</v>
      </c>
      <c r="AU802" s="226" t="s">
        <v>165</v>
      </c>
      <c r="AV802" s="11" t="s">
        <v>165</v>
      </c>
      <c r="AW802" s="11" t="s">
        <v>34</v>
      </c>
      <c r="AX802" s="11" t="s">
        <v>74</v>
      </c>
      <c r="AY802" s="226" t="s">
        <v>157</v>
      </c>
    </row>
    <row r="803" spans="2:51" s="12" customFormat="1" ht="12">
      <c r="B803" s="227"/>
      <c r="C803" s="228"/>
      <c r="D803" s="217" t="s">
        <v>167</v>
      </c>
      <c r="E803" s="229" t="s">
        <v>20</v>
      </c>
      <c r="F803" s="230" t="s">
        <v>169</v>
      </c>
      <c r="G803" s="228"/>
      <c r="H803" s="231">
        <v>43.59</v>
      </c>
      <c r="I803" s="232"/>
      <c r="J803" s="228"/>
      <c r="K803" s="228"/>
      <c r="L803" s="233"/>
      <c r="M803" s="234"/>
      <c r="N803" s="235"/>
      <c r="O803" s="235"/>
      <c r="P803" s="235"/>
      <c r="Q803" s="235"/>
      <c r="R803" s="235"/>
      <c r="S803" s="235"/>
      <c r="T803" s="236"/>
      <c r="AT803" s="237" t="s">
        <v>167</v>
      </c>
      <c r="AU803" s="237" t="s">
        <v>165</v>
      </c>
      <c r="AV803" s="12" t="s">
        <v>164</v>
      </c>
      <c r="AW803" s="12" t="s">
        <v>34</v>
      </c>
      <c r="AX803" s="12" t="s">
        <v>8</v>
      </c>
      <c r="AY803" s="237" t="s">
        <v>157</v>
      </c>
    </row>
    <row r="804" spans="2:65" s="1" customFormat="1" ht="16.5" customHeight="1">
      <c r="B804" s="38"/>
      <c r="C804" s="248" t="s">
        <v>1207</v>
      </c>
      <c r="D804" s="248" t="s">
        <v>223</v>
      </c>
      <c r="E804" s="249" t="s">
        <v>1208</v>
      </c>
      <c r="F804" s="250" t="s">
        <v>1209</v>
      </c>
      <c r="G804" s="251" t="s">
        <v>434</v>
      </c>
      <c r="H804" s="252">
        <v>64</v>
      </c>
      <c r="I804" s="253"/>
      <c r="J804" s="252">
        <f>ROUND(I804*H804,0)</f>
        <v>0</v>
      </c>
      <c r="K804" s="250" t="s">
        <v>209</v>
      </c>
      <c r="L804" s="254"/>
      <c r="M804" s="255" t="s">
        <v>20</v>
      </c>
      <c r="N804" s="256" t="s">
        <v>46</v>
      </c>
      <c r="O804" s="79"/>
      <c r="P804" s="212">
        <f>O804*H804</f>
        <v>0</v>
      </c>
      <c r="Q804" s="212">
        <v>0</v>
      </c>
      <c r="R804" s="212">
        <f>Q804*H804</f>
        <v>0</v>
      </c>
      <c r="S804" s="212">
        <v>0</v>
      </c>
      <c r="T804" s="213">
        <f>S804*H804</f>
        <v>0</v>
      </c>
      <c r="AR804" s="17" t="s">
        <v>374</v>
      </c>
      <c r="AT804" s="17" t="s">
        <v>223</v>
      </c>
      <c r="AU804" s="17" t="s">
        <v>165</v>
      </c>
      <c r="AY804" s="17" t="s">
        <v>157</v>
      </c>
      <c r="BE804" s="214">
        <f>IF(N804="základní",J804,0)</f>
        <v>0</v>
      </c>
      <c r="BF804" s="214">
        <f>IF(N804="snížená",J804,0)</f>
        <v>0</v>
      </c>
      <c r="BG804" s="214">
        <f>IF(N804="zákl. přenesená",J804,0)</f>
        <v>0</v>
      </c>
      <c r="BH804" s="214">
        <f>IF(N804="sníž. přenesená",J804,0)</f>
        <v>0</v>
      </c>
      <c r="BI804" s="214">
        <f>IF(N804="nulová",J804,0)</f>
        <v>0</v>
      </c>
      <c r="BJ804" s="17" t="s">
        <v>165</v>
      </c>
      <c r="BK804" s="214">
        <f>ROUND(I804*H804,0)</f>
        <v>0</v>
      </c>
      <c r="BL804" s="17" t="s">
        <v>247</v>
      </c>
      <c r="BM804" s="17" t="s">
        <v>1210</v>
      </c>
    </row>
    <row r="805" spans="2:51" s="11" customFormat="1" ht="12">
      <c r="B805" s="215"/>
      <c r="C805" s="216"/>
      <c r="D805" s="217" t="s">
        <v>167</v>
      </c>
      <c r="E805" s="218" t="s">
        <v>20</v>
      </c>
      <c r="F805" s="219" t="s">
        <v>1211</v>
      </c>
      <c r="G805" s="216"/>
      <c r="H805" s="220">
        <v>64</v>
      </c>
      <c r="I805" s="221"/>
      <c r="J805" s="216"/>
      <c r="K805" s="216"/>
      <c r="L805" s="222"/>
      <c r="M805" s="223"/>
      <c r="N805" s="224"/>
      <c r="O805" s="224"/>
      <c r="P805" s="224"/>
      <c r="Q805" s="224"/>
      <c r="R805" s="224"/>
      <c r="S805" s="224"/>
      <c r="T805" s="225"/>
      <c r="AT805" s="226" t="s">
        <v>167</v>
      </c>
      <c r="AU805" s="226" t="s">
        <v>165</v>
      </c>
      <c r="AV805" s="11" t="s">
        <v>165</v>
      </c>
      <c r="AW805" s="11" t="s">
        <v>34</v>
      </c>
      <c r="AX805" s="11" t="s">
        <v>8</v>
      </c>
      <c r="AY805" s="226" t="s">
        <v>157</v>
      </c>
    </row>
    <row r="806" spans="2:65" s="1" customFormat="1" ht="16.5" customHeight="1">
      <c r="B806" s="38"/>
      <c r="C806" s="248" t="s">
        <v>1212</v>
      </c>
      <c r="D806" s="248" t="s">
        <v>223</v>
      </c>
      <c r="E806" s="249" t="s">
        <v>1213</v>
      </c>
      <c r="F806" s="250" t="s">
        <v>1214</v>
      </c>
      <c r="G806" s="251" t="s">
        <v>434</v>
      </c>
      <c r="H806" s="252">
        <v>6</v>
      </c>
      <c r="I806" s="253"/>
      <c r="J806" s="252">
        <f>ROUND(I806*H806,0)</f>
        <v>0</v>
      </c>
      <c r="K806" s="250" t="s">
        <v>209</v>
      </c>
      <c r="L806" s="254"/>
      <c r="M806" s="255" t="s">
        <v>20</v>
      </c>
      <c r="N806" s="256" t="s">
        <v>46</v>
      </c>
      <c r="O806" s="79"/>
      <c r="P806" s="212">
        <f>O806*H806</f>
        <v>0</v>
      </c>
      <c r="Q806" s="212">
        <v>0</v>
      </c>
      <c r="R806" s="212">
        <f>Q806*H806</f>
        <v>0</v>
      </c>
      <c r="S806" s="212">
        <v>0</v>
      </c>
      <c r="T806" s="213">
        <f>S806*H806</f>
        <v>0</v>
      </c>
      <c r="AR806" s="17" t="s">
        <v>374</v>
      </c>
      <c r="AT806" s="17" t="s">
        <v>223</v>
      </c>
      <c r="AU806" s="17" t="s">
        <v>165</v>
      </c>
      <c r="AY806" s="17" t="s">
        <v>157</v>
      </c>
      <c r="BE806" s="214">
        <f>IF(N806="základní",J806,0)</f>
        <v>0</v>
      </c>
      <c r="BF806" s="214">
        <f>IF(N806="snížená",J806,0)</f>
        <v>0</v>
      </c>
      <c r="BG806" s="214">
        <f>IF(N806="zákl. přenesená",J806,0)</f>
        <v>0</v>
      </c>
      <c r="BH806" s="214">
        <f>IF(N806="sníž. přenesená",J806,0)</f>
        <v>0</v>
      </c>
      <c r="BI806" s="214">
        <f>IF(N806="nulová",J806,0)</f>
        <v>0</v>
      </c>
      <c r="BJ806" s="17" t="s">
        <v>165</v>
      </c>
      <c r="BK806" s="214">
        <f>ROUND(I806*H806,0)</f>
        <v>0</v>
      </c>
      <c r="BL806" s="17" t="s">
        <v>247</v>
      </c>
      <c r="BM806" s="17" t="s">
        <v>1215</v>
      </c>
    </row>
    <row r="807" spans="2:51" s="11" customFormat="1" ht="12">
      <c r="B807" s="215"/>
      <c r="C807" s="216"/>
      <c r="D807" s="217" t="s">
        <v>167</v>
      </c>
      <c r="E807" s="218" t="s">
        <v>20</v>
      </c>
      <c r="F807" s="219" t="s">
        <v>1216</v>
      </c>
      <c r="G807" s="216"/>
      <c r="H807" s="220">
        <v>6</v>
      </c>
      <c r="I807" s="221"/>
      <c r="J807" s="216"/>
      <c r="K807" s="216"/>
      <c r="L807" s="222"/>
      <c r="M807" s="223"/>
      <c r="N807" s="224"/>
      <c r="O807" s="224"/>
      <c r="P807" s="224"/>
      <c r="Q807" s="224"/>
      <c r="R807" s="224"/>
      <c r="S807" s="224"/>
      <c r="T807" s="225"/>
      <c r="AT807" s="226" t="s">
        <v>167</v>
      </c>
      <c r="AU807" s="226" t="s">
        <v>165</v>
      </c>
      <c r="AV807" s="11" t="s">
        <v>165</v>
      </c>
      <c r="AW807" s="11" t="s">
        <v>34</v>
      </c>
      <c r="AX807" s="11" t="s">
        <v>8</v>
      </c>
      <c r="AY807" s="226" t="s">
        <v>157</v>
      </c>
    </row>
    <row r="808" spans="2:65" s="1" customFormat="1" ht="16.5" customHeight="1">
      <c r="B808" s="38"/>
      <c r="C808" s="248" t="s">
        <v>1217</v>
      </c>
      <c r="D808" s="248" t="s">
        <v>223</v>
      </c>
      <c r="E808" s="249" t="s">
        <v>1218</v>
      </c>
      <c r="F808" s="250" t="s">
        <v>1219</v>
      </c>
      <c r="G808" s="251" t="s">
        <v>434</v>
      </c>
      <c r="H808" s="252">
        <v>6</v>
      </c>
      <c r="I808" s="253"/>
      <c r="J808" s="252">
        <f>ROUND(I808*H808,0)</f>
        <v>0</v>
      </c>
      <c r="K808" s="250" t="s">
        <v>209</v>
      </c>
      <c r="L808" s="254"/>
      <c r="M808" s="255" t="s">
        <v>20</v>
      </c>
      <c r="N808" s="256" t="s">
        <v>46</v>
      </c>
      <c r="O808" s="79"/>
      <c r="P808" s="212">
        <f>O808*H808</f>
        <v>0</v>
      </c>
      <c r="Q808" s="212">
        <v>0</v>
      </c>
      <c r="R808" s="212">
        <f>Q808*H808</f>
        <v>0</v>
      </c>
      <c r="S808" s="212">
        <v>0</v>
      </c>
      <c r="T808" s="213">
        <f>S808*H808</f>
        <v>0</v>
      </c>
      <c r="AR808" s="17" t="s">
        <v>374</v>
      </c>
      <c r="AT808" s="17" t="s">
        <v>223</v>
      </c>
      <c r="AU808" s="17" t="s">
        <v>165</v>
      </c>
      <c r="AY808" s="17" t="s">
        <v>157</v>
      </c>
      <c r="BE808" s="214">
        <f>IF(N808="základní",J808,0)</f>
        <v>0</v>
      </c>
      <c r="BF808" s="214">
        <f>IF(N808="snížená",J808,0)</f>
        <v>0</v>
      </c>
      <c r="BG808" s="214">
        <f>IF(N808="zákl. přenesená",J808,0)</f>
        <v>0</v>
      </c>
      <c r="BH808" s="214">
        <f>IF(N808="sníž. přenesená",J808,0)</f>
        <v>0</v>
      </c>
      <c r="BI808" s="214">
        <f>IF(N808="nulová",J808,0)</f>
        <v>0</v>
      </c>
      <c r="BJ808" s="17" t="s">
        <v>165</v>
      </c>
      <c r="BK808" s="214">
        <f>ROUND(I808*H808,0)</f>
        <v>0</v>
      </c>
      <c r="BL808" s="17" t="s">
        <v>247</v>
      </c>
      <c r="BM808" s="17" t="s">
        <v>1220</v>
      </c>
    </row>
    <row r="809" spans="2:51" s="11" customFormat="1" ht="12">
      <c r="B809" s="215"/>
      <c r="C809" s="216"/>
      <c r="D809" s="217" t="s">
        <v>167</v>
      </c>
      <c r="E809" s="218" t="s">
        <v>20</v>
      </c>
      <c r="F809" s="219" t="s">
        <v>1216</v>
      </c>
      <c r="G809" s="216"/>
      <c r="H809" s="220">
        <v>6</v>
      </c>
      <c r="I809" s="221"/>
      <c r="J809" s="216"/>
      <c r="K809" s="216"/>
      <c r="L809" s="222"/>
      <c r="M809" s="223"/>
      <c r="N809" s="224"/>
      <c r="O809" s="224"/>
      <c r="P809" s="224"/>
      <c r="Q809" s="224"/>
      <c r="R809" s="224"/>
      <c r="S809" s="224"/>
      <c r="T809" s="225"/>
      <c r="AT809" s="226" t="s">
        <v>167</v>
      </c>
      <c r="AU809" s="226" t="s">
        <v>165</v>
      </c>
      <c r="AV809" s="11" t="s">
        <v>165</v>
      </c>
      <c r="AW809" s="11" t="s">
        <v>34</v>
      </c>
      <c r="AX809" s="11" t="s">
        <v>8</v>
      </c>
      <c r="AY809" s="226" t="s">
        <v>157</v>
      </c>
    </row>
    <row r="810" spans="2:65" s="1" customFormat="1" ht="16.5" customHeight="1">
      <c r="B810" s="38"/>
      <c r="C810" s="248" t="s">
        <v>1221</v>
      </c>
      <c r="D810" s="248" t="s">
        <v>223</v>
      </c>
      <c r="E810" s="249" t="s">
        <v>1222</v>
      </c>
      <c r="F810" s="250" t="s">
        <v>1223</v>
      </c>
      <c r="G810" s="251" t="s">
        <v>434</v>
      </c>
      <c r="H810" s="252">
        <v>1</v>
      </c>
      <c r="I810" s="253"/>
      <c r="J810" s="252">
        <f>ROUND(I810*H810,0)</f>
        <v>0</v>
      </c>
      <c r="K810" s="250" t="s">
        <v>209</v>
      </c>
      <c r="L810" s="254"/>
      <c r="M810" s="255" t="s">
        <v>20</v>
      </c>
      <c r="N810" s="256" t="s">
        <v>46</v>
      </c>
      <c r="O810" s="79"/>
      <c r="P810" s="212">
        <f>O810*H810</f>
        <v>0</v>
      </c>
      <c r="Q810" s="212">
        <v>0</v>
      </c>
      <c r="R810" s="212">
        <f>Q810*H810</f>
        <v>0</v>
      </c>
      <c r="S810" s="212">
        <v>0</v>
      </c>
      <c r="T810" s="213">
        <f>S810*H810</f>
        <v>0</v>
      </c>
      <c r="AR810" s="17" t="s">
        <v>374</v>
      </c>
      <c r="AT810" s="17" t="s">
        <v>223</v>
      </c>
      <c r="AU810" s="17" t="s">
        <v>165</v>
      </c>
      <c r="AY810" s="17" t="s">
        <v>157</v>
      </c>
      <c r="BE810" s="214">
        <f>IF(N810="základní",J810,0)</f>
        <v>0</v>
      </c>
      <c r="BF810" s="214">
        <f>IF(N810="snížená",J810,0)</f>
        <v>0</v>
      </c>
      <c r="BG810" s="214">
        <f>IF(N810="zákl. přenesená",J810,0)</f>
        <v>0</v>
      </c>
      <c r="BH810" s="214">
        <f>IF(N810="sníž. přenesená",J810,0)</f>
        <v>0</v>
      </c>
      <c r="BI810" s="214">
        <f>IF(N810="nulová",J810,0)</f>
        <v>0</v>
      </c>
      <c r="BJ810" s="17" t="s">
        <v>165</v>
      </c>
      <c r="BK810" s="214">
        <f>ROUND(I810*H810,0)</f>
        <v>0</v>
      </c>
      <c r="BL810" s="17" t="s">
        <v>247</v>
      </c>
      <c r="BM810" s="17" t="s">
        <v>1224</v>
      </c>
    </row>
    <row r="811" spans="2:51" s="11" customFormat="1" ht="12">
      <c r="B811" s="215"/>
      <c r="C811" s="216"/>
      <c r="D811" s="217" t="s">
        <v>167</v>
      </c>
      <c r="E811" s="218" t="s">
        <v>20</v>
      </c>
      <c r="F811" s="219" t="s">
        <v>1225</v>
      </c>
      <c r="G811" s="216"/>
      <c r="H811" s="220">
        <v>1</v>
      </c>
      <c r="I811" s="221"/>
      <c r="J811" s="216"/>
      <c r="K811" s="216"/>
      <c r="L811" s="222"/>
      <c r="M811" s="223"/>
      <c r="N811" s="224"/>
      <c r="O811" s="224"/>
      <c r="P811" s="224"/>
      <c r="Q811" s="224"/>
      <c r="R811" s="224"/>
      <c r="S811" s="224"/>
      <c r="T811" s="225"/>
      <c r="AT811" s="226" t="s">
        <v>167</v>
      </c>
      <c r="AU811" s="226" t="s">
        <v>165</v>
      </c>
      <c r="AV811" s="11" t="s">
        <v>165</v>
      </c>
      <c r="AW811" s="11" t="s">
        <v>34</v>
      </c>
      <c r="AX811" s="11" t="s">
        <v>8</v>
      </c>
      <c r="AY811" s="226" t="s">
        <v>157</v>
      </c>
    </row>
    <row r="812" spans="2:65" s="1" customFormat="1" ht="16.5" customHeight="1">
      <c r="B812" s="38"/>
      <c r="C812" s="248" t="s">
        <v>1226</v>
      </c>
      <c r="D812" s="248" t="s">
        <v>223</v>
      </c>
      <c r="E812" s="249" t="s">
        <v>1227</v>
      </c>
      <c r="F812" s="250" t="s">
        <v>1228</v>
      </c>
      <c r="G812" s="251" t="s">
        <v>434</v>
      </c>
      <c r="H812" s="252">
        <v>6</v>
      </c>
      <c r="I812" s="253"/>
      <c r="J812" s="252">
        <f>ROUND(I812*H812,0)</f>
        <v>0</v>
      </c>
      <c r="K812" s="250" t="s">
        <v>209</v>
      </c>
      <c r="L812" s="254"/>
      <c r="M812" s="255" t="s">
        <v>20</v>
      </c>
      <c r="N812" s="256" t="s">
        <v>46</v>
      </c>
      <c r="O812" s="79"/>
      <c r="P812" s="212">
        <f>O812*H812</f>
        <v>0</v>
      </c>
      <c r="Q812" s="212">
        <v>0</v>
      </c>
      <c r="R812" s="212">
        <f>Q812*H812</f>
        <v>0</v>
      </c>
      <c r="S812" s="212">
        <v>0</v>
      </c>
      <c r="T812" s="213">
        <f>S812*H812</f>
        <v>0</v>
      </c>
      <c r="AR812" s="17" t="s">
        <v>374</v>
      </c>
      <c r="AT812" s="17" t="s">
        <v>223</v>
      </c>
      <c r="AU812" s="17" t="s">
        <v>165</v>
      </c>
      <c r="AY812" s="17" t="s">
        <v>157</v>
      </c>
      <c r="BE812" s="214">
        <f>IF(N812="základní",J812,0)</f>
        <v>0</v>
      </c>
      <c r="BF812" s="214">
        <f>IF(N812="snížená",J812,0)</f>
        <v>0</v>
      </c>
      <c r="BG812" s="214">
        <f>IF(N812="zákl. přenesená",J812,0)</f>
        <v>0</v>
      </c>
      <c r="BH812" s="214">
        <f>IF(N812="sníž. přenesená",J812,0)</f>
        <v>0</v>
      </c>
      <c r="BI812" s="214">
        <f>IF(N812="nulová",J812,0)</f>
        <v>0</v>
      </c>
      <c r="BJ812" s="17" t="s">
        <v>165</v>
      </c>
      <c r="BK812" s="214">
        <f>ROUND(I812*H812,0)</f>
        <v>0</v>
      </c>
      <c r="BL812" s="17" t="s">
        <v>247</v>
      </c>
      <c r="BM812" s="17" t="s">
        <v>1229</v>
      </c>
    </row>
    <row r="813" spans="2:51" s="11" customFormat="1" ht="12">
      <c r="B813" s="215"/>
      <c r="C813" s="216"/>
      <c r="D813" s="217" t="s">
        <v>167</v>
      </c>
      <c r="E813" s="218" t="s">
        <v>20</v>
      </c>
      <c r="F813" s="219" t="s">
        <v>1230</v>
      </c>
      <c r="G813" s="216"/>
      <c r="H813" s="220">
        <v>6</v>
      </c>
      <c r="I813" s="221"/>
      <c r="J813" s="216"/>
      <c r="K813" s="216"/>
      <c r="L813" s="222"/>
      <c r="M813" s="223"/>
      <c r="N813" s="224"/>
      <c r="O813" s="224"/>
      <c r="P813" s="224"/>
      <c r="Q813" s="224"/>
      <c r="R813" s="224"/>
      <c r="S813" s="224"/>
      <c r="T813" s="225"/>
      <c r="AT813" s="226" t="s">
        <v>167</v>
      </c>
      <c r="AU813" s="226" t="s">
        <v>165</v>
      </c>
      <c r="AV813" s="11" t="s">
        <v>165</v>
      </c>
      <c r="AW813" s="11" t="s">
        <v>34</v>
      </c>
      <c r="AX813" s="11" t="s">
        <v>8</v>
      </c>
      <c r="AY813" s="226" t="s">
        <v>157</v>
      </c>
    </row>
    <row r="814" spans="2:65" s="1" customFormat="1" ht="16.5" customHeight="1">
      <c r="B814" s="38"/>
      <c r="C814" s="248" t="s">
        <v>1231</v>
      </c>
      <c r="D814" s="248" t="s">
        <v>223</v>
      </c>
      <c r="E814" s="249" t="s">
        <v>1232</v>
      </c>
      <c r="F814" s="250" t="s">
        <v>1233</v>
      </c>
      <c r="G814" s="251" t="s">
        <v>434</v>
      </c>
      <c r="H814" s="252">
        <v>1</v>
      </c>
      <c r="I814" s="253"/>
      <c r="J814" s="252">
        <f>ROUND(I814*H814,0)</f>
        <v>0</v>
      </c>
      <c r="K814" s="250" t="s">
        <v>209</v>
      </c>
      <c r="L814" s="254"/>
      <c r="M814" s="255" t="s">
        <v>20</v>
      </c>
      <c r="N814" s="256" t="s">
        <v>46</v>
      </c>
      <c r="O814" s="79"/>
      <c r="P814" s="212">
        <f>O814*H814</f>
        <v>0</v>
      </c>
      <c r="Q814" s="212">
        <v>0</v>
      </c>
      <c r="R814" s="212">
        <f>Q814*H814</f>
        <v>0</v>
      </c>
      <c r="S814" s="212">
        <v>0</v>
      </c>
      <c r="T814" s="213">
        <f>S814*H814</f>
        <v>0</v>
      </c>
      <c r="AR814" s="17" t="s">
        <v>374</v>
      </c>
      <c r="AT814" s="17" t="s">
        <v>223</v>
      </c>
      <c r="AU814" s="17" t="s">
        <v>165</v>
      </c>
      <c r="AY814" s="17" t="s">
        <v>157</v>
      </c>
      <c r="BE814" s="214">
        <f>IF(N814="základní",J814,0)</f>
        <v>0</v>
      </c>
      <c r="BF814" s="214">
        <f>IF(N814="snížená",J814,0)</f>
        <v>0</v>
      </c>
      <c r="BG814" s="214">
        <f>IF(N814="zákl. přenesená",J814,0)</f>
        <v>0</v>
      </c>
      <c r="BH814" s="214">
        <f>IF(N814="sníž. přenesená",J814,0)</f>
        <v>0</v>
      </c>
      <c r="BI814" s="214">
        <f>IF(N814="nulová",J814,0)</f>
        <v>0</v>
      </c>
      <c r="BJ814" s="17" t="s">
        <v>165</v>
      </c>
      <c r="BK814" s="214">
        <f>ROUND(I814*H814,0)</f>
        <v>0</v>
      </c>
      <c r="BL814" s="17" t="s">
        <v>247</v>
      </c>
      <c r="BM814" s="17" t="s">
        <v>1234</v>
      </c>
    </row>
    <row r="815" spans="2:51" s="11" customFormat="1" ht="12">
      <c r="B815" s="215"/>
      <c r="C815" s="216"/>
      <c r="D815" s="217" t="s">
        <v>167</v>
      </c>
      <c r="E815" s="218" t="s">
        <v>20</v>
      </c>
      <c r="F815" s="219" t="s">
        <v>1225</v>
      </c>
      <c r="G815" s="216"/>
      <c r="H815" s="220">
        <v>1</v>
      </c>
      <c r="I815" s="221"/>
      <c r="J815" s="216"/>
      <c r="K815" s="216"/>
      <c r="L815" s="222"/>
      <c r="M815" s="223"/>
      <c r="N815" s="224"/>
      <c r="O815" s="224"/>
      <c r="P815" s="224"/>
      <c r="Q815" s="224"/>
      <c r="R815" s="224"/>
      <c r="S815" s="224"/>
      <c r="T815" s="225"/>
      <c r="AT815" s="226" t="s">
        <v>167</v>
      </c>
      <c r="AU815" s="226" t="s">
        <v>165</v>
      </c>
      <c r="AV815" s="11" t="s">
        <v>165</v>
      </c>
      <c r="AW815" s="11" t="s">
        <v>34</v>
      </c>
      <c r="AX815" s="11" t="s">
        <v>8</v>
      </c>
      <c r="AY815" s="226" t="s">
        <v>157</v>
      </c>
    </row>
    <row r="816" spans="2:65" s="1" customFormat="1" ht="16.5" customHeight="1">
      <c r="B816" s="38"/>
      <c r="C816" s="248" t="s">
        <v>1235</v>
      </c>
      <c r="D816" s="248" t="s">
        <v>223</v>
      </c>
      <c r="E816" s="249" t="s">
        <v>1236</v>
      </c>
      <c r="F816" s="250" t="s">
        <v>1237</v>
      </c>
      <c r="G816" s="251" t="s">
        <v>434</v>
      </c>
      <c r="H816" s="252">
        <v>1</v>
      </c>
      <c r="I816" s="253"/>
      <c r="J816" s="252">
        <f>ROUND(I816*H816,0)</f>
        <v>0</v>
      </c>
      <c r="K816" s="250" t="s">
        <v>209</v>
      </c>
      <c r="L816" s="254"/>
      <c r="M816" s="255" t="s">
        <v>20</v>
      </c>
      <c r="N816" s="256" t="s">
        <v>46</v>
      </c>
      <c r="O816" s="79"/>
      <c r="P816" s="212">
        <f>O816*H816</f>
        <v>0</v>
      </c>
      <c r="Q816" s="212">
        <v>0</v>
      </c>
      <c r="R816" s="212">
        <f>Q816*H816</f>
        <v>0</v>
      </c>
      <c r="S816" s="212">
        <v>0</v>
      </c>
      <c r="T816" s="213">
        <f>S816*H816</f>
        <v>0</v>
      </c>
      <c r="AR816" s="17" t="s">
        <v>374</v>
      </c>
      <c r="AT816" s="17" t="s">
        <v>223</v>
      </c>
      <c r="AU816" s="17" t="s">
        <v>165</v>
      </c>
      <c r="AY816" s="17" t="s">
        <v>157</v>
      </c>
      <c r="BE816" s="214">
        <f>IF(N816="základní",J816,0)</f>
        <v>0</v>
      </c>
      <c r="BF816" s="214">
        <f>IF(N816="snížená",J816,0)</f>
        <v>0</v>
      </c>
      <c r="BG816" s="214">
        <f>IF(N816="zákl. přenesená",J816,0)</f>
        <v>0</v>
      </c>
      <c r="BH816" s="214">
        <f>IF(N816="sníž. přenesená",J816,0)</f>
        <v>0</v>
      </c>
      <c r="BI816" s="214">
        <f>IF(N816="nulová",J816,0)</f>
        <v>0</v>
      </c>
      <c r="BJ816" s="17" t="s">
        <v>165</v>
      </c>
      <c r="BK816" s="214">
        <f>ROUND(I816*H816,0)</f>
        <v>0</v>
      </c>
      <c r="BL816" s="17" t="s">
        <v>247</v>
      </c>
      <c r="BM816" s="17" t="s">
        <v>1238</v>
      </c>
    </row>
    <row r="817" spans="2:51" s="11" customFormat="1" ht="12">
      <c r="B817" s="215"/>
      <c r="C817" s="216"/>
      <c r="D817" s="217" t="s">
        <v>167</v>
      </c>
      <c r="E817" s="218" t="s">
        <v>20</v>
      </c>
      <c r="F817" s="219" t="s">
        <v>1225</v>
      </c>
      <c r="G817" s="216"/>
      <c r="H817" s="220">
        <v>1</v>
      </c>
      <c r="I817" s="221"/>
      <c r="J817" s="216"/>
      <c r="K817" s="216"/>
      <c r="L817" s="222"/>
      <c r="M817" s="223"/>
      <c r="N817" s="224"/>
      <c r="O817" s="224"/>
      <c r="P817" s="224"/>
      <c r="Q817" s="224"/>
      <c r="R817" s="224"/>
      <c r="S817" s="224"/>
      <c r="T817" s="225"/>
      <c r="AT817" s="226" t="s">
        <v>167</v>
      </c>
      <c r="AU817" s="226" t="s">
        <v>165</v>
      </c>
      <c r="AV817" s="11" t="s">
        <v>165</v>
      </c>
      <c r="AW817" s="11" t="s">
        <v>34</v>
      </c>
      <c r="AX817" s="11" t="s">
        <v>8</v>
      </c>
      <c r="AY817" s="226" t="s">
        <v>157</v>
      </c>
    </row>
    <row r="818" spans="2:65" s="1" customFormat="1" ht="16.5" customHeight="1">
      <c r="B818" s="38"/>
      <c r="C818" s="248" t="s">
        <v>1239</v>
      </c>
      <c r="D818" s="248" t="s">
        <v>223</v>
      </c>
      <c r="E818" s="249" t="s">
        <v>1240</v>
      </c>
      <c r="F818" s="250" t="s">
        <v>1241</v>
      </c>
      <c r="G818" s="251" t="s">
        <v>434</v>
      </c>
      <c r="H818" s="252">
        <v>1</v>
      </c>
      <c r="I818" s="253"/>
      <c r="J818" s="252">
        <f>ROUND(I818*H818,0)</f>
        <v>0</v>
      </c>
      <c r="K818" s="250" t="s">
        <v>209</v>
      </c>
      <c r="L818" s="254"/>
      <c r="M818" s="255" t="s">
        <v>20</v>
      </c>
      <c r="N818" s="256" t="s">
        <v>46</v>
      </c>
      <c r="O818" s="79"/>
      <c r="P818" s="212">
        <f>O818*H818</f>
        <v>0</v>
      </c>
      <c r="Q818" s="212">
        <v>0</v>
      </c>
      <c r="R818" s="212">
        <f>Q818*H818</f>
        <v>0</v>
      </c>
      <c r="S818" s="212">
        <v>0</v>
      </c>
      <c r="T818" s="213">
        <f>S818*H818</f>
        <v>0</v>
      </c>
      <c r="AR818" s="17" t="s">
        <v>374</v>
      </c>
      <c r="AT818" s="17" t="s">
        <v>223</v>
      </c>
      <c r="AU818" s="17" t="s">
        <v>165</v>
      </c>
      <c r="AY818" s="17" t="s">
        <v>157</v>
      </c>
      <c r="BE818" s="214">
        <f>IF(N818="základní",J818,0)</f>
        <v>0</v>
      </c>
      <c r="BF818" s="214">
        <f>IF(N818="snížená",J818,0)</f>
        <v>0</v>
      </c>
      <c r="BG818" s="214">
        <f>IF(N818="zákl. přenesená",J818,0)</f>
        <v>0</v>
      </c>
      <c r="BH818" s="214">
        <f>IF(N818="sníž. přenesená",J818,0)</f>
        <v>0</v>
      </c>
      <c r="BI818" s="214">
        <f>IF(N818="nulová",J818,0)</f>
        <v>0</v>
      </c>
      <c r="BJ818" s="17" t="s">
        <v>165</v>
      </c>
      <c r="BK818" s="214">
        <f>ROUND(I818*H818,0)</f>
        <v>0</v>
      </c>
      <c r="BL818" s="17" t="s">
        <v>247</v>
      </c>
      <c r="BM818" s="17" t="s">
        <v>1242</v>
      </c>
    </row>
    <row r="819" spans="2:51" s="11" customFormat="1" ht="12">
      <c r="B819" s="215"/>
      <c r="C819" s="216"/>
      <c r="D819" s="217" t="s">
        <v>167</v>
      </c>
      <c r="E819" s="218" t="s">
        <v>20</v>
      </c>
      <c r="F819" s="219" t="s">
        <v>1225</v>
      </c>
      <c r="G819" s="216"/>
      <c r="H819" s="220">
        <v>1</v>
      </c>
      <c r="I819" s="221"/>
      <c r="J819" s="216"/>
      <c r="K819" s="216"/>
      <c r="L819" s="222"/>
      <c r="M819" s="223"/>
      <c r="N819" s="224"/>
      <c r="O819" s="224"/>
      <c r="P819" s="224"/>
      <c r="Q819" s="224"/>
      <c r="R819" s="224"/>
      <c r="S819" s="224"/>
      <c r="T819" s="225"/>
      <c r="AT819" s="226" t="s">
        <v>167</v>
      </c>
      <c r="AU819" s="226" t="s">
        <v>165</v>
      </c>
      <c r="AV819" s="11" t="s">
        <v>165</v>
      </c>
      <c r="AW819" s="11" t="s">
        <v>34</v>
      </c>
      <c r="AX819" s="11" t="s">
        <v>8</v>
      </c>
      <c r="AY819" s="226" t="s">
        <v>157</v>
      </c>
    </row>
    <row r="820" spans="2:65" s="1" customFormat="1" ht="16.5" customHeight="1">
      <c r="B820" s="38"/>
      <c r="C820" s="248" t="s">
        <v>1243</v>
      </c>
      <c r="D820" s="248" t="s">
        <v>223</v>
      </c>
      <c r="E820" s="249" t="s">
        <v>1244</v>
      </c>
      <c r="F820" s="250" t="s">
        <v>1245</v>
      </c>
      <c r="G820" s="251" t="s">
        <v>434</v>
      </c>
      <c r="H820" s="252">
        <v>4</v>
      </c>
      <c r="I820" s="253"/>
      <c r="J820" s="252">
        <f>ROUND(I820*H820,0)</f>
        <v>0</v>
      </c>
      <c r="K820" s="250" t="s">
        <v>209</v>
      </c>
      <c r="L820" s="254"/>
      <c r="M820" s="255" t="s">
        <v>20</v>
      </c>
      <c r="N820" s="256" t="s">
        <v>46</v>
      </c>
      <c r="O820" s="79"/>
      <c r="P820" s="212">
        <f>O820*H820</f>
        <v>0</v>
      </c>
      <c r="Q820" s="212">
        <v>0</v>
      </c>
      <c r="R820" s="212">
        <f>Q820*H820</f>
        <v>0</v>
      </c>
      <c r="S820" s="212">
        <v>0</v>
      </c>
      <c r="T820" s="213">
        <f>S820*H820</f>
        <v>0</v>
      </c>
      <c r="AR820" s="17" t="s">
        <v>374</v>
      </c>
      <c r="AT820" s="17" t="s">
        <v>223</v>
      </c>
      <c r="AU820" s="17" t="s">
        <v>165</v>
      </c>
      <c r="AY820" s="17" t="s">
        <v>157</v>
      </c>
      <c r="BE820" s="214">
        <f>IF(N820="základní",J820,0)</f>
        <v>0</v>
      </c>
      <c r="BF820" s="214">
        <f>IF(N820="snížená",J820,0)</f>
        <v>0</v>
      </c>
      <c r="BG820" s="214">
        <f>IF(N820="zákl. přenesená",J820,0)</f>
        <v>0</v>
      </c>
      <c r="BH820" s="214">
        <f>IF(N820="sníž. přenesená",J820,0)</f>
        <v>0</v>
      </c>
      <c r="BI820" s="214">
        <f>IF(N820="nulová",J820,0)</f>
        <v>0</v>
      </c>
      <c r="BJ820" s="17" t="s">
        <v>165</v>
      </c>
      <c r="BK820" s="214">
        <f>ROUND(I820*H820,0)</f>
        <v>0</v>
      </c>
      <c r="BL820" s="17" t="s">
        <v>247</v>
      </c>
      <c r="BM820" s="17" t="s">
        <v>1246</v>
      </c>
    </row>
    <row r="821" spans="2:51" s="11" customFormat="1" ht="12">
      <c r="B821" s="215"/>
      <c r="C821" s="216"/>
      <c r="D821" s="217" t="s">
        <v>167</v>
      </c>
      <c r="E821" s="218" t="s">
        <v>20</v>
      </c>
      <c r="F821" s="219" t="s">
        <v>1247</v>
      </c>
      <c r="G821" s="216"/>
      <c r="H821" s="220">
        <v>4</v>
      </c>
      <c r="I821" s="221"/>
      <c r="J821" s="216"/>
      <c r="K821" s="216"/>
      <c r="L821" s="222"/>
      <c r="M821" s="223"/>
      <c r="N821" s="224"/>
      <c r="O821" s="224"/>
      <c r="P821" s="224"/>
      <c r="Q821" s="224"/>
      <c r="R821" s="224"/>
      <c r="S821" s="224"/>
      <c r="T821" s="225"/>
      <c r="AT821" s="226" t="s">
        <v>167</v>
      </c>
      <c r="AU821" s="226" t="s">
        <v>165</v>
      </c>
      <c r="AV821" s="11" t="s">
        <v>165</v>
      </c>
      <c r="AW821" s="11" t="s">
        <v>34</v>
      </c>
      <c r="AX821" s="11" t="s">
        <v>8</v>
      </c>
      <c r="AY821" s="226" t="s">
        <v>157</v>
      </c>
    </row>
    <row r="822" spans="2:65" s="1" customFormat="1" ht="16.5" customHeight="1">
      <c r="B822" s="38"/>
      <c r="C822" s="248" t="s">
        <v>1248</v>
      </c>
      <c r="D822" s="248" t="s">
        <v>223</v>
      </c>
      <c r="E822" s="249" t="s">
        <v>1249</v>
      </c>
      <c r="F822" s="250" t="s">
        <v>1250</v>
      </c>
      <c r="G822" s="251" t="s">
        <v>434</v>
      </c>
      <c r="H822" s="252">
        <v>2</v>
      </c>
      <c r="I822" s="253"/>
      <c r="J822" s="252">
        <f>ROUND(I822*H822,0)</f>
        <v>0</v>
      </c>
      <c r="K822" s="250" t="s">
        <v>209</v>
      </c>
      <c r="L822" s="254"/>
      <c r="M822" s="255" t="s">
        <v>20</v>
      </c>
      <c r="N822" s="256" t="s">
        <v>46</v>
      </c>
      <c r="O822" s="79"/>
      <c r="P822" s="212">
        <f>O822*H822</f>
        <v>0</v>
      </c>
      <c r="Q822" s="212">
        <v>0</v>
      </c>
      <c r="R822" s="212">
        <f>Q822*H822</f>
        <v>0</v>
      </c>
      <c r="S822" s="212">
        <v>0</v>
      </c>
      <c r="T822" s="213">
        <f>S822*H822</f>
        <v>0</v>
      </c>
      <c r="AR822" s="17" t="s">
        <v>374</v>
      </c>
      <c r="AT822" s="17" t="s">
        <v>223</v>
      </c>
      <c r="AU822" s="17" t="s">
        <v>165</v>
      </c>
      <c r="AY822" s="17" t="s">
        <v>157</v>
      </c>
      <c r="BE822" s="214">
        <f>IF(N822="základní",J822,0)</f>
        <v>0</v>
      </c>
      <c r="BF822" s="214">
        <f>IF(N822="snížená",J822,0)</f>
        <v>0</v>
      </c>
      <c r="BG822" s="214">
        <f>IF(N822="zákl. přenesená",J822,0)</f>
        <v>0</v>
      </c>
      <c r="BH822" s="214">
        <f>IF(N822="sníž. přenesená",J822,0)</f>
        <v>0</v>
      </c>
      <c r="BI822" s="214">
        <f>IF(N822="nulová",J822,0)</f>
        <v>0</v>
      </c>
      <c r="BJ822" s="17" t="s">
        <v>165</v>
      </c>
      <c r="BK822" s="214">
        <f>ROUND(I822*H822,0)</f>
        <v>0</v>
      </c>
      <c r="BL822" s="17" t="s">
        <v>247</v>
      </c>
      <c r="BM822" s="17" t="s">
        <v>1251</v>
      </c>
    </row>
    <row r="823" spans="2:51" s="11" customFormat="1" ht="12">
      <c r="B823" s="215"/>
      <c r="C823" s="216"/>
      <c r="D823" s="217" t="s">
        <v>167</v>
      </c>
      <c r="E823" s="218" t="s">
        <v>20</v>
      </c>
      <c r="F823" s="219" t="s">
        <v>1252</v>
      </c>
      <c r="G823" s="216"/>
      <c r="H823" s="220">
        <v>2</v>
      </c>
      <c r="I823" s="221"/>
      <c r="J823" s="216"/>
      <c r="K823" s="216"/>
      <c r="L823" s="222"/>
      <c r="M823" s="223"/>
      <c r="N823" s="224"/>
      <c r="O823" s="224"/>
      <c r="P823" s="224"/>
      <c r="Q823" s="224"/>
      <c r="R823" s="224"/>
      <c r="S823" s="224"/>
      <c r="T823" s="225"/>
      <c r="AT823" s="226" t="s">
        <v>167</v>
      </c>
      <c r="AU823" s="226" t="s">
        <v>165</v>
      </c>
      <c r="AV823" s="11" t="s">
        <v>165</v>
      </c>
      <c r="AW823" s="11" t="s">
        <v>34</v>
      </c>
      <c r="AX823" s="11" t="s">
        <v>8</v>
      </c>
      <c r="AY823" s="226" t="s">
        <v>157</v>
      </c>
    </row>
    <row r="824" spans="2:65" s="1" customFormat="1" ht="16.5" customHeight="1">
      <c r="B824" s="38"/>
      <c r="C824" s="248" t="s">
        <v>1253</v>
      </c>
      <c r="D824" s="248" t="s">
        <v>223</v>
      </c>
      <c r="E824" s="249" t="s">
        <v>1254</v>
      </c>
      <c r="F824" s="250" t="s">
        <v>1255</v>
      </c>
      <c r="G824" s="251" t="s">
        <v>434</v>
      </c>
      <c r="H824" s="252">
        <v>14</v>
      </c>
      <c r="I824" s="253"/>
      <c r="J824" s="252">
        <f>ROUND(I824*H824,0)</f>
        <v>0</v>
      </c>
      <c r="K824" s="250" t="s">
        <v>209</v>
      </c>
      <c r="L824" s="254"/>
      <c r="M824" s="255" t="s">
        <v>20</v>
      </c>
      <c r="N824" s="256" t="s">
        <v>46</v>
      </c>
      <c r="O824" s="79"/>
      <c r="P824" s="212">
        <f>O824*H824</f>
        <v>0</v>
      </c>
      <c r="Q824" s="212">
        <v>0</v>
      </c>
      <c r="R824" s="212">
        <f>Q824*H824</f>
        <v>0</v>
      </c>
      <c r="S824" s="212">
        <v>0</v>
      </c>
      <c r="T824" s="213">
        <f>S824*H824</f>
        <v>0</v>
      </c>
      <c r="AR824" s="17" t="s">
        <v>374</v>
      </c>
      <c r="AT824" s="17" t="s">
        <v>223</v>
      </c>
      <c r="AU824" s="17" t="s">
        <v>165</v>
      </c>
      <c r="AY824" s="17" t="s">
        <v>157</v>
      </c>
      <c r="BE824" s="214">
        <f>IF(N824="základní",J824,0)</f>
        <v>0</v>
      </c>
      <c r="BF824" s="214">
        <f>IF(N824="snížená",J824,0)</f>
        <v>0</v>
      </c>
      <c r="BG824" s="214">
        <f>IF(N824="zákl. přenesená",J824,0)</f>
        <v>0</v>
      </c>
      <c r="BH824" s="214">
        <f>IF(N824="sníž. přenesená",J824,0)</f>
        <v>0</v>
      </c>
      <c r="BI824" s="214">
        <f>IF(N824="nulová",J824,0)</f>
        <v>0</v>
      </c>
      <c r="BJ824" s="17" t="s">
        <v>165</v>
      </c>
      <c r="BK824" s="214">
        <f>ROUND(I824*H824,0)</f>
        <v>0</v>
      </c>
      <c r="BL824" s="17" t="s">
        <v>247</v>
      </c>
      <c r="BM824" s="17" t="s">
        <v>1256</v>
      </c>
    </row>
    <row r="825" spans="2:51" s="11" customFormat="1" ht="12">
      <c r="B825" s="215"/>
      <c r="C825" s="216"/>
      <c r="D825" s="217" t="s">
        <v>167</v>
      </c>
      <c r="E825" s="218" t="s">
        <v>20</v>
      </c>
      <c r="F825" s="219" t="s">
        <v>1257</v>
      </c>
      <c r="G825" s="216"/>
      <c r="H825" s="220">
        <v>14</v>
      </c>
      <c r="I825" s="221"/>
      <c r="J825" s="216"/>
      <c r="K825" s="216"/>
      <c r="L825" s="222"/>
      <c r="M825" s="223"/>
      <c r="N825" s="224"/>
      <c r="O825" s="224"/>
      <c r="P825" s="224"/>
      <c r="Q825" s="224"/>
      <c r="R825" s="224"/>
      <c r="S825" s="224"/>
      <c r="T825" s="225"/>
      <c r="AT825" s="226" t="s">
        <v>167</v>
      </c>
      <c r="AU825" s="226" t="s">
        <v>165</v>
      </c>
      <c r="AV825" s="11" t="s">
        <v>165</v>
      </c>
      <c r="AW825" s="11" t="s">
        <v>34</v>
      </c>
      <c r="AX825" s="11" t="s">
        <v>8</v>
      </c>
      <c r="AY825" s="226" t="s">
        <v>157</v>
      </c>
    </row>
    <row r="826" spans="2:65" s="1" customFormat="1" ht="16.5" customHeight="1">
      <c r="B826" s="38"/>
      <c r="C826" s="248" t="s">
        <v>1258</v>
      </c>
      <c r="D826" s="248" t="s">
        <v>223</v>
      </c>
      <c r="E826" s="249" t="s">
        <v>1259</v>
      </c>
      <c r="F826" s="250" t="s">
        <v>1260</v>
      </c>
      <c r="G826" s="251" t="s">
        <v>434</v>
      </c>
      <c r="H826" s="252">
        <v>1</v>
      </c>
      <c r="I826" s="253"/>
      <c r="J826" s="252">
        <f>ROUND(I826*H826,0)</f>
        <v>0</v>
      </c>
      <c r="K826" s="250" t="s">
        <v>209</v>
      </c>
      <c r="L826" s="254"/>
      <c r="M826" s="255" t="s">
        <v>20</v>
      </c>
      <c r="N826" s="256" t="s">
        <v>46</v>
      </c>
      <c r="O826" s="79"/>
      <c r="P826" s="212">
        <f>O826*H826</f>
        <v>0</v>
      </c>
      <c r="Q826" s="212">
        <v>0</v>
      </c>
      <c r="R826" s="212">
        <f>Q826*H826</f>
        <v>0</v>
      </c>
      <c r="S826" s="212">
        <v>0</v>
      </c>
      <c r="T826" s="213">
        <f>S826*H826</f>
        <v>0</v>
      </c>
      <c r="AR826" s="17" t="s">
        <v>374</v>
      </c>
      <c r="AT826" s="17" t="s">
        <v>223</v>
      </c>
      <c r="AU826" s="17" t="s">
        <v>165</v>
      </c>
      <c r="AY826" s="17" t="s">
        <v>157</v>
      </c>
      <c r="BE826" s="214">
        <f>IF(N826="základní",J826,0)</f>
        <v>0</v>
      </c>
      <c r="BF826" s="214">
        <f>IF(N826="snížená",J826,0)</f>
        <v>0</v>
      </c>
      <c r="BG826" s="214">
        <f>IF(N826="zákl. přenesená",J826,0)</f>
        <v>0</v>
      </c>
      <c r="BH826" s="214">
        <f>IF(N826="sníž. přenesená",J826,0)</f>
        <v>0</v>
      </c>
      <c r="BI826" s="214">
        <f>IF(N826="nulová",J826,0)</f>
        <v>0</v>
      </c>
      <c r="BJ826" s="17" t="s">
        <v>165</v>
      </c>
      <c r="BK826" s="214">
        <f>ROUND(I826*H826,0)</f>
        <v>0</v>
      </c>
      <c r="BL826" s="17" t="s">
        <v>247</v>
      </c>
      <c r="BM826" s="17" t="s">
        <v>1261</v>
      </c>
    </row>
    <row r="827" spans="2:51" s="11" customFormat="1" ht="12">
      <c r="B827" s="215"/>
      <c r="C827" s="216"/>
      <c r="D827" s="217" t="s">
        <v>167</v>
      </c>
      <c r="E827" s="218" t="s">
        <v>20</v>
      </c>
      <c r="F827" s="219" t="s">
        <v>1225</v>
      </c>
      <c r="G827" s="216"/>
      <c r="H827" s="220">
        <v>1</v>
      </c>
      <c r="I827" s="221"/>
      <c r="J827" s="216"/>
      <c r="K827" s="216"/>
      <c r="L827" s="222"/>
      <c r="M827" s="223"/>
      <c r="N827" s="224"/>
      <c r="O827" s="224"/>
      <c r="P827" s="224"/>
      <c r="Q827" s="224"/>
      <c r="R827" s="224"/>
      <c r="S827" s="224"/>
      <c r="T827" s="225"/>
      <c r="AT827" s="226" t="s">
        <v>167</v>
      </c>
      <c r="AU827" s="226" t="s">
        <v>165</v>
      </c>
      <c r="AV827" s="11" t="s">
        <v>165</v>
      </c>
      <c r="AW827" s="11" t="s">
        <v>34</v>
      </c>
      <c r="AX827" s="11" t="s">
        <v>8</v>
      </c>
      <c r="AY827" s="226" t="s">
        <v>157</v>
      </c>
    </row>
    <row r="828" spans="2:65" s="1" customFormat="1" ht="16.5" customHeight="1">
      <c r="B828" s="38"/>
      <c r="C828" s="248" t="s">
        <v>1262</v>
      </c>
      <c r="D828" s="248" t="s">
        <v>223</v>
      </c>
      <c r="E828" s="249" t="s">
        <v>1263</v>
      </c>
      <c r="F828" s="250" t="s">
        <v>1264</v>
      </c>
      <c r="G828" s="251" t="s">
        <v>434</v>
      </c>
      <c r="H828" s="252">
        <v>4</v>
      </c>
      <c r="I828" s="253"/>
      <c r="J828" s="252">
        <f>ROUND(I828*H828,0)</f>
        <v>0</v>
      </c>
      <c r="K828" s="250" t="s">
        <v>209</v>
      </c>
      <c r="L828" s="254"/>
      <c r="M828" s="255" t="s">
        <v>20</v>
      </c>
      <c r="N828" s="256" t="s">
        <v>46</v>
      </c>
      <c r="O828" s="79"/>
      <c r="P828" s="212">
        <f>O828*H828</f>
        <v>0</v>
      </c>
      <c r="Q828" s="212">
        <v>0</v>
      </c>
      <c r="R828" s="212">
        <f>Q828*H828</f>
        <v>0</v>
      </c>
      <c r="S828" s="212">
        <v>0</v>
      </c>
      <c r="T828" s="213">
        <f>S828*H828</f>
        <v>0</v>
      </c>
      <c r="AR828" s="17" t="s">
        <v>374</v>
      </c>
      <c r="AT828" s="17" t="s">
        <v>223</v>
      </c>
      <c r="AU828" s="17" t="s">
        <v>165</v>
      </c>
      <c r="AY828" s="17" t="s">
        <v>157</v>
      </c>
      <c r="BE828" s="214">
        <f>IF(N828="základní",J828,0)</f>
        <v>0</v>
      </c>
      <c r="BF828" s="214">
        <f>IF(N828="snížená",J828,0)</f>
        <v>0</v>
      </c>
      <c r="BG828" s="214">
        <f>IF(N828="zákl. přenesená",J828,0)</f>
        <v>0</v>
      </c>
      <c r="BH828" s="214">
        <f>IF(N828="sníž. přenesená",J828,0)</f>
        <v>0</v>
      </c>
      <c r="BI828" s="214">
        <f>IF(N828="nulová",J828,0)</f>
        <v>0</v>
      </c>
      <c r="BJ828" s="17" t="s">
        <v>165</v>
      </c>
      <c r="BK828" s="214">
        <f>ROUND(I828*H828,0)</f>
        <v>0</v>
      </c>
      <c r="BL828" s="17" t="s">
        <v>247</v>
      </c>
      <c r="BM828" s="17" t="s">
        <v>1265</v>
      </c>
    </row>
    <row r="829" spans="2:51" s="11" customFormat="1" ht="12">
      <c r="B829" s="215"/>
      <c r="C829" s="216"/>
      <c r="D829" s="217" t="s">
        <v>167</v>
      </c>
      <c r="E829" s="218" t="s">
        <v>20</v>
      </c>
      <c r="F829" s="219" t="s">
        <v>1247</v>
      </c>
      <c r="G829" s="216"/>
      <c r="H829" s="220">
        <v>4</v>
      </c>
      <c r="I829" s="221"/>
      <c r="J829" s="216"/>
      <c r="K829" s="216"/>
      <c r="L829" s="222"/>
      <c r="M829" s="223"/>
      <c r="N829" s="224"/>
      <c r="O829" s="224"/>
      <c r="P829" s="224"/>
      <c r="Q829" s="224"/>
      <c r="R829" s="224"/>
      <c r="S829" s="224"/>
      <c r="T829" s="225"/>
      <c r="AT829" s="226" t="s">
        <v>167</v>
      </c>
      <c r="AU829" s="226" t="s">
        <v>165</v>
      </c>
      <c r="AV829" s="11" t="s">
        <v>165</v>
      </c>
      <c r="AW829" s="11" t="s">
        <v>34</v>
      </c>
      <c r="AX829" s="11" t="s">
        <v>8</v>
      </c>
      <c r="AY829" s="226" t="s">
        <v>157</v>
      </c>
    </row>
    <row r="830" spans="2:65" s="1" customFormat="1" ht="16.5" customHeight="1">
      <c r="B830" s="38"/>
      <c r="C830" s="248" t="s">
        <v>1266</v>
      </c>
      <c r="D830" s="248" t="s">
        <v>223</v>
      </c>
      <c r="E830" s="249" t="s">
        <v>1267</v>
      </c>
      <c r="F830" s="250" t="s">
        <v>1268</v>
      </c>
      <c r="G830" s="251" t="s">
        <v>434</v>
      </c>
      <c r="H830" s="252">
        <v>2</v>
      </c>
      <c r="I830" s="253"/>
      <c r="J830" s="252">
        <f>ROUND(I830*H830,0)</f>
        <v>0</v>
      </c>
      <c r="K830" s="250" t="s">
        <v>209</v>
      </c>
      <c r="L830" s="254"/>
      <c r="M830" s="255" t="s">
        <v>20</v>
      </c>
      <c r="N830" s="256" t="s">
        <v>46</v>
      </c>
      <c r="O830" s="79"/>
      <c r="P830" s="212">
        <f>O830*H830</f>
        <v>0</v>
      </c>
      <c r="Q830" s="212">
        <v>0</v>
      </c>
      <c r="R830" s="212">
        <f>Q830*H830</f>
        <v>0</v>
      </c>
      <c r="S830" s="212">
        <v>0</v>
      </c>
      <c r="T830" s="213">
        <f>S830*H830</f>
        <v>0</v>
      </c>
      <c r="AR830" s="17" t="s">
        <v>374</v>
      </c>
      <c r="AT830" s="17" t="s">
        <v>223</v>
      </c>
      <c r="AU830" s="17" t="s">
        <v>165</v>
      </c>
      <c r="AY830" s="17" t="s">
        <v>157</v>
      </c>
      <c r="BE830" s="214">
        <f>IF(N830="základní",J830,0)</f>
        <v>0</v>
      </c>
      <c r="BF830" s="214">
        <f>IF(N830="snížená",J830,0)</f>
        <v>0</v>
      </c>
      <c r="BG830" s="214">
        <f>IF(N830="zákl. přenesená",J830,0)</f>
        <v>0</v>
      </c>
      <c r="BH830" s="214">
        <f>IF(N830="sníž. přenesená",J830,0)</f>
        <v>0</v>
      </c>
      <c r="BI830" s="214">
        <f>IF(N830="nulová",J830,0)</f>
        <v>0</v>
      </c>
      <c r="BJ830" s="17" t="s">
        <v>165</v>
      </c>
      <c r="BK830" s="214">
        <f>ROUND(I830*H830,0)</f>
        <v>0</v>
      </c>
      <c r="BL830" s="17" t="s">
        <v>247</v>
      </c>
      <c r="BM830" s="17" t="s">
        <v>1269</v>
      </c>
    </row>
    <row r="831" spans="2:51" s="11" customFormat="1" ht="12">
      <c r="B831" s="215"/>
      <c r="C831" s="216"/>
      <c r="D831" s="217" t="s">
        <v>167</v>
      </c>
      <c r="E831" s="218" t="s">
        <v>20</v>
      </c>
      <c r="F831" s="219" t="s">
        <v>1252</v>
      </c>
      <c r="G831" s="216"/>
      <c r="H831" s="220">
        <v>2</v>
      </c>
      <c r="I831" s="221"/>
      <c r="J831" s="216"/>
      <c r="K831" s="216"/>
      <c r="L831" s="222"/>
      <c r="M831" s="223"/>
      <c r="N831" s="224"/>
      <c r="O831" s="224"/>
      <c r="P831" s="224"/>
      <c r="Q831" s="224"/>
      <c r="R831" s="224"/>
      <c r="S831" s="224"/>
      <c r="T831" s="225"/>
      <c r="AT831" s="226" t="s">
        <v>167</v>
      </c>
      <c r="AU831" s="226" t="s">
        <v>165</v>
      </c>
      <c r="AV831" s="11" t="s">
        <v>165</v>
      </c>
      <c r="AW831" s="11" t="s">
        <v>34</v>
      </c>
      <c r="AX831" s="11" t="s">
        <v>8</v>
      </c>
      <c r="AY831" s="226" t="s">
        <v>157</v>
      </c>
    </row>
    <row r="832" spans="2:65" s="1" customFormat="1" ht="22.5" customHeight="1">
      <c r="B832" s="38"/>
      <c r="C832" s="204" t="s">
        <v>1270</v>
      </c>
      <c r="D832" s="204" t="s">
        <v>159</v>
      </c>
      <c r="E832" s="205" t="s">
        <v>1271</v>
      </c>
      <c r="F832" s="206" t="s">
        <v>1272</v>
      </c>
      <c r="G832" s="207" t="s">
        <v>162</v>
      </c>
      <c r="H832" s="208">
        <v>168.11</v>
      </c>
      <c r="I832" s="209"/>
      <c r="J832" s="208">
        <f>ROUND(I832*H832,0)</f>
        <v>0</v>
      </c>
      <c r="K832" s="206" t="s">
        <v>163</v>
      </c>
      <c r="L832" s="43"/>
      <c r="M832" s="210" t="s">
        <v>20</v>
      </c>
      <c r="N832" s="211" t="s">
        <v>46</v>
      </c>
      <c r="O832" s="79"/>
      <c r="P832" s="212">
        <f>O832*H832</f>
        <v>0</v>
      </c>
      <c r="Q832" s="212">
        <v>0.00026</v>
      </c>
      <c r="R832" s="212">
        <f>Q832*H832</f>
        <v>0.0437086</v>
      </c>
      <c r="S832" s="212">
        <v>0</v>
      </c>
      <c r="T832" s="213">
        <f>S832*H832</f>
        <v>0</v>
      </c>
      <c r="AR832" s="17" t="s">
        <v>247</v>
      </c>
      <c r="AT832" s="17" t="s">
        <v>159</v>
      </c>
      <c r="AU832" s="17" t="s">
        <v>165</v>
      </c>
      <c r="AY832" s="17" t="s">
        <v>157</v>
      </c>
      <c r="BE832" s="214">
        <f>IF(N832="základní",J832,0)</f>
        <v>0</v>
      </c>
      <c r="BF832" s="214">
        <f>IF(N832="snížená",J832,0)</f>
        <v>0</v>
      </c>
      <c r="BG832" s="214">
        <f>IF(N832="zákl. přenesená",J832,0)</f>
        <v>0</v>
      </c>
      <c r="BH832" s="214">
        <f>IF(N832="sníž. přenesená",J832,0)</f>
        <v>0</v>
      </c>
      <c r="BI832" s="214">
        <f>IF(N832="nulová",J832,0)</f>
        <v>0</v>
      </c>
      <c r="BJ832" s="17" t="s">
        <v>165</v>
      </c>
      <c r="BK832" s="214">
        <f>ROUND(I832*H832,0)</f>
        <v>0</v>
      </c>
      <c r="BL832" s="17" t="s">
        <v>247</v>
      </c>
      <c r="BM832" s="17" t="s">
        <v>1273</v>
      </c>
    </row>
    <row r="833" spans="2:51" s="11" customFormat="1" ht="12">
      <c r="B833" s="215"/>
      <c r="C833" s="216"/>
      <c r="D833" s="217" t="s">
        <v>167</v>
      </c>
      <c r="E833" s="218" t="s">
        <v>20</v>
      </c>
      <c r="F833" s="219" t="s">
        <v>480</v>
      </c>
      <c r="G833" s="216"/>
      <c r="H833" s="220">
        <v>168.11</v>
      </c>
      <c r="I833" s="221"/>
      <c r="J833" s="216"/>
      <c r="K833" s="216"/>
      <c r="L833" s="222"/>
      <c r="M833" s="223"/>
      <c r="N833" s="224"/>
      <c r="O833" s="224"/>
      <c r="P833" s="224"/>
      <c r="Q833" s="224"/>
      <c r="R833" s="224"/>
      <c r="S833" s="224"/>
      <c r="T833" s="225"/>
      <c r="AT833" s="226" t="s">
        <v>167</v>
      </c>
      <c r="AU833" s="226" t="s">
        <v>165</v>
      </c>
      <c r="AV833" s="11" t="s">
        <v>165</v>
      </c>
      <c r="AW833" s="11" t="s">
        <v>34</v>
      </c>
      <c r="AX833" s="11" t="s">
        <v>74</v>
      </c>
      <c r="AY833" s="226" t="s">
        <v>157</v>
      </c>
    </row>
    <row r="834" spans="2:51" s="12" customFormat="1" ht="12">
      <c r="B834" s="227"/>
      <c r="C834" s="228"/>
      <c r="D834" s="217" t="s">
        <v>167</v>
      </c>
      <c r="E834" s="229" t="s">
        <v>20</v>
      </c>
      <c r="F834" s="230" t="s">
        <v>169</v>
      </c>
      <c r="G834" s="228"/>
      <c r="H834" s="231">
        <v>168.11</v>
      </c>
      <c r="I834" s="232"/>
      <c r="J834" s="228"/>
      <c r="K834" s="228"/>
      <c r="L834" s="233"/>
      <c r="M834" s="234"/>
      <c r="N834" s="235"/>
      <c r="O834" s="235"/>
      <c r="P834" s="235"/>
      <c r="Q834" s="235"/>
      <c r="R834" s="235"/>
      <c r="S834" s="235"/>
      <c r="T834" s="236"/>
      <c r="AT834" s="237" t="s">
        <v>167</v>
      </c>
      <c r="AU834" s="237" t="s">
        <v>165</v>
      </c>
      <c r="AV834" s="12" t="s">
        <v>164</v>
      </c>
      <c r="AW834" s="12" t="s">
        <v>34</v>
      </c>
      <c r="AX834" s="12" t="s">
        <v>8</v>
      </c>
      <c r="AY834" s="237" t="s">
        <v>157</v>
      </c>
    </row>
    <row r="835" spans="2:65" s="1" customFormat="1" ht="22.5" customHeight="1">
      <c r="B835" s="38"/>
      <c r="C835" s="204" t="s">
        <v>1274</v>
      </c>
      <c r="D835" s="204" t="s">
        <v>159</v>
      </c>
      <c r="E835" s="205" t="s">
        <v>1275</v>
      </c>
      <c r="F835" s="206" t="s">
        <v>1276</v>
      </c>
      <c r="G835" s="207" t="s">
        <v>162</v>
      </c>
      <c r="H835" s="208">
        <v>23.63</v>
      </c>
      <c r="I835" s="209"/>
      <c r="J835" s="208">
        <f>ROUND(I835*H835,0)</f>
        <v>0</v>
      </c>
      <c r="K835" s="206" t="s">
        <v>163</v>
      </c>
      <c r="L835" s="43"/>
      <c r="M835" s="210" t="s">
        <v>20</v>
      </c>
      <c r="N835" s="211" t="s">
        <v>46</v>
      </c>
      <c r="O835" s="79"/>
      <c r="P835" s="212">
        <f>O835*H835</f>
        <v>0</v>
      </c>
      <c r="Q835" s="212">
        <v>0.00027</v>
      </c>
      <c r="R835" s="212">
        <f>Q835*H835</f>
        <v>0.0063801</v>
      </c>
      <c r="S835" s="212">
        <v>0</v>
      </c>
      <c r="T835" s="213">
        <f>S835*H835</f>
        <v>0</v>
      </c>
      <c r="AR835" s="17" t="s">
        <v>247</v>
      </c>
      <c r="AT835" s="17" t="s">
        <v>159</v>
      </c>
      <c r="AU835" s="17" t="s">
        <v>165</v>
      </c>
      <c r="AY835" s="17" t="s">
        <v>157</v>
      </c>
      <c r="BE835" s="214">
        <f>IF(N835="základní",J835,0)</f>
        <v>0</v>
      </c>
      <c r="BF835" s="214">
        <f>IF(N835="snížená",J835,0)</f>
        <v>0</v>
      </c>
      <c r="BG835" s="214">
        <f>IF(N835="zákl. přenesená",J835,0)</f>
        <v>0</v>
      </c>
      <c r="BH835" s="214">
        <f>IF(N835="sníž. přenesená",J835,0)</f>
        <v>0</v>
      </c>
      <c r="BI835" s="214">
        <f>IF(N835="nulová",J835,0)</f>
        <v>0</v>
      </c>
      <c r="BJ835" s="17" t="s">
        <v>165</v>
      </c>
      <c r="BK835" s="214">
        <f>ROUND(I835*H835,0)</f>
        <v>0</v>
      </c>
      <c r="BL835" s="17" t="s">
        <v>247</v>
      </c>
      <c r="BM835" s="17" t="s">
        <v>1277</v>
      </c>
    </row>
    <row r="836" spans="2:51" s="11" customFormat="1" ht="12">
      <c r="B836" s="215"/>
      <c r="C836" s="216"/>
      <c r="D836" s="217" t="s">
        <v>167</v>
      </c>
      <c r="E836" s="218" t="s">
        <v>20</v>
      </c>
      <c r="F836" s="219" t="s">
        <v>1278</v>
      </c>
      <c r="G836" s="216"/>
      <c r="H836" s="220">
        <v>23.63</v>
      </c>
      <c r="I836" s="221"/>
      <c r="J836" s="216"/>
      <c r="K836" s="216"/>
      <c r="L836" s="222"/>
      <c r="M836" s="223"/>
      <c r="N836" s="224"/>
      <c r="O836" s="224"/>
      <c r="P836" s="224"/>
      <c r="Q836" s="224"/>
      <c r="R836" s="224"/>
      <c r="S836" s="224"/>
      <c r="T836" s="225"/>
      <c r="AT836" s="226" t="s">
        <v>167</v>
      </c>
      <c r="AU836" s="226" t="s">
        <v>165</v>
      </c>
      <c r="AV836" s="11" t="s">
        <v>165</v>
      </c>
      <c r="AW836" s="11" t="s">
        <v>34</v>
      </c>
      <c r="AX836" s="11" t="s">
        <v>8</v>
      </c>
      <c r="AY836" s="226" t="s">
        <v>157</v>
      </c>
    </row>
    <row r="837" spans="2:65" s="1" customFormat="1" ht="22.5" customHeight="1">
      <c r="B837" s="38"/>
      <c r="C837" s="204" t="s">
        <v>1279</v>
      </c>
      <c r="D837" s="204" t="s">
        <v>159</v>
      </c>
      <c r="E837" s="205" t="s">
        <v>1280</v>
      </c>
      <c r="F837" s="206" t="s">
        <v>1281</v>
      </c>
      <c r="G837" s="207" t="s">
        <v>231</v>
      </c>
      <c r="H837" s="208">
        <v>635.41</v>
      </c>
      <c r="I837" s="209"/>
      <c r="J837" s="208">
        <f>ROUND(I837*H837,0)</f>
        <v>0</v>
      </c>
      <c r="K837" s="206" t="s">
        <v>209</v>
      </c>
      <c r="L837" s="43"/>
      <c r="M837" s="210" t="s">
        <v>20</v>
      </c>
      <c r="N837" s="211" t="s">
        <v>46</v>
      </c>
      <c r="O837" s="79"/>
      <c r="P837" s="212">
        <f>O837*H837</f>
        <v>0</v>
      </c>
      <c r="Q837" s="212">
        <v>0</v>
      </c>
      <c r="R837" s="212">
        <f>Q837*H837</f>
        <v>0</v>
      </c>
      <c r="S837" s="212">
        <v>0</v>
      </c>
      <c r="T837" s="213">
        <f>S837*H837</f>
        <v>0</v>
      </c>
      <c r="AR837" s="17" t="s">
        <v>247</v>
      </c>
      <c r="AT837" s="17" t="s">
        <v>159</v>
      </c>
      <c r="AU837" s="17" t="s">
        <v>165</v>
      </c>
      <c r="AY837" s="17" t="s">
        <v>157</v>
      </c>
      <c r="BE837" s="214">
        <f>IF(N837="základní",J837,0)</f>
        <v>0</v>
      </c>
      <c r="BF837" s="214">
        <f>IF(N837="snížená",J837,0)</f>
        <v>0</v>
      </c>
      <c r="BG837" s="214">
        <f>IF(N837="zákl. přenesená",J837,0)</f>
        <v>0</v>
      </c>
      <c r="BH837" s="214">
        <f>IF(N837="sníž. přenesená",J837,0)</f>
        <v>0</v>
      </c>
      <c r="BI837" s="214">
        <f>IF(N837="nulová",J837,0)</f>
        <v>0</v>
      </c>
      <c r="BJ837" s="17" t="s">
        <v>165</v>
      </c>
      <c r="BK837" s="214">
        <f>ROUND(I837*H837,0)</f>
        <v>0</v>
      </c>
      <c r="BL837" s="17" t="s">
        <v>247</v>
      </c>
      <c r="BM837" s="17" t="s">
        <v>1282</v>
      </c>
    </row>
    <row r="838" spans="2:51" s="13" customFormat="1" ht="12">
      <c r="B838" s="238"/>
      <c r="C838" s="239"/>
      <c r="D838" s="217" t="s">
        <v>167</v>
      </c>
      <c r="E838" s="240" t="s">
        <v>20</v>
      </c>
      <c r="F838" s="241" t="s">
        <v>239</v>
      </c>
      <c r="G838" s="239"/>
      <c r="H838" s="240" t="s">
        <v>20</v>
      </c>
      <c r="I838" s="242"/>
      <c r="J838" s="239"/>
      <c r="K838" s="239"/>
      <c r="L838" s="243"/>
      <c r="M838" s="244"/>
      <c r="N838" s="245"/>
      <c r="O838" s="245"/>
      <c r="P838" s="245"/>
      <c r="Q838" s="245"/>
      <c r="R838" s="245"/>
      <c r="S838" s="245"/>
      <c r="T838" s="246"/>
      <c r="AT838" s="247" t="s">
        <v>167</v>
      </c>
      <c r="AU838" s="247" t="s">
        <v>165</v>
      </c>
      <c r="AV838" s="13" t="s">
        <v>8</v>
      </c>
      <c r="AW838" s="13" t="s">
        <v>34</v>
      </c>
      <c r="AX838" s="13" t="s">
        <v>74</v>
      </c>
      <c r="AY838" s="247" t="s">
        <v>157</v>
      </c>
    </row>
    <row r="839" spans="2:51" s="11" customFormat="1" ht="12">
      <c r="B839" s="215"/>
      <c r="C839" s="216"/>
      <c r="D839" s="217" t="s">
        <v>167</v>
      </c>
      <c r="E839" s="218" t="s">
        <v>20</v>
      </c>
      <c r="F839" s="219" t="s">
        <v>1283</v>
      </c>
      <c r="G839" s="216"/>
      <c r="H839" s="220">
        <v>104.19</v>
      </c>
      <c r="I839" s="221"/>
      <c r="J839" s="216"/>
      <c r="K839" s="216"/>
      <c r="L839" s="222"/>
      <c r="M839" s="223"/>
      <c r="N839" s="224"/>
      <c r="O839" s="224"/>
      <c r="P839" s="224"/>
      <c r="Q839" s="224"/>
      <c r="R839" s="224"/>
      <c r="S839" s="224"/>
      <c r="T839" s="225"/>
      <c r="AT839" s="226" t="s">
        <v>167</v>
      </c>
      <c r="AU839" s="226" t="s">
        <v>165</v>
      </c>
      <c r="AV839" s="11" t="s">
        <v>165</v>
      </c>
      <c r="AW839" s="11" t="s">
        <v>34</v>
      </c>
      <c r="AX839" s="11" t="s">
        <v>74</v>
      </c>
      <c r="AY839" s="226" t="s">
        <v>157</v>
      </c>
    </row>
    <row r="840" spans="2:51" s="13" customFormat="1" ht="12">
      <c r="B840" s="238"/>
      <c r="C840" s="239"/>
      <c r="D840" s="217" t="s">
        <v>167</v>
      </c>
      <c r="E840" s="240" t="s">
        <v>20</v>
      </c>
      <c r="F840" s="241" t="s">
        <v>289</v>
      </c>
      <c r="G840" s="239"/>
      <c r="H840" s="240" t="s">
        <v>20</v>
      </c>
      <c r="I840" s="242"/>
      <c r="J840" s="239"/>
      <c r="K840" s="239"/>
      <c r="L840" s="243"/>
      <c r="M840" s="244"/>
      <c r="N840" s="245"/>
      <c r="O840" s="245"/>
      <c r="P840" s="245"/>
      <c r="Q840" s="245"/>
      <c r="R840" s="245"/>
      <c r="S840" s="245"/>
      <c r="T840" s="246"/>
      <c r="AT840" s="247" t="s">
        <v>167</v>
      </c>
      <c r="AU840" s="247" t="s">
        <v>165</v>
      </c>
      <c r="AV840" s="13" t="s">
        <v>8</v>
      </c>
      <c r="AW840" s="13" t="s">
        <v>34</v>
      </c>
      <c r="AX840" s="13" t="s">
        <v>74</v>
      </c>
      <c r="AY840" s="247" t="s">
        <v>157</v>
      </c>
    </row>
    <row r="841" spans="2:51" s="11" customFormat="1" ht="12">
      <c r="B841" s="215"/>
      <c r="C841" s="216"/>
      <c r="D841" s="217" t="s">
        <v>167</v>
      </c>
      <c r="E841" s="218" t="s">
        <v>20</v>
      </c>
      <c r="F841" s="219" t="s">
        <v>1284</v>
      </c>
      <c r="G841" s="216"/>
      <c r="H841" s="220">
        <v>170.4</v>
      </c>
      <c r="I841" s="221"/>
      <c r="J841" s="216"/>
      <c r="K841" s="216"/>
      <c r="L841" s="222"/>
      <c r="M841" s="223"/>
      <c r="N841" s="224"/>
      <c r="O841" s="224"/>
      <c r="P841" s="224"/>
      <c r="Q841" s="224"/>
      <c r="R841" s="224"/>
      <c r="S841" s="224"/>
      <c r="T841" s="225"/>
      <c r="AT841" s="226" t="s">
        <v>167</v>
      </c>
      <c r="AU841" s="226" t="s">
        <v>165</v>
      </c>
      <c r="AV841" s="11" t="s">
        <v>165</v>
      </c>
      <c r="AW841" s="11" t="s">
        <v>34</v>
      </c>
      <c r="AX841" s="11" t="s">
        <v>74</v>
      </c>
      <c r="AY841" s="226" t="s">
        <v>157</v>
      </c>
    </row>
    <row r="842" spans="2:51" s="13" customFormat="1" ht="12">
      <c r="B842" s="238"/>
      <c r="C842" s="239"/>
      <c r="D842" s="217" t="s">
        <v>167</v>
      </c>
      <c r="E842" s="240" t="s">
        <v>20</v>
      </c>
      <c r="F842" s="241" t="s">
        <v>292</v>
      </c>
      <c r="G842" s="239"/>
      <c r="H842" s="240" t="s">
        <v>20</v>
      </c>
      <c r="I842" s="242"/>
      <c r="J842" s="239"/>
      <c r="K842" s="239"/>
      <c r="L842" s="243"/>
      <c r="M842" s="244"/>
      <c r="N842" s="245"/>
      <c r="O842" s="245"/>
      <c r="P842" s="245"/>
      <c r="Q842" s="245"/>
      <c r="R842" s="245"/>
      <c r="S842" s="245"/>
      <c r="T842" s="246"/>
      <c r="AT842" s="247" t="s">
        <v>167</v>
      </c>
      <c r="AU842" s="247" t="s">
        <v>165</v>
      </c>
      <c r="AV842" s="13" t="s">
        <v>8</v>
      </c>
      <c r="AW842" s="13" t="s">
        <v>34</v>
      </c>
      <c r="AX842" s="13" t="s">
        <v>74</v>
      </c>
      <c r="AY842" s="247" t="s">
        <v>157</v>
      </c>
    </row>
    <row r="843" spans="2:51" s="11" customFormat="1" ht="12">
      <c r="B843" s="215"/>
      <c r="C843" s="216"/>
      <c r="D843" s="217" t="s">
        <v>167</v>
      </c>
      <c r="E843" s="218" t="s">
        <v>20</v>
      </c>
      <c r="F843" s="219" t="s">
        <v>1285</v>
      </c>
      <c r="G843" s="216"/>
      <c r="H843" s="220">
        <v>185</v>
      </c>
      <c r="I843" s="221"/>
      <c r="J843" s="216"/>
      <c r="K843" s="216"/>
      <c r="L843" s="222"/>
      <c r="M843" s="223"/>
      <c r="N843" s="224"/>
      <c r="O843" s="224"/>
      <c r="P843" s="224"/>
      <c r="Q843" s="224"/>
      <c r="R843" s="224"/>
      <c r="S843" s="224"/>
      <c r="T843" s="225"/>
      <c r="AT843" s="226" t="s">
        <v>167</v>
      </c>
      <c r="AU843" s="226" t="s">
        <v>165</v>
      </c>
      <c r="AV843" s="11" t="s">
        <v>165</v>
      </c>
      <c r="AW843" s="11" t="s">
        <v>34</v>
      </c>
      <c r="AX843" s="11" t="s">
        <v>74</v>
      </c>
      <c r="AY843" s="226" t="s">
        <v>157</v>
      </c>
    </row>
    <row r="844" spans="2:51" s="13" customFormat="1" ht="12">
      <c r="B844" s="238"/>
      <c r="C844" s="239"/>
      <c r="D844" s="217" t="s">
        <v>167</v>
      </c>
      <c r="E844" s="240" t="s">
        <v>20</v>
      </c>
      <c r="F844" s="241" t="s">
        <v>294</v>
      </c>
      <c r="G844" s="239"/>
      <c r="H844" s="240" t="s">
        <v>20</v>
      </c>
      <c r="I844" s="242"/>
      <c r="J844" s="239"/>
      <c r="K844" s="239"/>
      <c r="L844" s="243"/>
      <c r="M844" s="244"/>
      <c r="N844" s="245"/>
      <c r="O844" s="245"/>
      <c r="P844" s="245"/>
      <c r="Q844" s="245"/>
      <c r="R844" s="245"/>
      <c r="S844" s="245"/>
      <c r="T844" s="246"/>
      <c r="AT844" s="247" t="s">
        <v>167</v>
      </c>
      <c r="AU844" s="247" t="s">
        <v>165</v>
      </c>
      <c r="AV844" s="13" t="s">
        <v>8</v>
      </c>
      <c r="AW844" s="13" t="s">
        <v>34</v>
      </c>
      <c r="AX844" s="13" t="s">
        <v>74</v>
      </c>
      <c r="AY844" s="247" t="s">
        <v>157</v>
      </c>
    </row>
    <row r="845" spans="2:51" s="11" customFormat="1" ht="12">
      <c r="B845" s="215"/>
      <c r="C845" s="216"/>
      <c r="D845" s="217" t="s">
        <v>167</v>
      </c>
      <c r="E845" s="218" t="s">
        <v>20</v>
      </c>
      <c r="F845" s="219" t="s">
        <v>1286</v>
      </c>
      <c r="G845" s="216"/>
      <c r="H845" s="220">
        <v>175.82</v>
      </c>
      <c r="I845" s="221"/>
      <c r="J845" s="216"/>
      <c r="K845" s="216"/>
      <c r="L845" s="222"/>
      <c r="M845" s="223"/>
      <c r="N845" s="224"/>
      <c r="O845" s="224"/>
      <c r="P845" s="224"/>
      <c r="Q845" s="224"/>
      <c r="R845" s="224"/>
      <c r="S845" s="224"/>
      <c r="T845" s="225"/>
      <c r="AT845" s="226" t="s">
        <v>167</v>
      </c>
      <c r="AU845" s="226" t="s">
        <v>165</v>
      </c>
      <c r="AV845" s="11" t="s">
        <v>165</v>
      </c>
      <c r="AW845" s="11" t="s">
        <v>34</v>
      </c>
      <c r="AX845" s="11" t="s">
        <v>74</v>
      </c>
      <c r="AY845" s="226" t="s">
        <v>157</v>
      </c>
    </row>
    <row r="846" spans="2:51" s="12" customFormat="1" ht="12">
      <c r="B846" s="227"/>
      <c r="C846" s="228"/>
      <c r="D846" s="217" t="s">
        <v>167</v>
      </c>
      <c r="E846" s="229" t="s">
        <v>20</v>
      </c>
      <c r="F846" s="230" t="s">
        <v>169</v>
      </c>
      <c r="G846" s="228"/>
      <c r="H846" s="231">
        <v>635.4100000000001</v>
      </c>
      <c r="I846" s="232"/>
      <c r="J846" s="228"/>
      <c r="K846" s="228"/>
      <c r="L846" s="233"/>
      <c r="M846" s="234"/>
      <c r="N846" s="235"/>
      <c r="O846" s="235"/>
      <c r="P846" s="235"/>
      <c r="Q846" s="235"/>
      <c r="R846" s="235"/>
      <c r="S846" s="235"/>
      <c r="T846" s="236"/>
      <c r="AT846" s="237" t="s">
        <v>167</v>
      </c>
      <c r="AU846" s="237" t="s">
        <v>165</v>
      </c>
      <c r="AV846" s="12" t="s">
        <v>164</v>
      </c>
      <c r="AW846" s="12" t="s">
        <v>34</v>
      </c>
      <c r="AX846" s="12" t="s">
        <v>8</v>
      </c>
      <c r="AY846" s="237" t="s">
        <v>157</v>
      </c>
    </row>
    <row r="847" spans="2:65" s="1" customFormat="1" ht="22.5" customHeight="1">
      <c r="B847" s="38"/>
      <c r="C847" s="204" t="s">
        <v>1287</v>
      </c>
      <c r="D847" s="204" t="s">
        <v>159</v>
      </c>
      <c r="E847" s="205" t="s">
        <v>1288</v>
      </c>
      <c r="F847" s="206" t="s">
        <v>1289</v>
      </c>
      <c r="G847" s="207" t="s">
        <v>514</v>
      </c>
      <c r="H847" s="208">
        <v>0.36</v>
      </c>
      <c r="I847" s="209"/>
      <c r="J847" s="208">
        <f>ROUND(I847*H847,0)</f>
        <v>0</v>
      </c>
      <c r="K847" s="206" t="s">
        <v>163</v>
      </c>
      <c r="L847" s="43"/>
      <c r="M847" s="210" t="s">
        <v>20</v>
      </c>
      <c r="N847" s="211" t="s">
        <v>46</v>
      </c>
      <c r="O847" s="79"/>
      <c r="P847" s="212">
        <f>O847*H847</f>
        <v>0</v>
      </c>
      <c r="Q847" s="212">
        <v>0</v>
      </c>
      <c r="R847" s="212">
        <f>Q847*H847</f>
        <v>0</v>
      </c>
      <c r="S847" s="212">
        <v>0</v>
      </c>
      <c r="T847" s="213">
        <f>S847*H847</f>
        <v>0</v>
      </c>
      <c r="AR847" s="17" t="s">
        <v>247</v>
      </c>
      <c r="AT847" s="17" t="s">
        <v>159</v>
      </c>
      <c r="AU847" s="17" t="s">
        <v>165</v>
      </c>
      <c r="AY847" s="17" t="s">
        <v>157</v>
      </c>
      <c r="BE847" s="214">
        <f>IF(N847="základní",J847,0)</f>
        <v>0</v>
      </c>
      <c r="BF847" s="214">
        <f>IF(N847="snížená",J847,0)</f>
        <v>0</v>
      </c>
      <c r="BG847" s="214">
        <f>IF(N847="zákl. přenesená",J847,0)</f>
        <v>0</v>
      </c>
      <c r="BH847" s="214">
        <f>IF(N847="sníž. přenesená",J847,0)</f>
        <v>0</v>
      </c>
      <c r="BI847" s="214">
        <f>IF(N847="nulová",J847,0)</f>
        <v>0</v>
      </c>
      <c r="BJ847" s="17" t="s">
        <v>165</v>
      </c>
      <c r="BK847" s="214">
        <f>ROUND(I847*H847,0)</f>
        <v>0</v>
      </c>
      <c r="BL847" s="17" t="s">
        <v>247</v>
      </c>
      <c r="BM847" s="17" t="s">
        <v>1290</v>
      </c>
    </row>
    <row r="848" spans="2:63" s="10" customFormat="1" ht="22.8" customHeight="1">
      <c r="B848" s="188"/>
      <c r="C848" s="189"/>
      <c r="D848" s="190" t="s">
        <v>73</v>
      </c>
      <c r="E848" s="202" t="s">
        <v>1291</v>
      </c>
      <c r="F848" s="202" t="s">
        <v>1292</v>
      </c>
      <c r="G848" s="189"/>
      <c r="H848" s="189"/>
      <c r="I848" s="192"/>
      <c r="J848" s="203">
        <f>BK848</f>
        <v>0</v>
      </c>
      <c r="K848" s="189"/>
      <c r="L848" s="194"/>
      <c r="M848" s="195"/>
      <c r="N848" s="196"/>
      <c r="O848" s="196"/>
      <c r="P848" s="197">
        <f>SUM(P849:P859)</f>
        <v>0</v>
      </c>
      <c r="Q848" s="196"/>
      <c r="R848" s="197">
        <f>SUM(R849:R859)</f>
        <v>0.00264</v>
      </c>
      <c r="S848" s="196"/>
      <c r="T848" s="198">
        <f>SUM(T849:T859)</f>
        <v>0</v>
      </c>
      <c r="AR848" s="199" t="s">
        <v>165</v>
      </c>
      <c r="AT848" s="200" t="s">
        <v>73</v>
      </c>
      <c r="AU848" s="200" t="s">
        <v>8</v>
      </c>
      <c r="AY848" s="199" t="s">
        <v>157</v>
      </c>
      <c r="BK848" s="201">
        <f>SUM(BK849:BK859)</f>
        <v>0</v>
      </c>
    </row>
    <row r="849" spans="2:65" s="1" customFormat="1" ht="16.5" customHeight="1">
      <c r="B849" s="38"/>
      <c r="C849" s="204" t="s">
        <v>1293</v>
      </c>
      <c r="D849" s="204" t="s">
        <v>159</v>
      </c>
      <c r="E849" s="205" t="s">
        <v>1294</v>
      </c>
      <c r="F849" s="206" t="s">
        <v>1295</v>
      </c>
      <c r="G849" s="207" t="s">
        <v>707</v>
      </c>
      <c r="H849" s="208">
        <v>1</v>
      </c>
      <c r="I849" s="209"/>
      <c r="J849" s="208">
        <f>ROUND(I849*H849,0)</f>
        <v>0</v>
      </c>
      <c r="K849" s="206" t="s">
        <v>163</v>
      </c>
      <c r="L849" s="43"/>
      <c r="M849" s="210" t="s">
        <v>20</v>
      </c>
      <c r="N849" s="211" t="s">
        <v>46</v>
      </c>
      <c r="O849" s="79"/>
      <c r="P849" s="212">
        <f>O849*H849</f>
        <v>0</v>
      </c>
      <c r="Q849" s="212">
        <v>0</v>
      </c>
      <c r="R849" s="212">
        <f>Q849*H849</f>
        <v>0</v>
      </c>
      <c r="S849" s="212">
        <v>0</v>
      </c>
      <c r="T849" s="213">
        <f>S849*H849</f>
        <v>0</v>
      </c>
      <c r="AR849" s="17" t="s">
        <v>247</v>
      </c>
      <c r="AT849" s="17" t="s">
        <v>159</v>
      </c>
      <c r="AU849" s="17" t="s">
        <v>165</v>
      </c>
      <c r="AY849" s="17" t="s">
        <v>157</v>
      </c>
      <c r="BE849" s="214">
        <f>IF(N849="základní",J849,0)</f>
        <v>0</v>
      </c>
      <c r="BF849" s="214">
        <f>IF(N849="snížená",J849,0)</f>
        <v>0</v>
      </c>
      <c r="BG849" s="214">
        <f>IF(N849="zákl. přenesená",J849,0)</f>
        <v>0</v>
      </c>
      <c r="BH849" s="214">
        <f>IF(N849="sníž. přenesená",J849,0)</f>
        <v>0</v>
      </c>
      <c r="BI849" s="214">
        <f>IF(N849="nulová",J849,0)</f>
        <v>0</v>
      </c>
      <c r="BJ849" s="17" t="s">
        <v>165</v>
      </c>
      <c r="BK849" s="214">
        <f>ROUND(I849*H849,0)</f>
        <v>0</v>
      </c>
      <c r="BL849" s="17" t="s">
        <v>247</v>
      </c>
      <c r="BM849" s="17" t="s">
        <v>1296</v>
      </c>
    </row>
    <row r="850" spans="2:51" s="11" customFormat="1" ht="12">
      <c r="B850" s="215"/>
      <c r="C850" s="216"/>
      <c r="D850" s="217" t="s">
        <v>167</v>
      </c>
      <c r="E850" s="218" t="s">
        <v>20</v>
      </c>
      <c r="F850" s="219" t="s">
        <v>1297</v>
      </c>
      <c r="G850" s="216"/>
      <c r="H850" s="220">
        <v>1</v>
      </c>
      <c r="I850" s="221"/>
      <c r="J850" s="216"/>
      <c r="K850" s="216"/>
      <c r="L850" s="222"/>
      <c r="M850" s="223"/>
      <c r="N850" s="224"/>
      <c r="O850" s="224"/>
      <c r="P850" s="224"/>
      <c r="Q850" s="224"/>
      <c r="R850" s="224"/>
      <c r="S850" s="224"/>
      <c r="T850" s="225"/>
      <c r="AT850" s="226" t="s">
        <v>167</v>
      </c>
      <c r="AU850" s="226" t="s">
        <v>165</v>
      </c>
      <c r="AV850" s="11" t="s">
        <v>165</v>
      </c>
      <c r="AW850" s="11" t="s">
        <v>34</v>
      </c>
      <c r="AX850" s="11" t="s">
        <v>8</v>
      </c>
      <c r="AY850" s="226" t="s">
        <v>157</v>
      </c>
    </row>
    <row r="851" spans="2:65" s="1" customFormat="1" ht="16.5" customHeight="1">
      <c r="B851" s="38"/>
      <c r="C851" s="248" t="s">
        <v>1298</v>
      </c>
      <c r="D851" s="248" t="s">
        <v>223</v>
      </c>
      <c r="E851" s="249" t="s">
        <v>1299</v>
      </c>
      <c r="F851" s="250" t="s">
        <v>1300</v>
      </c>
      <c r="G851" s="251" t="s">
        <v>434</v>
      </c>
      <c r="H851" s="252">
        <v>1</v>
      </c>
      <c r="I851" s="253"/>
      <c r="J851" s="252">
        <f>ROUND(I851*H851,0)</f>
        <v>0</v>
      </c>
      <c r="K851" s="250" t="s">
        <v>209</v>
      </c>
      <c r="L851" s="254"/>
      <c r="M851" s="255" t="s">
        <v>20</v>
      </c>
      <c r="N851" s="256" t="s">
        <v>46</v>
      </c>
      <c r="O851" s="79"/>
      <c r="P851" s="212">
        <f>O851*H851</f>
        <v>0</v>
      </c>
      <c r="Q851" s="212">
        <v>0</v>
      </c>
      <c r="R851" s="212">
        <f>Q851*H851</f>
        <v>0</v>
      </c>
      <c r="S851" s="212">
        <v>0</v>
      </c>
      <c r="T851" s="213">
        <f>S851*H851</f>
        <v>0</v>
      </c>
      <c r="AR851" s="17" t="s">
        <v>374</v>
      </c>
      <c r="AT851" s="17" t="s">
        <v>223</v>
      </c>
      <c r="AU851" s="17" t="s">
        <v>165</v>
      </c>
      <c r="AY851" s="17" t="s">
        <v>157</v>
      </c>
      <c r="BE851" s="214">
        <f>IF(N851="základní",J851,0)</f>
        <v>0</v>
      </c>
      <c r="BF851" s="214">
        <f>IF(N851="snížená",J851,0)</f>
        <v>0</v>
      </c>
      <c r="BG851" s="214">
        <f>IF(N851="zákl. přenesená",J851,0)</f>
        <v>0</v>
      </c>
      <c r="BH851" s="214">
        <f>IF(N851="sníž. přenesená",J851,0)</f>
        <v>0</v>
      </c>
      <c r="BI851" s="214">
        <f>IF(N851="nulová",J851,0)</f>
        <v>0</v>
      </c>
      <c r="BJ851" s="17" t="s">
        <v>165</v>
      </c>
      <c r="BK851" s="214">
        <f>ROUND(I851*H851,0)</f>
        <v>0</v>
      </c>
      <c r="BL851" s="17" t="s">
        <v>247</v>
      </c>
      <c r="BM851" s="17" t="s">
        <v>1301</v>
      </c>
    </row>
    <row r="852" spans="2:51" s="11" customFormat="1" ht="12">
      <c r="B852" s="215"/>
      <c r="C852" s="216"/>
      <c r="D852" s="217" t="s">
        <v>167</v>
      </c>
      <c r="E852" s="218" t="s">
        <v>20</v>
      </c>
      <c r="F852" s="219" t="s">
        <v>1225</v>
      </c>
      <c r="G852" s="216"/>
      <c r="H852" s="220">
        <v>1</v>
      </c>
      <c r="I852" s="221"/>
      <c r="J852" s="216"/>
      <c r="K852" s="216"/>
      <c r="L852" s="222"/>
      <c r="M852" s="223"/>
      <c r="N852" s="224"/>
      <c r="O852" s="224"/>
      <c r="P852" s="224"/>
      <c r="Q852" s="224"/>
      <c r="R852" s="224"/>
      <c r="S852" s="224"/>
      <c r="T852" s="225"/>
      <c r="AT852" s="226" t="s">
        <v>167</v>
      </c>
      <c r="AU852" s="226" t="s">
        <v>165</v>
      </c>
      <c r="AV852" s="11" t="s">
        <v>165</v>
      </c>
      <c r="AW852" s="11" t="s">
        <v>34</v>
      </c>
      <c r="AX852" s="11" t="s">
        <v>8</v>
      </c>
      <c r="AY852" s="226" t="s">
        <v>157</v>
      </c>
    </row>
    <row r="853" spans="2:65" s="1" customFormat="1" ht="16.5" customHeight="1">
      <c r="B853" s="38"/>
      <c r="C853" s="204" t="s">
        <v>1302</v>
      </c>
      <c r="D853" s="204" t="s">
        <v>159</v>
      </c>
      <c r="E853" s="205" t="s">
        <v>1303</v>
      </c>
      <c r="F853" s="206" t="s">
        <v>1304</v>
      </c>
      <c r="G853" s="207" t="s">
        <v>707</v>
      </c>
      <c r="H853" s="208">
        <v>4</v>
      </c>
      <c r="I853" s="209"/>
      <c r="J853" s="208">
        <f>ROUND(I853*H853,0)</f>
        <v>0</v>
      </c>
      <c r="K853" s="206" t="s">
        <v>163</v>
      </c>
      <c r="L853" s="43"/>
      <c r="M853" s="210" t="s">
        <v>20</v>
      </c>
      <c r="N853" s="211" t="s">
        <v>46</v>
      </c>
      <c r="O853" s="79"/>
      <c r="P853" s="212">
        <f>O853*H853</f>
        <v>0</v>
      </c>
      <c r="Q853" s="212">
        <v>0.00066</v>
      </c>
      <c r="R853" s="212">
        <f>Q853*H853</f>
        <v>0.00264</v>
      </c>
      <c r="S853" s="212">
        <v>0</v>
      </c>
      <c r="T853" s="213">
        <f>S853*H853</f>
        <v>0</v>
      </c>
      <c r="AR853" s="17" t="s">
        <v>247</v>
      </c>
      <c r="AT853" s="17" t="s">
        <v>159</v>
      </c>
      <c r="AU853" s="17" t="s">
        <v>165</v>
      </c>
      <c r="AY853" s="17" t="s">
        <v>157</v>
      </c>
      <c r="BE853" s="214">
        <f>IF(N853="základní",J853,0)</f>
        <v>0</v>
      </c>
      <c r="BF853" s="214">
        <f>IF(N853="snížená",J853,0)</f>
        <v>0</v>
      </c>
      <c r="BG853" s="214">
        <f>IF(N853="zákl. přenesená",J853,0)</f>
        <v>0</v>
      </c>
      <c r="BH853" s="214">
        <f>IF(N853="sníž. přenesená",J853,0)</f>
        <v>0</v>
      </c>
      <c r="BI853" s="214">
        <f>IF(N853="nulová",J853,0)</f>
        <v>0</v>
      </c>
      <c r="BJ853" s="17" t="s">
        <v>165</v>
      </c>
      <c r="BK853" s="214">
        <f>ROUND(I853*H853,0)</f>
        <v>0</v>
      </c>
      <c r="BL853" s="17" t="s">
        <v>247</v>
      </c>
      <c r="BM853" s="17" t="s">
        <v>1305</v>
      </c>
    </row>
    <row r="854" spans="2:51" s="13" customFormat="1" ht="12">
      <c r="B854" s="238"/>
      <c r="C854" s="239"/>
      <c r="D854" s="217" t="s">
        <v>167</v>
      </c>
      <c r="E854" s="240" t="s">
        <v>20</v>
      </c>
      <c r="F854" s="241" t="s">
        <v>1306</v>
      </c>
      <c r="G854" s="239"/>
      <c r="H854" s="240" t="s">
        <v>20</v>
      </c>
      <c r="I854" s="242"/>
      <c r="J854" s="239"/>
      <c r="K854" s="239"/>
      <c r="L854" s="243"/>
      <c r="M854" s="244"/>
      <c r="N854" s="245"/>
      <c r="O854" s="245"/>
      <c r="P854" s="245"/>
      <c r="Q854" s="245"/>
      <c r="R854" s="245"/>
      <c r="S854" s="245"/>
      <c r="T854" s="246"/>
      <c r="AT854" s="247" t="s">
        <v>167</v>
      </c>
      <c r="AU854" s="247" t="s">
        <v>165</v>
      </c>
      <c r="AV854" s="13" t="s">
        <v>8</v>
      </c>
      <c r="AW854" s="13" t="s">
        <v>34</v>
      </c>
      <c r="AX854" s="13" t="s">
        <v>74</v>
      </c>
      <c r="AY854" s="247" t="s">
        <v>157</v>
      </c>
    </row>
    <row r="855" spans="2:51" s="11" customFormat="1" ht="12">
      <c r="B855" s="215"/>
      <c r="C855" s="216"/>
      <c r="D855" s="217" t="s">
        <v>167</v>
      </c>
      <c r="E855" s="218" t="s">
        <v>20</v>
      </c>
      <c r="F855" s="219" t="s">
        <v>164</v>
      </c>
      <c r="G855" s="216"/>
      <c r="H855" s="220">
        <v>4</v>
      </c>
      <c r="I855" s="221"/>
      <c r="J855" s="216"/>
      <c r="K855" s="216"/>
      <c r="L855" s="222"/>
      <c r="M855" s="223"/>
      <c r="N855" s="224"/>
      <c r="O855" s="224"/>
      <c r="P855" s="224"/>
      <c r="Q855" s="224"/>
      <c r="R855" s="224"/>
      <c r="S855" s="224"/>
      <c r="T855" s="225"/>
      <c r="AT855" s="226" t="s">
        <v>167</v>
      </c>
      <c r="AU855" s="226" t="s">
        <v>165</v>
      </c>
      <c r="AV855" s="11" t="s">
        <v>165</v>
      </c>
      <c r="AW855" s="11" t="s">
        <v>34</v>
      </c>
      <c r="AX855" s="11" t="s">
        <v>74</v>
      </c>
      <c r="AY855" s="226" t="s">
        <v>157</v>
      </c>
    </row>
    <row r="856" spans="2:51" s="12" customFormat="1" ht="12">
      <c r="B856" s="227"/>
      <c r="C856" s="228"/>
      <c r="D856" s="217" t="s">
        <v>167</v>
      </c>
      <c r="E856" s="229" t="s">
        <v>20</v>
      </c>
      <c r="F856" s="230" t="s">
        <v>169</v>
      </c>
      <c r="G856" s="228"/>
      <c r="H856" s="231">
        <v>4</v>
      </c>
      <c r="I856" s="232"/>
      <c r="J856" s="228"/>
      <c r="K856" s="228"/>
      <c r="L856" s="233"/>
      <c r="M856" s="234"/>
      <c r="N856" s="235"/>
      <c r="O856" s="235"/>
      <c r="P856" s="235"/>
      <c r="Q856" s="235"/>
      <c r="R856" s="235"/>
      <c r="S856" s="235"/>
      <c r="T856" s="236"/>
      <c r="AT856" s="237" t="s">
        <v>167</v>
      </c>
      <c r="AU856" s="237" t="s">
        <v>165</v>
      </c>
      <c r="AV856" s="12" t="s">
        <v>164</v>
      </c>
      <c r="AW856" s="12" t="s">
        <v>34</v>
      </c>
      <c r="AX856" s="12" t="s">
        <v>8</v>
      </c>
      <c r="AY856" s="237" t="s">
        <v>157</v>
      </c>
    </row>
    <row r="857" spans="2:65" s="1" customFormat="1" ht="16.5" customHeight="1">
      <c r="B857" s="38"/>
      <c r="C857" s="248" t="s">
        <v>1307</v>
      </c>
      <c r="D857" s="248" t="s">
        <v>223</v>
      </c>
      <c r="E857" s="249" t="s">
        <v>1308</v>
      </c>
      <c r="F857" s="250" t="s">
        <v>1309</v>
      </c>
      <c r="G857" s="251" t="s">
        <v>434</v>
      </c>
      <c r="H857" s="252">
        <v>4</v>
      </c>
      <c r="I857" s="253"/>
      <c r="J857" s="252">
        <f>ROUND(I857*H857,0)</f>
        <v>0</v>
      </c>
      <c r="K857" s="250" t="s">
        <v>209</v>
      </c>
      <c r="L857" s="254"/>
      <c r="M857" s="255" t="s">
        <v>20</v>
      </c>
      <c r="N857" s="256" t="s">
        <v>46</v>
      </c>
      <c r="O857" s="79"/>
      <c r="P857" s="212">
        <f>O857*H857</f>
        <v>0</v>
      </c>
      <c r="Q857" s="212">
        <v>0</v>
      </c>
      <c r="R857" s="212">
        <f>Q857*H857</f>
        <v>0</v>
      </c>
      <c r="S857" s="212">
        <v>0</v>
      </c>
      <c r="T857" s="213">
        <f>S857*H857</f>
        <v>0</v>
      </c>
      <c r="AR857" s="17" t="s">
        <v>374</v>
      </c>
      <c r="AT857" s="17" t="s">
        <v>223</v>
      </c>
      <c r="AU857" s="17" t="s">
        <v>165</v>
      </c>
      <c r="AY857" s="17" t="s">
        <v>157</v>
      </c>
      <c r="BE857" s="214">
        <f>IF(N857="základní",J857,0)</f>
        <v>0</v>
      </c>
      <c r="BF857" s="214">
        <f>IF(N857="snížená",J857,0)</f>
        <v>0</v>
      </c>
      <c r="BG857" s="214">
        <f>IF(N857="zákl. přenesená",J857,0)</f>
        <v>0</v>
      </c>
      <c r="BH857" s="214">
        <f>IF(N857="sníž. přenesená",J857,0)</f>
        <v>0</v>
      </c>
      <c r="BI857" s="214">
        <f>IF(N857="nulová",J857,0)</f>
        <v>0</v>
      </c>
      <c r="BJ857" s="17" t="s">
        <v>165</v>
      </c>
      <c r="BK857" s="214">
        <f>ROUND(I857*H857,0)</f>
        <v>0</v>
      </c>
      <c r="BL857" s="17" t="s">
        <v>247</v>
      </c>
      <c r="BM857" s="17" t="s">
        <v>1310</v>
      </c>
    </row>
    <row r="858" spans="2:51" s="11" customFormat="1" ht="12">
      <c r="B858" s="215"/>
      <c r="C858" s="216"/>
      <c r="D858" s="217" t="s">
        <v>167</v>
      </c>
      <c r="E858" s="218" t="s">
        <v>20</v>
      </c>
      <c r="F858" s="219" t="s">
        <v>1311</v>
      </c>
      <c r="G858" s="216"/>
      <c r="H858" s="220">
        <v>4</v>
      </c>
      <c r="I858" s="221"/>
      <c r="J858" s="216"/>
      <c r="K858" s="216"/>
      <c r="L858" s="222"/>
      <c r="M858" s="223"/>
      <c r="N858" s="224"/>
      <c r="O858" s="224"/>
      <c r="P858" s="224"/>
      <c r="Q858" s="224"/>
      <c r="R858" s="224"/>
      <c r="S858" s="224"/>
      <c r="T858" s="225"/>
      <c r="AT858" s="226" t="s">
        <v>167</v>
      </c>
      <c r="AU858" s="226" t="s">
        <v>165</v>
      </c>
      <c r="AV858" s="11" t="s">
        <v>165</v>
      </c>
      <c r="AW858" s="11" t="s">
        <v>34</v>
      </c>
      <c r="AX858" s="11" t="s">
        <v>8</v>
      </c>
      <c r="AY858" s="226" t="s">
        <v>157</v>
      </c>
    </row>
    <row r="859" spans="2:65" s="1" customFormat="1" ht="22.5" customHeight="1">
      <c r="B859" s="38"/>
      <c r="C859" s="204" t="s">
        <v>1312</v>
      </c>
      <c r="D859" s="204" t="s">
        <v>159</v>
      </c>
      <c r="E859" s="205" t="s">
        <v>1313</v>
      </c>
      <c r="F859" s="206" t="s">
        <v>1314</v>
      </c>
      <c r="G859" s="207" t="s">
        <v>514</v>
      </c>
      <c r="H859" s="208">
        <v>0.63</v>
      </c>
      <c r="I859" s="209"/>
      <c r="J859" s="208">
        <f>ROUND(I859*H859,0)</f>
        <v>0</v>
      </c>
      <c r="K859" s="206" t="s">
        <v>163</v>
      </c>
      <c r="L859" s="43"/>
      <c r="M859" s="210" t="s">
        <v>20</v>
      </c>
      <c r="N859" s="211" t="s">
        <v>46</v>
      </c>
      <c r="O859" s="79"/>
      <c r="P859" s="212">
        <f>O859*H859</f>
        <v>0</v>
      </c>
      <c r="Q859" s="212">
        <v>0</v>
      </c>
      <c r="R859" s="212">
        <f>Q859*H859</f>
        <v>0</v>
      </c>
      <c r="S859" s="212">
        <v>0</v>
      </c>
      <c r="T859" s="213">
        <f>S859*H859</f>
        <v>0</v>
      </c>
      <c r="AR859" s="17" t="s">
        <v>247</v>
      </c>
      <c r="AT859" s="17" t="s">
        <v>159</v>
      </c>
      <c r="AU859" s="17" t="s">
        <v>165</v>
      </c>
      <c r="AY859" s="17" t="s">
        <v>157</v>
      </c>
      <c r="BE859" s="214">
        <f>IF(N859="základní",J859,0)</f>
        <v>0</v>
      </c>
      <c r="BF859" s="214">
        <f>IF(N859="snížená",J859,0)</f>
        <v>0</v>
      </c>
      <c r="BG859" s="214">
        <f>IF(N859="zákl. přenesená",J859,0)</f>
        <v>0</v>
      </c>
      <c r="BH859" s="214">
        <f>IF(N859="sníž. přenesená",J859,0)</f>
        <v>0</v>
      </c>
      <c r="BI859" s="214">
        <f>IF(N859="nulová",J859,0)</f>
        <v>0</v>
      </c>
      <c r="BJ859" s="17" t="s">
        <v>165</v>
      </c>
      <c r="BK859" s="214">
        <f>ROUND(I859*H859,0)</f>
        <v>0</v>
      </c>
      <c r="BL859" s="17" t="s">
        <v>247</v>
      </c>
      <c r="BM859" s="17" t="s">
        <v>1315</v>
      </c>
    </row>
    <row r="860" spans="2:63" s="10" customFormat="1" ht="22.8" customHeight="1">
      <c r="B860" s="188"/>
      <c r="C860" s="189"/>
      <c r="D860" s="190" t="s">
        <v>73</v>
      </c>
      <c r="E860" s="202" t="s">
        <v>1316</v>
      </c>
      <c r="F860" s="202" t="s">
        <v>1317</v>
      </c>
      <c r="G860" s="189"/>
      <c r="H860" s="189"/>
      <c r="I860" s="192"/>
      <c r="J860" s="203">
        <f>BK860</f>
        <v>0</v>
      </c>
      <c r="K860" s="189"/>
      <c r="L860" s="194"/>
      <c r="M860" s="195"/>
      <c r="N860" s="196"/>
      <c r="O860" s="196"/>
      <c r="P860" s="197">
        <f>SUM(P861:P890)</f>
        <v>0</v>
      </c>
      <c r="Q860" s="196"/>
      <c r="R860" s="197">
        <f>SUM(R861:R890)</f>
        <v>0.6689786000000001</v>
      </c>
      <c r="S860" s="196"/>
      <c r="T860" s="198">
        <f>SUM(T861:T890)</f>
        <v>0</v>
      </c>
      <c r="AR860" s="199" t="s">
        <v>165</v>
      </c>
      <c r="AT860" s="200" t="s">
        <v>73</v>
      </c>
      <c r="AU860" s="200" t="s">
        <v>8</v>
      </c>
      <c r="AY860" s="199" t="s">
        <v>157</v>
      </c>
      <c r="BK860" s="201">
        <f>SUM(BK861:BK890)</f>
        <v>0</v>
      </c>
    </row>
    <row r="861" spans="2:65" s="1" customFormat="1" ht="22.5" customHeight="1">
      <c r="B861" s="38"/>
      <c r="C861" s="204" t="s">
        <v>1318</v>
      </c>
      <c r="D861" s="204" t="s">
        <v>159</v>
      </c>
      <c r="E861" s="205" t="s">
        <v>1319</v>
      </c>
      <c r="F861" s="206" t="s">
        <v>1320</v>
      </c>
      <c r="G861" s="207" t="s">
        <v>162</v>
      </c>
      <c r="H861" s="208">
        <v>1358.6</v>
      </c>
      <c r="I861" s="209"/>
      <c r="J861" s="208">
        <f>ROUND(I861*H861,0)</f>
        <v>0</v>
      </c>
      <c r="K861" s="206" t="s">
        <v>163</v>
      </c>
      <c r="L861" s="43"/>
      <c r="M861" s="210" t="s">
        <v>20</v>
      </c>
      <c r="N861" s="211" t="s">
        <v>46</v>
      </c>
      <c r="O861" s="79"/>
      <c r="P861" s="212">
        <f>O861*H861</f>
        <v>0</v>
      </c>
      <c r="Q861" s="212">
        <v>0.00022</v>
      </c>
      <c r="R861" s="212">
        <f>Q861*H861</f>
        <v>0.298892</v>
      </c>
      <c r="S861" s="212">
        <v>0</v>
      </c>
      <c r="T861" s="213">
        <f>S861*H861</f>
        <v>0</v>
      </c>
      <c r="AR861" s="17" t="s">
        <v>247</v>
      </c>
      <c r="AT861" s="17" t="s">
        <v>159</v>
      </c>
      <c r="AU861" s="17" t="s">
        <v>165</v>
      </c>
      <c r="AY861" s="17" t="s">
        <v>157</v>
      </c>
      <c r="BE861" s="214">
        <f>IF(N861="základní",J861,0)</f>
        <v>0</v>
      </c>
      <c r="BF861" s="214">
        <f>IF(N861="snížená",J861,0)</f>
        <v>0</v>
      </c>
      <c r="BG861" s="214">
        <f>IF(N861="zákl. přenesená",J861,0)</f>
        <v>0</v>
      </c>
      <c r="BH861" s="214">
        <f>IF(N861="sníž. přenesená",J861,0)</f>
        <v>0</v>
      </c>
      <c r="BI861" s="214">
        <f>IF(N861="nulová",J861,0)</f>
        <v>0</v>
      </c>
      <c r="BJ861" s="17" t="s">
        <v>165</v>
      </c>
      <c r="BK861" s="214">
        <f>ROUND(I861*H861,0)</f>
        <v>0</v>
      </c>
      <c r="BL861" s="17" t="s">
        <v>247</v>
      </c>
      <c r="BM861" s="17" t="s">
        <v>1321</v>
      </c>
    </row>
    <row r="862" spans="2:51" s="11" customFormat="1" ht="12">
      <c r="B862" s="215"/>
      <c r="C862" s="216"/>
      <c r="D862" s="217" t="s">
        <v>167</v>
      </c>
      <c r="E862" s="218" t="s">
        <v>20</v>
      </c>
      <c r="F862" s="219" t="s">
        <v>612</v>
      </c>
      <c r="G862" s="216"/>
      <c r="H862" s="220">
        <v>560.41</v>
      </c>
      <c r="I862" s="221"/>
      <c r="J862" s="216"/>
      <c r="K862" s="216"/>
      <c r="L862" s="222"/>
      <c r="M862" s="223"/>
      <c r="N862" s="224"/>
      <c r="O862" s="224"/>
      <c r="P862" s="224"/>
      <c r="Q862" s="224"/>
      <c r="R862" s="224"/>
      <c r="S862" s="224"/>
      <c r="T862" s="225"/>
      <c r="AT862" s="226" t="s">
        <v>167</v>
      </c>
      <c r="AU862" s="226" t="s">
        <v>165</v>
      </c>
      <c r="AV862" s="11" t="s">
        <v>165</v>
      </c>
      <c r="AW862" s="11" t="s">
        <v>34</v>
      </c>
      <c r="AX862" s="11" t="s">
        <v>74</v>
      </c>
      <c r="AY862" s="226" t="s">
        <v>157</v>
      </c>
    </row>
    <row r="863" spans="2:51" s="11" customFormat="1" ht="12">
      <c r="B863" s="215"/>
      <c r="C863" s="216"/>
      <c r="D863" s="217" t="s">
        <v>167</v>
      </c>
      <c r="E863" s="218" t="s">
        <v>20</v>
      </c>
      <c r="F863" s="219" t="s">
        <v>1322</v>
      </c>
      <c r="G863" s="216"/>
      <c r="H863" s="220">
        <v>560.41</v>
      </c>
      <c r="I863" s="221"/>
      <c r="J863" s="216"/>
      <c r="K863" s="216"/>
      <c r="L863" s="222"/>
      <c r="M863" s="223"/>
      <c r="N863" s="224"/>
      <c r="O863" s="224"/>
      <c r="P863" s="224"/>
      <c r="Q863" s="224"/>
      <c r="R863" s="224"/>
      <c r="S863" s="224"/>
      <c r="T863" s="225"/>
      <c r="AT863" s="226" t="s">
        <v>167</v>
      </c>
      <c r="AU863" s="226" t="s">
        <v>165</v>
      </c>
      <c r="AV863" s="11" t="s">
        <v>165</v>
      </c>
      <c r="AW863" s="11" t="s">
        <v>34</v>
      </c>
      <c r="AX863" s="11" t="s">
        <v>74</v>
      </c>
      <c r="AY863" s="226" t="s">
        <v>157</v>
      </c>
    </row>
    <row r="864" spans="2:51" s="11" customFormat="1" ht="12">
      <c r="B864" s="215"/>
      <c r="C864" s="216"/>
      <c r="D864" s="217" t="s">
        <v>167</v>
      </c>
      <c r="E864" s="218" t="s">
        <v>20</v>
      </c>
      <c r="F864" s="219" t="s">
        <v>1323</v>
      </c>
      <c r="G864" s="216"/>
      <c r="H864" s="220">
        <v>237.78</v>
      </c>
      <c r="I864" s="221"/>
      <c r="J864" s="216"/>
      <c r="K864" s="216"/>
      <c r="L864" s="222"/>
      <c r="M864" s="223"/>
      <c r="N864" s="224"/>
      <c r="O864" s="224"/>
      <c r="P864" s="224"/>
      <c r="Q864" s="224"/>
      <c r="R864" s="224"/>
      <c r="S864" s="224"/>
      <c r="T864" s="225"/>
      <c r="AT864" s="226" t="s">
        <v>167</v>
      </c>
      <c r="AU864" s="226" t="s">
        <v>165</v>
      </c>
      <c r="AV864" s="11" t="s">
        <v>165</v>
      </c>
      <c r="AW864" s="11" t="s">
        <v>34</v>
      </c>
      <c r="AX864" s="11" t="s">
        <v>74</v>
      </c>
      <c r="AY864" s="226" t="s">
        <v>157</v>
      </c>
    </row>
    <row r="865" spans="2:51" s="12" customFormat="1" ht="12">
      <c r="B865" s="227"/>
      <c r="C865" s="228"/>
      <c r="D865" s="217" t="s">
        <v>167</v>
      </c>
      <c r="E865" s="229" t="s">
        <v>20</v>
      </c>
      <c r="F865" s="230" t="s">
        <v>169</v>
      </c>
      <c r="G865" s="228"/>
      <c r="H865" s="231">
        <v>1358.6</v>
      </c>
      <c r="I865" s="232"/>
      <c r="J865" s="228"/>
      <c r="K865" s="228"/>
      <c r="L865" s="233"/>
      <c r="M865" s="234"/>
      <c r="N865" s="235"/>
      <c r="O865" s="235"/>
      <c r="P865" s="235"/>
      <c r="Q865" s="235"/>
      <c r="R865" s="235"/>
      <c r="S865" s="235"/>
      <c r="T865" s="236"/>
      <c r="AT865" s="237" t="s">
        <v>167</v>
      </c>
      <c r="AU865" s="237" t="s">
        <v>165</v>
      </c>
      <c r="AV865" s="12" t="s">
        <v>164</v>
      </c>
      <c r="AW865" s="12" t="s">
        <v>34</v>
      </c>
      <c r="AX865" s="12" t="s">
        <v>8</v>
      </c>
      <c r="AY865" s="237" t="s">
        <v>157</v>
      </c>
    </row>
    <row r="866" spans="2:65" s="1" customFormat="1" ht="16.5" customHeight="1">
      <c r="B866" s="38"/>
      <c r="C866" s="204" t="s">
        <v>1324</v>
      </c>
      <c r="D866" s="204" t="s">
        <v>159</v>
      </c>
      <c r="E866" s="205" t="s">
        <v>1325</v>
      </c>
      <c r="F866" s="206" t="s">
        <v>1326</v>
      </c>
      <c r="G866" s="207" t="s">
        <v>162</v>
      </c>
      <c r="H866" s="208">
        <v>445.86</v>
      </c>
      <c r="I866" s="209"/>
      <c r="J866" s="208">
        <f>ROUND(I866*H866,0)</f>
        <v>0</v>
      </c>
      <c r="K866" s="206" t="s">
        <v>163</v>
      </c>
      <c r="L866" s="43"/>
      <c r="M866" s="210" t="s">
        <v>20</v>
      </c>
      <c r="N866" s="211" t="s">
        <v>46</v>
      </c>
      <c r="O866" s="79"/>
      <c r="P866" s="212">
        <f>O866*H866</f>
        <v>0</v>
      </c>
      <c r="Q866" s="212">
        <v>0.0002</v>
      </c>
      <c r="R866" s="212">
        <f>Q866*H866</f>
        <v>0.089172</v>
      </c>
      <c r="S866" s="212">
        <v>0</v>
      </c>
      <c r="T866" s="213">
        <f>S866*H866</f>
        <v>0</v>
      </c>
      <c r="AR866" s="17" t="s">
        <v>247</v>
      </c>
      <c r="AT866" s="17" t="s">
        <v>159</v>
      </c>
      <c r="AU866" s="17" t="s">
        <v>165</v>
      </c>
      <c r="AY866" s="17" t="s">
        <v>157</v>
      </c>
      <c r="BE866" s="214">
        <f>IF(N866="základní",J866,0)</f>
        <v>0</v>
      </c>
      <c r="BF866" s="214">
        <f>IF(N866="snížená",J866,0)</f>
        <v>0</v>
      </c>
      <c r="BG866" s="214">
        <f>IF(N866="zákl. přenesená",J866,0)</f>
        <v>0</v>
      </c>
      <c r="BH866" s="214">
        <f>IF(N866="sníž. přenesená",J866,0)</f>
        <v>0</v>
      </c>
      <c r="BI866" s="214">
        <f>IF(N866="nulová",J866,0)</f>
        <v>0</v>
      </c>
      <c r="BJ866" s="17" t="s">
        <v>165</v>
      </c>
      <c r="BK866" s="214">
        <f>ROUND(I866*H866,0)</f>
        <v>0</v>
      </c>
      <c r="BL866" s="17" t="s">
        <v>247</v>
      </c>
      <c r="BM866" s="17" t="s">
        <v>1327</v>
      </c>
    </row>
    <row r="867" spans="2:51" s="13" customFormat="1" ht="12">
      <c r="B867" s="238"/>
      <c r="C867" s="239"/>
      <c r="D867" s="217" t="s">
        <v>167</v>
      </c>
      <c r="E867" s="240" t="s">
        <v>20</v>
      </c>
      <c r="F867" s="241" t="s">
        <v>239</v>
      </c>
      <c r="G867" s="239"/>
      <c r="H867" s="240" t="s">
        <v>20</v>
      </c>
      <c r="I867" s="242"/>
      <c r="J867" s="239"/>
      <c r="K867" s="239"/>
      <c r="L867" s="243"/>
      <c r="M867" s="244"/>
      <c r="N867" s="245"/>
      <c r="O867" s="245"/>
      <c r="P867" s="245"/>
      <c r="Q867" s="245"/>
      <c r="R867" s="245"/>
      <c r="S867" s="245"/>
      <c r="T867" s="246"/>
      <c r="AT867" s="247" t="s">
        <v>167</v>
      </c>
      <c r="AU867" s="247" t="s">
        <v>165</v>
      </c>
      <c r="AV867" s="13" t="s">
        <v>8</v>
      </c>
      <c r="AW867" s="13" t="s">
        <v>34</v>
      </c>
      <c r="AX867" s="13" t="s">
        <v>74</v>
      </c>
      <c r="AY867" s="247" t="s">
        <v>157</v>
      </c>
    </row>
    <row r="868" spans="2:51" s="11" customFormat="1" ht="12">
      <c r="B868" s="215"/>
      <c r="C868" s="216"/>
      <c r="D868" s="217" t="s">
        <v>167</v>
      </c>
      <c r="E868" s="218" t="s">
        <v>20</v>
      </c>
      <c r="F868" s="219" t="s">
        <v>1328</v>
      </c>
      <c r="G868" s="216"/>
      <c r="H868" s="220">
        <v>46.95</v>
      </c>
      <c r="I868" s="221"/>
      <c r="J868" s="216"/>
      <c r="K868" s="216"/>
      <c r="L868" s="222"/>
      <c r="M868" s="223"/>
      <c r="N868" s="224"/>
      <c r="O868" s="224"/>
      <c r="P868" s="224"/>
      <c r="Q868" s="224"/>
      <c r="R868" s="224"/>
      <c r="S868" s="224"/>
      <c r="T868" s="225"/>
      <c r="AT868" s="226" t="s">
        <v>167</v>
      </c>
      <c r="AU868" s="226" t="s">
        <v>165</v>
      </c>
      <c r="AV868" s="11" t="s">
        <v>165</v>
      </c>
      <c r="AW868" s="11" t="s">
        <v>34</v>
      </c>
      <c r="AX868" s="11" t="s">
        <v>74</v>
      </c>
      <c r="AY868" s="226" t="s">
        <v>157</v>
      </c>
    </row>
    <row r="869" spans="2:51" s="11" customFormat="1" ht="12">
      <c r="B869" s="215"/>
      <c r="C869" s="216"/>
      <c r="D869" s="217" t="s">
        <v>167</v>
      </c>
      <c r="E869" s="218" t="s">
        <v>20</v>
      </c>
      <c r="F869" s="219" t="s">
        <v>1329</v>
      </c>
      <c r="G869" s="216"/>
      <c r="H869" s="220">
        <v>95.76</v>
      </c>
      <c r="I869" s="221"/>
      <c r="J869" s="216"/>
      <c r="K869" s="216"/>
      <c r="L869" s="222"/>
      <c r="M869" s="223"/>
      <c r="N869" s="224"/>
      <c r="O869" s="224"/>
      <c r="P869" s="224"/>
      <c r="Q869" s="224"/>
      <c r="R869" s="224"/>
      <c r="S869" s="224"/>
      <c r="T869" s="225"/>
      <c r="AT869" s="226" t="s">
        <v>167</v>
      </c>
      <c r="AU869" s="226" t="s">
        <v>165</v>
      </c>
      <c r="AV869" s="11" t="s">
        <v>165</v>
      </c>
      <c r="AW869" s="11" t="s">
        <v>34</v>
      </c>
      <c r="AX869" s="11" t="s">
        <v>74</v>
      </c>
      <c r="AY869" s="226" t="s">
        <v>157</v>
      </c>
    </row>
    <row r="870" spans="2:51" s="11" customFormat="1" ht="12">
      <c r="B870" s="215"/>
      <c r="C870" s="216"/>
      <c r="D870" s="217" t="s">
        <v>167</v>
      </c>
      <c r="E870" s="218" t="s">
        <v>20</v>
      </c>
      <c r="F870" s="219" t="s">
        <v>1330</v>
      </c>
      <c r="G870" s="216"/>
      <c r="H870" s="220">
        <v>97.8</v>
      </c>
      <c r="I870" s="221"/>
      <c r="J870" s="216"/>
      <c r="K870" s="216"/>
      <c r="L870" s="222"/>
      <c r="M870" s="223"/>
      <c r="N870" s="224"/>
      <c r="O870" s="224"/>
      <c r="P870" s="224"/>
      <c r="Q870" s="224"/>
      <c r="R870" s="224"/>
      <c r="S870" s="224"/>
      <c r="T870" s="225"/>
      <c r="AT870" s="226" t="s">
        <v>167</v>
      </c>
      <c r="AU870" s="226" t="s">
        <v>165</v>
      </c>
      <c r="AV870" s="11" t="s">
        <v>165</v>
      </c>
      <c r="AW870" s="11" t="s">
        <v>34</v>
      </c>
      <c r="AX870" s="11" t="s">
        <v>74</v>
      </c>
      <c r="AY870" s="226" t="s">
        <v>157</v>
      </c>
    </row>
    <row r="871" spans="2:51" s="11" customFormat="1" ht="12">
      <c r="B871" s="215"/>
      <c r="C871" s="216"/>
      <c r="D871" s="217" t="s">
        <v>167</v>
      </c>
      <c r="E871" s="218" t="s">
        <v>20</v>
      </c>
      <c r="F871" s="219" t="s">
        <v>1331</v>
      </c>
      <c r="G871" s="216"/>
      <c r="H871" s="220">
        <v>12.6</v>
      </c>
      <c r="I871" s="221"/>
      <c r="J871" s="216"/>
      <c r="K871" s="216"/>
      <c r="L871" s="222"/>
      <c r="M871" s="223"/>
      <c r="N871" s="224"/>
      <c r="O871" s="224"/>
      <c r="P871" s="224"/>
      <c r="Q871" s="224"/>
      <c r="R871" s="224"/>
      <c r="S871" s="224"/>
      <c r="T871" s="225"/>
      <c r="AT871" s="226" t="s">
        <v>167</v>
      </c>
      <c r="AU871" s="226" t="s">
        <v>165</v>
      </c>
      <c r="AV871" s="11" t="s">
        <v>165</v>
      </c>
      <c r="AW871" s="11" t="s">
        <v>34</v>
      </c>
      <c r="AX871" s="11" t="s">
        <v>74</v>
      </c>
      <c r="AY871" s="226" t="s">
        <v>157</v>
      </c>
    </row>
    <row r="872" spans="2:51" s="11" customFormat="1" ht="12">
      <c r="B872" s="215"/>
      <c r="C872" s="216"/>
      <c r="D872" s="217" t="s">
        <v>167</v>
      </c>
      <c r="E872" s="218" t="s">
        <v>20</v>
      </c>
      <c r="F872" s="219" t="s">
        <v>1332</v>
      </c>
      <c r="G872" s="216"/>
      <c r="H872" s="220">
        <v>28.5</v>
      </c>
      <c r="I872" s="221"/>
      <c r="J872" s="216"/>
      <c r="K872" s="216"/>
      <c r="L872" s="222"/>
      <c r="M872" s="223"/>
      <c r="N872" s="224"/>
      <c r="O872" s="224"/>
      <c r="P872" s="224"/>
      <c r="Q872" s="224"/>
      <c r="R872" s="224"/>
      <c r="S872" s="224"/>
      <c r="T872" s="225"/>
      <c r="AT872" s="226" t="s">
        <v>167</v>
      </c>
      <c r="AU872" s="226" t="s">
        <v>165</v>
      </c>
      <c r="AV872" s="11" t="s">
        <v>165</v>
      </c>
      <c r="AW872" s="11" t="s">
        <v>34</v>
      </c>
      <c r="AX872" s="11" t="s">
        <v>74</v>
      </c>
      <c r="AY872" s="226" t="s">
        <v>157</v>
      </c>
    </row>
    <row r="873" spans="2:51" s="11" customFormat="1" ht="12">
      <c r="B873" s="215"/>
      <c r="C873" s="216"/>
      <c r="D873" s="217" t="s">
        <v>167</v>
      </c>
      <c r="E873" s="218" t="s">
        <v>20</v>
      </c>
      <c r="F873" s="219" t="s">
        <v>1333</v>
      </c>
      <c r="G873" s="216"/>
      <c r="H873" s="220">
        <v>37.8</v>
      </c>
      <c r="I873" s="221"/>
      <c r="J873" s="216"/>
      <c r="K873" s="216"/>
      <c r="L873" s="222"/>
      <c r="M873" s="223"/>
      <c r="N873" s="224"/>
      <c r="O873" s="224"/>
      <c r="P873" s="224"/>
      <c r="Q873" s="224"/>
      <c r="R873" s="224"/>
      <c r="S873" s="224"/>
      <c r="T873" s="225"/>
      <c r="AT873" s="226" t="s">
        <v>167</v>
      </c>
      <c r="AU873" s="226" t="s">
        <v>165</v>
      </c>
      <c r="AV873" s="11" t="s">
        <v>165</v>
      </c>
      <c r="AW873" s="11" t="s">
        <v>34</v>
      </c>
      <c r="AX873" s="11" t="s">
        <v>74</v>
      </c>
      <c r="AY873" s="226" t="s">
        <v>157</v>
      </c>
    </row>
    <row r="874" spans="2:51" s="11" customFormat="1" ht="12">
      <c r="B874" s="215"/>
      <c r="C874" s="216"/>
      <c r="D874" s="217" t="s">
        <v>167</v>
      </c>
      <c r="E874" s="218" t="s">
        <v>20</v>
      </c>
      <c r="F874" s="219" t="s">
        <v>1334</v>
      </c>
      <c r="G874" s="216"/>
      <c r="H874" s="220">
        <v>126.45</v>
      </c>
      <c r="I874" s="221"/>
      <c r="J874" s="216"/>
      <c r="K874" s="216"/>
      <c r="L874" s="222"/>
      <c r="M874" s="223"/>
      <c r="N874" s="224"/>
      <c r="O874" s="224"/>
      <c r="P874" s="224"/>
      <c r="Q874" s="224"/>
      <c r="R874" s="224"/>
      <c r="S874" s="224"/>
      <c r="T874" s="225"/>
      <c r="AT874" s="226" t="s">
        <v>167</v>
      </c>
      <c r="AU874" s="226" t="s">
        <v>165</v>
      </c>
      <c r="AV874" s="11" t="s">
        <v>165</v>
      </c>
      <c r="AW874" s="11" t="s">
        <v>34</v>
      </c>
      <c r="AX874" s="11" t="s">
        <v>74</v>
      </c>
      <c r="AY874" s="226" t="s">
        <v>157</v>
      </c>
    </row>
    <row r="875" spans="2:51" s="12" customFormat="1" ht="12">
      <c r="B875" s="227"/>
      <c r="C875" s="228"/>
      <c r="D875" s="217" t="s">
        <v>167</v>
      </c>
      <c r="E875" s="229" t="s">
        <v>20</v>
      </c>
      <c r="F875" s="230" t="s">
        <v>169</v>
      </c>
      <c r="G875" s="228"/>
      <c r="H875" s="231">
        <v>445.86</v>
      </c>
      <c r="I875" s="232"/>
      <c r="J875" s="228"/>
      <c r="K875" s="228"/>
      <c r="L875" s="233"/>
      <c r="M875" s="234"/>
      <c r="N875" s="235"/>
      <c r="O875" s="235"/>
      <c r="P875" s="235"/>
      <c r="Q875" s="235"/>
      <c r="R875" s="235"/>
      <c r="S875" s="235"/>
      <c r="T875" s="236"/>
      <c r="AT875" s="237" t="s">
        <v>167</v>
      </c>
      <c r="AU875" s="237" t="s">
        <v>165</v>
      </c>
      <c r="AV875" s="12" t="s">
        <v>164</v>
      </c>
      <c r="AW875" s="12" t="s">
        <v>34</v>
      </c>
      <c r="AX875" s="12" t="s">
        <v>8</v>
      </c>
      <c r="AY875" s="237" t="s">
        <v>157</v>
      </c>
    </row>
    <row r="876" spans="2:65" s="1" customFormat="1" ht="22.5" customHeight="1">
      <c r="B876" s="38"/>
      <c r="C876" s="204" t="s">
        <v>1335</v>
      </c>
      <c r="D876" s="204" t="s">
        <v>159</v>
      </c>
      <c r="E876" s="205" t="s">
        <v>1336</v>
      </c>
      <c r="F876" s="206" t="s">
        <v>1337</v>
      </c>
      <c r="G876" s="207" t="s">
        <v>162</v>
      </c>
      <c r="H876" s="208">
        <v>445.86</v>
      </c>
      <c r="I876" s="209"/>
      <c r="J876" s="208">
        <f>ROUND(I876*H876,0)</f>
        <v>0</v>
      </c>
      <c r="K876" s="206" t="s">
        <v>163</v>
      </c>
      <c r="L876" s="43"/>
      <c r="M876" s="210" t="s">
        <v>20</v>
      </c>
      <c r="N876" s="211" t="s">
        <v>46</v>
      </c>
      <c r="O876" s="79"/>
      <c r="P876" s="212">
        <f>O876*H876</f>
        <v>0</v>
      </c>
      <c r="Q876" s="212">
        <v>0.00041</v>
      </c>
      <c r="R876" s="212">
        <f>Q876*H876</f>
        <v>0.1828026</v>
      </c>
      <c r="S876" s="212">
        <v>0</v>
      </c>
      <c r="T876" s="213">
        <f>S876*H876</f>
        <v>0</v>
      </c>
      <c r="AR876" s="17" t="s">
        <v>247</v>
      </c>
      <c r="AT876" s="17" t="s">
        <v>159</v>
      </c>
      <c r="AU876" s="17" t="s">
        <v>165</v>
      </c>
      <c r="AY876" s="17" t="s">
        <v>157</v>
      </c>
      <c r="BE876" s="214">
        <f>IF(N876="základní",J876,0)</f>
        <v>0</v>
      </c>
      <c r="BF876" s="214">
        <f>IF(N876="snížená",J876,0)</f>
        <v>0</v>
      </c>
      <c r="BG876" s="214">
        <f>IF(N876="zákl. přenesená",J876,0)</f>
        <v>0</v>
      </c>
      <c r="BH876" s="214">
        <f>IF(N876="sníž. přenesená",J876,0)</f>
        <v>0</v>
      </c>
      <c r="BI876" s="214">
        <f>IF(N876="nulová",J876,0)</f>
        <v>0</v>
      </c>
      <c r="BJ876" s="17" t="s">
        <v>165</v>
      </c>
      <c r="BK876" s="214">
        <f>ROUND(I876*H876,0)</f>
        <v>0</v>
      </c>
      <c r="BL876" s="17" t="s">
        <v>247</v>
      </c>
      <c r="BM876" s="17" t="s">
        <v>1338</v>
      </c>
    </row>
    <row r="877" spans="2:51" s="13" customFormat="1" ht="12">
      <c r="B877" s="238"/>
      <c r="C877" s="239"/>
      <c r="D877" s="217" t="s">
        <v>167</v>
      </c>
      <c r="E877" s="240" t="s">
        <v>20</v>
      </c>
      <c r="F877" s="241" t="s">
        <v>239</v>
      </c>
      <c r="G877" s="239"/>
      <c r="H877" s="240" t="s">
        <v>20</v>
      </c>
      <c r="I877" s="242"/>
      <c r="J877" s="239"/>
      <c r="K877" s="239"/>
      <c r="L877" s="243"/>
      <c r="M877" s="244"/>
      <c r="N877" s="245"/>
      <c r="O877" s="245"/>
      <c r="P877" s="245"/>
      <c r="Q877" s="245"/>
      <c r="R877" s="245"/>
      <c r="S877" s="245"/>
      <c r="T877" s="246"/>
      <c r="AT877" s="247" t="s">
        <v>167</v>
      </c>
      <c r="AU877" s="247" t="s">
        <v>165</v>
      </c>
      <c r="AV877" s="13" t="s">
        <v>8</v>
      </c>
      <c r="AW877" s="13" t="s">
        <v>34</v>
      </c>
      <c r="AX877" s="13" t="s">
        <v>74</v>
      </c>
      <c r="AY877" s="247" t="s">
        <v>157</v>
      </c>
    </row>
    <row r="878" spans="2:51" s="11" customFormat="1" ht="12">
      <c r="B878" s="215"/>
      <c r="C878" s="216"/>
      <c r="D878" s="217" t="s">
        <v>167</v>
      </c>
      <c r="E878" s="218" t="s">
        <v>20</v>
      </c>
      <c r="F878" s="219" t="s">
        <v>1328</v>
      </c>
      <c r="G878" s="216"/>
      <c r="H878" s="220">
        <v>46.95</v>
      </c>
      <c r="I878" s="221"/>
      <c r="J878" s="216"/>
      <c r="K878" s="216"/>
      <c r="L878" s="222"/>
      <c r="M878" s="223"/>
      <c r="N878" s="224"/>
      <c r="O878" s="224"/>
      <c r="P878" s="224"/>
      <c r="Q878" s="224"/>
      <c r="R878" s="224"/>
      <c r="S878" s="224"/>
      <c r="T878" s="225"/>
      <c r="AT878" s="226" t="s">
        <v>167</v>
      </c>
      <c r="AU878" s="226" t="s">
        <v>165</v>
      </c>
      <c r="AV878" s="11" t="s">
        <v>165</v>
      </c>
      <c r="AW878" s="11" t="s">
        <v>34</v>
      </c>
      <c r="AX878" s="11" t="s">
        <v>74</v>
      </c>
      <c r="AY878" s="226" t="s">
        <v>157</v>
      </c>
    </row>
    <row r="879" spans="2:51" s="11" customFormat="1" ht="12">
      <c r="B879" s="215"/>
      <c r="C879" s="216"/>
      <c r="D879" s="217" t="s">
        <v>167</v>
      </c>
      <c r="E879" s="218" t="s">
        <v>20</v>
      </c>
      <c r="F879" s="219" t="s">
        <v>1329</v>
      </c>
      <c r="G879" s="216"/>
      <c r="H879" s="220">
        <v>95.76</v>
      </c>
      <c r="I879" s="221"/>
      <c r="J879" s="216"/>
      <c r="K879" s="216"/>
      <c r="L879" s="222"/>
      <c r="M879" s="223"/>
      <c r="N879" s="224"/>
      <c r="O879" s="224"/>
      <c r="P879" s="224"/>
      <c r="Q879" s="224"/>
      <c r="R879" s="224"/>
      <c r="S879" s="224"/>
      <c r="T879" s="225"/>
      <c r="AT879" s="226" t="s">
        <v>167</v>
      </c>
      <c r="AU879" s="226" t="s">
        <v>165</v>
      </c>
      <c r="AV879" s="11" t="s">
        <v>165</v>
      </c>
      <c r="AW879" s="11" t="s">
        <v>34</v>
      </c>
      <c r="AX879" s="11" t="s">
        <v>74</v>
      </c>
      <c r="AY879" s="226" t="s">
        <v>157</v>
      </c>
    </row>
    <row r="880" spans="2:51" s="11" customFormat="1" ht="12">
      <c r="B880" s="215"/>
      <c r="C880" s="216"/>
      <c r="D880" s="217" t="s">
        <v>167</v>
      </c>
      <c r="E880" s="218" t="s">
        <v>20</v>
      </c>
      <c r="F880" s="219" t="s">
        <v>1330</v>
      </c>
      <c r="G880" s="216"/>
      <c r="H880" s="220">
        <v>97.8</v>
      </c>
      <c r="I880" s="221"/>
      <c r="J880" s="216"/>
      <c r="K880" s="216"/>
      <c r="L880" s="222"/>
      <c r="M880" s="223"/>
      <c r="N880" s="224"/>
      <c r="O880" s="224"/>
      <c r="P880" s="224"/>
      <c r="Q880" s="224"/>
      <c r="R880" s="224"/>
      <c r="S880" s="224"/>
      <c r="T880" s="225"/>
      <c r="AT880" s="226" t="s">
        <v>167</v>
      </c>
      <c r="AU880" s="226" t="s">
        <v>165</v>
      </c>
      <c r="AV880" s="11" t="s">
        <v>165</v>
      </c>
      <c r="AW880" s="11" t="s">
        <v>34</v>
      </c>
      <c r="AX880" s="11" t="s">
        <v>74</v>
      </c>
      <c r="AY880" s="226" t="s">
        <v>157</v>
      </c>
    </row>
    <row r="881" spans="2:51" s="11" customFormat="1" ht="12">
      <c r="B881" s="215"/>
      <c r="C881" s="216"/>
      <c r="D881" s="217" t="s">
        <v>167</v>
      </c>
      <c r="E881" s="218" t="s">
        <v>20</v>
      </c>
      <c r="F881" s="219" t="s">
        <v>1331</v>
      </c>
      <c r="G881" s="216"/>
      <c r="H881" s="220">
        <v>12.6</v>
      </c>
      <c r="I881" s="221"/>
      <c r="J881" s="216"/>
      <c r="K881" s="216"/>
      <c r="L881" s="222"/>
      <c r="M881" s="223"/>
      <c r="N881" s="224"/>
      <c r="O881" s="224"/>
      <c r="P881" s="224"/>
      <c r="Q881" s="224"/>
      <c r="R881" s="224"/>
      <c r="S881" s="224"/>
      <c r="T881" s="225"/>
      <c r="AT881" s="226" t="s">
        <v>167</v>
      </c>
      <c r="AU881" s="226" t="s">
        <v>165</v>
      </c>
      <c r="AV881" s="11" t="s">
        <v>165</v>
      </c>
      <c r="AW881" s="11" t="s">
        <v>34</v>
      </c>
      <c r="AX881" s="11" t="s">
        <v>74</v>
      </c>
      <c r="AY881" s="226" t="s">
        <v>157</v>
      </c>
    </row>
    <row r="882" spans="2:51" s="11" customFormat="1" ht="12">
      <c r="B882" s="215"/>
      <c r="C882" s="216"/>
      <c r="D882" s="217" t="s">
        <v>167</v>
      </c>
      <c r="E882" s="218" t="s">
        <v>20</v>
      </c>
      <c r="F882" s="219" t="s">
        <v>1332</v>
      </c>
      <c r="G882" s="216"/>
      <c r="H882" s="220">
        <v>28.5</v>
      </c>
      <c r="I882" s="221"/>
      <c r="J882" s="216"/>
      <c r="K882" s="216"/>
      <c r="L882" s="222"/>
      <c r="M882" s="223"/>
      <c r="N882" s="224"/>
      <c r="O882" s="224"/>
      <c r="P882" s="224"/>
      <c r="Q882" s="224"/>
      <c r="R882" s="224"/>
      <c r="S882" s="224"/>
      <c r="T882" s="225"/>
      <c r="AT882" s="226" t="s">
        <v>167</v>
      </c>
      <c r="AU882" s="226" t="s">
        <v>165</v>
      </c>
      <c r="AV882" s="11" t="s">
        <v>165</v>
      </c>
      <c r="AW882" s="11" t="s">
        <v>34</v>
      </c>
      <c r="AX882" s="11" t="s">
        <v>74</v>
      </c>
      <c r="AY882" s="226" t="s">
        <v>157</v>
      </c>
    </row>
    <row r="883" spans="2:51" s="11" customFormat="1" ht="12">
      <c r="B883" s="215"/>
      <c r="C883" s="216"/>
      <c r="D883" s="217" t="s">
        <v>167</v>
      </c>
      <c r="E883" s="218" t="s">
        <v>20</v>
      </c>
      <c r="F883" s="219" t="s">
        <v>1333</v>
      </c>
      <c r="G883" s="216"/>
      <c r="H883" s="220">
        <v>37.8</v>
      </c>
      <c r="I883" s="221"/>
      <c r="J883" s="216"/>
      <c r="K883" s="216"/>
      <c r="L883" s="222"/>
      <c r="M883" s="223"/>
      <c r="N883" s="224"/>
      <c r="O883" s="224"/>
      <c r="P883" s="224"/>
      <c r="Q883" s="224"/>
      <c r="R883" s="224"/>
      <c r="S883" s="224"/>
      <c r="T883" s="225"/>
      <c r="AT883" s="226" t="s">
        <v>167</v>
      </c>
      <c r="AU883" s="226" t="s">
        <v>165</v>
      </c>
      <c r="AV883" s="11" t="s">
        <v>165</v>
      </c>
      <c r="AW883" s="11" t="s">
        <v>34</v>
      </c>
      <c r="AX883" s="11" t="s">
        <v>74</v>
      </c>
      <c r="AY883" s="226" t="s">
        <v>157</v>
      </c>
    </row>
    <row r="884" spans="2:51" s="11" customFormat="1" ht="12">
      <c r="B884" s="215"/>
      <c r="C884" s="216"/>
      <c r="D884" s="217" t="s">
        <v>167</v>
      </c>
      <c r="E884" s="218" t="s">
        <v>20</v>
      </c>
      <c r="F884" s="219" t="s">
        <v>1334</v>
      </c>
      <c r="G884" s="216"/>
      <c r="H884" s="220">
        <v>126.45</v>
      </c>
      <c r="I884" s="221"/>
      <c r="J884" s="216"/>
      <c r="K884" s="216"/>
      <c r="L884" s="222"/>
      <c r="M884" s="223"/>
      <c r="N884" s="224"/>
      <c r="O884" s="224"/>
      <c r="P884" s="224"/>
      <c r="Q884" s="224"/>
      <c r="R884" s="224"/>
      <c r="S884" s="224"/>
      <c r="T884" s="225"/>
      <c r="AT884" s="226" t="s">
        <v>167</v>
      </c>
      <c r="AU884" s="226" t="s">
        <v>165</v>
      </c>
      <c r="AV884" s="11" t="s">
        <v>165</v>
      </c>
      <c r="AW884" s="11" t="s">
        <v>34</v>
      </c>
      <c r="AX884" s="11" t="s">
        <v>74</v>
      </c>
      <c r="AY884" s="226" t="s">
        <v>157</v>
      </c>
    </row>
    <row r="885" spans="2:51" s="12" customFormat="1" ht="12">
      <c r="B885" s="227"/>
      <c r="C885" s="228"/>
      <c r="D885" s="217" t="s">
        <v>167</v>
      </c>
      <c r="E885" s="229" t="s">
        <v>20</v>
      </c>
      <c r="F885" s="230" t="s">
        <v>169</v>
      </c>
      <c r="G885" s="228"/>
      <c r="H885" s="231">
        <v>445.86</v>
      </c>
      <c r="I885" s="232"/>
      <c r="J885" s="228"/>
      <c r="K885" s="228"/>
      <c r="L885" s="233"/>
      <c r="M885" s="234"/>
      <c r="N885" s="235"/>
      <c r="O885" s="235"/>
      <c r="P885" s="235"/>
      <c r="Q885" s="235"/>
      <c r="R885" s="235"/>
      <c r="S885" s="235"/>
      <c r="T885" s="236"/>
      <c r="AT885" s="237" t="s">
        <v>167</v>
      </c>
      <c r="AU885" s="237" t="s">
        <v>165</v>
      </c>
      <c r="AV885" s="12" t="s">
        <v>164</v>
      </c>
      <c r="AW885" s="12" t="s">
        <v>34</v>
      </c>
      <c r="AX885" s="12" t="s">
        <v>8</v>
      </c>
      <c r="AY885" s="237" t="s">
        <v>157</v>
      </c>
    </row>
    <row r="886" spans="2:65" s="1" customFormat="1" ht="16.5" customHeight="1">
      <c r="B886" s="38"/>
      <c r="C886" s="204" t="s">
        <v>1339</v>
      </c>
      <c r="D886" s="204" t="s">
        <v>159</v>
      </c>
      <c r="E886" s="205" t="s">
        <v>1340</v>
      </c>
      <c r="F886" s="206" t="s">
        <v>1341</v>
      </c>
      <c r="G886" s="207" t="s">
        <v>162</v>
      </c>
      <c r="H886" s="208">
        <v>87.6</v>
      </c>
      <c r="I886" s="209"/>
      <c r="J886" s="208">
        <f>ROUND(I886*H886,0)</f>
        <v>0</v>
      </c>
      <c r="K886" s="206" t="s">
        <v>163</v>
      </c>
      <c r="L886" s="43"/>
      <c r="M886" s="210" t="s">
        <v>20</v>
      </c>
      <c r="N886" s="211" t="s">
        <v>46</v>
      </c>
      <c r="O886" s="79"/>
      <c r="P886" s="212">
        <f>O886*H886</f>
        <v>0</v>
      </c>
      <c r="Q886" s="212">
        <v>0.00014</v>
      </c>
      <c r="R886" s="212">
        <f>Q886*H886</f>
        <v>0.012263999999999999</v>
      </c>
      <c r="S886" s="212">
        <v>0</v>
      </c>
      <c r="T886" s="213">
        <f>S886*H886</f>
        <v>0</v>
      </c>
      <c r="AR886" s="17" t="s">
        <v>247</v>
      </c>
      <c r="AT886" s="17" t="s">
        <v>159</v>
      </c>
      <c r="AU886" s="17" t="s">
        <v>165</v>
      </c>
      <c r="AY886" s="17" t="s">
        <v>157</v>
      </c>
      <c r="BE886" s="214">
        <f>IF(N886="základní",J886,0)</f>
        <v>0</v>
      </c>
      <c r="BF886" s="214">
        <f>IF(N886="snížená",J886,0)</f>
        <v>0</v>
      </c>
      <c r="BG886" s="214">
        <f>IF(N886="zákl. přenesená",J886,0)</f>
        <v>0</v>
      </c>
      <c r="BH886" s="214">
        <f>IF(N886="sníž. přenesená",J886,0)</f>
        <v>0</v>
      </c>
      <c r="BI886" s="214">
        <f>IF(N886="nulová",J886,0)</f>
        <v>0</v>
      </c>
      <c r="BJ886" s="17" t="s">
        <v>165</v>
      </c>
      <c r="BK886" s="214">
        <f>ROUND(I886*H886,0)</f>
        <v>0</v>
      </c>
      <c r="BL886" s="17" t="s">
        <v>247</v>
      </c>
      <c r="BM886" s="17" t="s">
        <v>1342</v>
      </c>
    </row>
    <row r="887" spans="2:51" s="11" customFormat="1" ht="12">
      <c r="B887" s="215"/>
      <c r="C887" s="216"/>
      <c r="D887" s="217" t="s">
        <v>167</v>
      </c>
      <c r="E887" s="218" t="s">
        <v>20</v>
      </c>
      <c r="F887" s="219" t="s">
        <v>387</v>
      </c>
      <c r="G887" s="216"/>
      <c r="H887" s="220">
        <v>87.6</v>
      </c>
      <c r="I887" s="221"/>
      <c r="J887" s="216"/>
      <c r="K887" s="216"/>
      <c r="L887" s="222"/>
      <c r="M887" s="223"/>
      <c r="N887" s="224"/>
      <c r="O887" s="224"/>
      <c r="P887" s="224"/>
      <c r="Q887" s="224"/>
      <c r="R887" s="224"/>
      <c r="S887" s="224"/>
      <c r="T887" s="225"/>
      <c r="AT887" s="226" t="s">
        <v>167</v>
      </c>
      <c r="AU887" s="226" t="s">
        <v>165</v>
      </c>
      <c r="AV887" s="11" t="s">
        <v>165</v>
      </c>
      <c r="AW887" s="11" t="s">
        <v>34</v>
      </c>
      <c r="AX887" s="11" t="s">
        <v>74</v>
      </c>
      <c r="AY887" s="226" t="s">
        <v>157</v>
      </c>
    </row>
    <row r="888" spans="2:51" s="12" customFormat="1" ht="12">
      <c r="B888" s="227"/>
      <c r="C888" s="228"/>
      <c r="D888" s="217" t="s">
        <v>167</v>
      </c>
      <c r="E888" s="229" t="s">
        <v>20</v>
      </c>
      <c r="F888" s="230" t="s">
        <v>169</v>
      </c>
      <c r="G888" s="228"/>
      <c r="H888" s="231">
        <v>87.6</v>
      </c>
      <c r="I888" s="232"/>
      <c r="J888" s="228"/>
      <c r="K888" s="228"/>
      <c r="L888" s="233"/>
      <c r="M888" s="234"/>
      <c r="N888" s="235"/>
      <c r="O888" s="235"/>
      <c r="P888" s="235"/>
      <c r="Q888" s="235"/>
      <c r="R888" s="235"/>
      <c r="S888" s="235"/>
      <c r="T888" s="236"/>
      <c r="AT888" s="237" t="s">
        <v>167</v>
      </c>
      <c r="AU888" s="237" t="s">
        <v>165</v>
      </c>
      <c r="AV888" s="12" t="s">
        <v>164</v>
      </c>
      <c r="AW888" s="12" t="s">
        <v>34</v>
      </c>
      <c r="AX888" s="12" t="s">
        <v>8</v>
      </c>
      <c r="AY888" s="237" t="s">
        <v>157</v>
      </c>
    </row>
    <row r="889" spans="2:65" s="1" customFormat="1" ht="16.5" customHeight="1">
      <c r="B889" s="38"/>
      <c r="C889" s="204" t="s">
        <v>1343</v>
      </c>
      <c r="D889" s="204" t="s">
        <v>159</v>
      </c>
      <c r="E889" s="205" t="s">
        <v>1344</v>
      </c>
      <c r="F889" s="206" t="s">
        <v>1345</v>
      </c>
      <c r="G889" s="207" t="s">
        <v>162</v>
      </c>
      <c r="H889" s="208">
        <v>87.6</v>
      </c>
      <c r="I889" s="209"/>
      <c r="J889" s="208">
        <f>ROUND(I889*H889,0)</f>
        <v>0</v>
      </c>
      <c r="K889" s="206" t="s">
        <v>163</v>
      </c>
      <c r="L889" s="43"/>
      <c r="M889" s="210" t="s">
        <v>20</v>
      </c>
      <c r="N889" s="211" t="s">
        <v>46</v>
      </c>
      <c r="O889" s="79"/>
      <c r="P889" s="212">
        <f>O889*H889</f>
        <v>0</v>
      </c>
      <c r="Q889" s="212">
        <v>0.00098</v>
      </c>
      <c r="R889" s="212">
        <f>Q889*H889</f>
        <v>0.085848</v>
      </c>
      <c r="S889" s="212">
        <v>0</v>
      </c>
      <c r="T889" s="213">
        <f>S889*H889</f>
        <v>0</v>
      </c>
      <c r="AR889" s="17" t="s">
        <v>247</v>
      </c>
      <c r="AT889" s="17" t="s">
        <v>159</v>
      </c>
      <c r="AU889" s="17" t="s">
        <v>165</v>
      </c>
      <c r="AY889" s="17" t="s">
        <v>157</v>
      </c>
      <c r="BE889" s="214">
        <f>IF(N889="základní",J889,0)</f>
        <v>0</v>
      </c>
      <c r="BF889" s="214">
        <f>IF(N889="snížená",J889,0)</f>
        <v>0</v>
      </c>
      <c r="BG889" s="214">
        <f>IF(N889="zákl. přenesená",J889,0)</f>
        <v>0</v>
      </c>
      <c r="BH889" s="214">
        <f>IF(N889="sníž. přenesená",J889,0)</f>
        <v>0</v>
      </c>
      <c r="BI889" s="214">
        <f>IF(N889="nulová",J889,0)</f>
        <v>0</v>
      </c>
      <c r="BJ889" s="17" t="s">
        <v>165</v>
      </c>
      <c r="BK889" s="214">
        <f>ROUND(I889*H889,0)</f>
        <v>0</v>
      </c>
      <c r="BL889" s="17" t="s">
        <v>247</v>
      </c>
      <c r="BM889" s="17" t="s">
        <v>1346</v>
      </c>
    </row>
    <row r="890" spans="2:51" s="11" customFormat="1" ht="12">
      <c r="B890" s="215"/>
      <c r="C890" s="216"/>
      <c r="D890" s="217" t="s">
        <v>167</v>
      </c>
      <c r="E890" s="218" t="s">
        <v>20</v>
      </c>
      <c r="F890" s="219" t="s">
        <v>387</v>
      </c>
      <c r="G890" s="216"/>
      <c r="H890" s="220">
        <v>87.6</v>
      </c>
      <c r="I890" s="221"/>
      <c r="J890" s="216"/>
      <c r="K890" s="216"/>
      <c r="L890" s="222"/>
      <c r="M890" s="223"/>
      <c r="N890" s="224"/>
      <c r="O890" s="224"/>
      <c r="P890" s="224"/>
      <c r="Q890" s="224"/>
      <c r="R890" s="224"/>
      <c r="S890" s="224"/>
      <c r="T890" s="225"/>
      <c r="AT890" s="226" t="s">
        <v>167</v>
      </c>
      <c r="AU890" s="226" t="s">
        <v>165</v>
      </c>
      <c r="AV890" s="11" t="s">
        <v>165</v>
      </c>
      <c r="AW890" s="11" t="s">
        <v>34</v>
      </c>
      <c r="AX890" s="11" t="s">
        <v>8</v>
      </c>
      <c r="AY890" s="226" t="s">
        <v>157</v>
      </c>
    </row>
    <row r="891" spans="2:63" s="10" customFormat="1" ht="25.9" customHeight="1">
      <c r="B891" s="188"/>
      <c r="C891" s="189"/>
      <c r="D891" s="190" t="s">
        <v>73</v>
      </c>
      <c r="E891" s="191" t="s">
        <v>223</v>
      </c>
      <c r="F891" s="191" t="s">
        <v>1347</v>
      </c>
      <c r="G891" s="189"/>
      <c r="H891" s="189"/>
      <c r="I891" s="192"/>
      <c r="J891" s="193">
        <f>BK891</f>
        <v>0</v>
      </c>
      <c r="K891" s="189"/>
      <c r="L891" s="194"/>
      <c r="M891" s="195"/>
      <c r="N891" s="196"/>
      <c r="O891" s="196"/>
      <c r="P891" s="197">
        <f>P892</f>
        <v>0</v>
      </c>
      <c r="Q891" s="196"/>
      <c r="R891" s="197">
        <f>R892</f>
        <v>0.0057</v>
      </c>
      <c r="S891" s="196"/>
      <c r="T891" s="198">
        <f>T892</f>
        <v>0</v>
      </c>
      <c r="AR891" s="199" t="s">
        <v>175</v>
      </c>
      <c r="AT891" s="200" t="s">
        <v>73</v>
      </c>
      <c r="AU891" s="200" t="s">
        <v>74</v>
      </c>
      <c r="AY891" s="199" t="s">
        <v>157</v>
      </c>
      <c r="BK891" s="201">
        <f>BK892</f>
        <v>0</v>
      </c>
    </row>
    <row r="892" spans="2:63" s="10" customFormat="1" ht="22.8" customHeight="1">
      <c r="B892" s="188"/>
      <c r="C892" s="189"/>
      <c r="D892" s="190" t="s">
        <v>73</v>
      </c>
      <c r="E892" s="202" t="s">
        <v>1348</v>
      </c>
      <c r="F892" s="202" t="s">
        <v>1349</v>
      </c>
      <c r="G892" s="189"/>
      <c r="H892" s="189"/>
      <c r="I892" s="192"/>
      <c r="J892" s="203">
        <f>BK892</f>
        <v>0</v>
      </c>
      <c r="K892" s="189"/>
      <c r="L892" s="194"/>
      <c r="M892" s="195"/>
      <c r="N892" s="196"/>
      <c r="O892" s="196"/>
      <c r="P892" s="197">
        <f>SUM(P893:P906)</f>
        <v>0</v>
      </c>
      <c r="Q892" s="196"/>
      <c r="R892" s="197">
        <f>SUM(R893:R906)</f>
        <v>0.0057</v>
      </c>
      <c r="S892" s="196"/>
      <c r="T892" s="198">
        <f>SUM(T893:T906)</f>
        <v>0</v>
      </c>
      <c r="AR892" s="199" t="s">
        <v>175</v>
      </c>
      <c r="AT892" s="200" t="s">
        <v>73</v>
      </c>
      <c r="AU892" s="200" t="s">
        <v>8</v>
      </c>
      <c r="AY892" s="199" t="s">
        <v>157</v>
      </c>
      <c r="BK892" s="201">
        <f>SUM(BK893:BK906)</f>
        <v>0</v>
      </c>
    </row>
    <row r="893" spans="2:65" s="1" customFormat="1" ht="16.5" customHeight="1">
      <c r="B893" s="38"/>
      <c r="C893" s="248" t="s">
        <v>1350</v>
      </c>
      <c r="D893" s="248" t="s">
        <v>223</v>
      </c>
      <c r="E893" s="249" t="s">
        <v>1351</v>
      </c>
      <c r="F893" s="250" t="s">
        <v>1352</v>
      </c>
      <c r="G893" s="251" t="s">
        <v>231</v>
      </c>
      <c r="H893" s="252">
        <v>12</v>
      </c>
      <c r="I893" s="253"/>
      <c r="J893" s="252">
        <f>ROUND(I893*H893,0)</f>
        <v>0</v>
      </c>
      <c r="K893" s="250" t="s">
        <v>163</v>
      </c>
      <c r="L893" s="254"/>
      <c r="M893" s="255" t="s">
        <v>20</v>
      </c>
      <c r="N893" s="256" t="s">
        <v>46</v>
      </c>
      <c r="O893" s="79"/>
      <c r="P893" s="212">
        <f>O893*H893</f>
        <v>0</v>
      </c>
      <c r="Q893" s="212">
        <v>3E-05</v>
      </c>
      <c r="R893" s="212">
        <f>Q893*H893</f>
        <v>0.00036</v>
      </c>
      <c r="S893" s="212">
        <v>0</v>
      </c>
      <c r="T893" s="213">
        <f>S893*H893</f>
        <v>0</v>
      </c>
      <c r="AR893" s="17" t="s">
        <v>1353</v>
      </c>
      <c r="AT893" s="17" t="s">
        <v>223</v>
      </c>
      <c r="AU893" s="17" t="s">
        <v>165</v>
      </c>
      <c r="AY893" s="17" t="s">
        <v>157</v>
      </c>
      <c r="BE893" s="214">
        <f>IF(N893="základní",J893,0)</f>
        <v>0</v>
      </c>
      <c r="BF893" s="214">
        <f>IF(N893="snížená",J893,0)</f>
        <v>0</v>
      </c>
      <c r="BG893" s="214">
        <f>IF(N893="zákl. přenesená",J893,0)</f>
        <v>0</v>
      </c>
      <c r="BH893" s="214">
        <f>IF(N893="sníž. přenesená",J893,0)</f>
        <v>0</v>
      </c>
      <c r="BI893" s="214">
        <f>IF(N893="nulová",J893,0)</f>
        <v>0</v>
      </c>
      <c r="BJ893" s="17" t="s">
        <v>165</v>
      </c>
      <c r="BK893" s="214">
        <f>ROUND(I893*H893,0)</f>
        <v>0</v>
      </c>
      <c r="BL893" s="17" t="s">
        <v>538</v>
      </c>
      <c r="BM893" s="17" t="s">
        <v>1354</v>
      </c>
    </row>
    <row r="894" spans="2:51" s="11" customFormat="1" ht="12">
      <c r="B894" s="215"/>
      <c r="C894" s="216"/>
      <c r="D894" s="217" t="s">
        <v>167</v>
      </c>
      <c r="E894" s="218" t="s">
        <v>20</v>
      </c>
      <c r="F894" s="219" t="s">
        <v>1355</v>
      </c>
      <c r="G894" s="216"/>
      <c r="H894" s="220">
        <v>12</v>
      </c>
      <c r="I894" s="221"/>
      <c r="J894" s="216"/>
      <c r="K894" s="216"/>
      <c r="L894" s="222"/>
      <c r="M894" s="223"/>
      <c r="N894" s="224"/>
      <c r="O894" s="224"/>
      <c r="P894" s="224"/>
      <c r="Q894" s="224"/>
      <c r="R894" s="224"/>
      <c r="S894" s="224"/>
      <c r="T894" s="225"/>
      <c r="AT894" s="226" t="s">
        <v>167</v>
      </c>
      <c r="AU894" s="226" t="s">
        <v>165</v>
      </c>
      <c r="AV894" s="11" t="s">
        <v>165</v>
      </c>
      <c r="AW894" s="11" t="s">
        <v>34</v>
      </c>
      <c r="AX894" s="11" t="s">
        <v>8</v>
      </c>
      <c r="AY894" s="226" t="s">
        <v>157</v>
      </c>
    </row>
    <row r="895" spans="2:65" s="1" customFormat="1" ht="16.5" customHeight="1">
      <c r="B895" s="38"/>
      <c r="C895" s="248" t="s">
        <v>1356</v>
      </c>
      <c r="D895" s="248" t="s">
        <v>223</v>
      </c>
      <c r="E895" s="249" t="s">
        <v>1357</v>
      </c>
      <c r="F895" s="250" t="s">
        <v>1358</v>
      </c>
      <c r="G895" s="251" t="s">
        <v>231</v>
      </c>
      <c r="H895" s="252">
        <v>39</v>
      </c>
      <c r="I895" s="253"/>
      <c r="J895" s="252">
        <f>ROUND(I895*H895,0)</f>
        <v>0</v>
      </c>
      <c r="K895" s="250" t="s">
        <v>163</v>
      </c>
      <c r="L895" s="254"/>
      <c r="M895" s="255" t="s">
        <v>20</v>
      </c>
      <c r="N895" s="256" t="s">
        <v>46</v>
      </c>
      <c r="O895" s="79"/>
      <c r="P895" s="212">
        <f>O895*H895</f>
        <v>0</v>
      </c>
      <c r="Q895" s="212">
        <v>0.0001</v>
      </c>
      <c r="R895" s="212">
        <f>Q895*H895</f>
        <v>0.0039000000000000003</v>
      </c>
      <c r="S895" s="212">
        <v>0</v>
      </c>
      <c r="T895" s="213">
        <f>S895*H895</f>
        <v>0</v>
      </c>
      <c r="AR895" s="17" t="s">
        <v>1353</v>
      </c>
      <c r="AT895" s="17" t="s">
        <v>223</v>
      </c>
      <c r="AU895" s="17" t="s">
        <v>165</v>
      </c>
      <c r="AY895" s="17" t="s">
        <v>157</v>
      </c>
      <c r="BE895" s="214">
        <f>IF(N895="základní",J895,0)</f>
        <v>0</v>
      </c>
      <c r="BF895" s="214">
        <f>IF(N895="snížená",J895,0)</f>
        <v>0</v>
      </c>
      <c r="BG895" s="214">
        <f>IF(N895="zákl. přenesená",J895,0)</f>
        <v>0</v>
      </c>
      <c r="BH895" s="214">
        <f>IF(N895="sníž. přenesená",J895,0)</f>
        <v>0</v>
      </c>
      <c r="BI895" s="214">
        <f>IF(N895="nulová",J895,0)</f>
        <v>0</v>
      </c>
      <c r="BJ895" s="17" t="s">
        <v>165</v>
      </c>
      <c r="BK895" s="214">
        <f>ROUND(I895*H895,0)</f>
        <v>0</v>
      </c>
      <c r="BL895" s="17" t="s">
        <v>538</v>
      </c>
      <c r="BM895" s="17" t="s">
        <v>1359</v>
      </c>
    </row>
    <row r="896" spans="2:51" s="11" customFormat="1" ht="12">
      <c r="B896" s="215"/>
      <c r="C896" s="216"/>
      <c r="D896" s="217" t="s">
        <v>167</v>
      </c>
      <c r="E896" s="218" t="s">
        <v>20</v>
      </c>
      <c r="F896" s="219" t="s">
        <v>1360</v>
      </c>
      <c r="G896" s="216"/>
      <c r="H896" s="220">
        <v>39</v>
      </c>
      <c r="I896" s="221"/>
      <c r="J896" s="216"/>
      <c r="K896" s="216"/>
      <c r="L896" s="222"/>
      <c r="M896" s="223"/>
      <c r="N896" s="224"/>
      <c r="O896" s="224"/>
      <c r="P896" s="224"/>
      <c r="Q896" s="224"/>
      <c r="R896" s="224"/>
      <c r="S896" s="224"/>
      <c r="T896" s="225"/>
      <c r="AT896" s="226" t="s">
        <v>167</v>
      </c>
      <c r="AU896" s="226" t="s">
        <v>165</v>
      </c>
      <c r="AV896" s="11" t="s">
        <v>165</v>
      </c>
      <c r="AW896" s="11" t="s">
        <v>34</v>
      </c>
      <c r="AX896" s="11" t="s">
        <v>8</v>
      </c>
      <c r="AY896" s="226" t="s">
        <v>157</v>
      </c>
    </row>
    <row r="897" spans="2:65" s="1" customFormat="1" ht="16.5" customHeight="1">
      <c r="B897" s="38"/>
      <c r="C897" s="248" t="s">
        <v>1361</v>
      </c>
      <c r="D897" s="248" t="s">
        <v>223</v>
      </c>
      <c r="E897" s="249" t="s">
        <v>1362</v>
      </c>
      <c r="F897" s="250" t="s">
        <v>1363</v>
      </c>
      <c r="G897" s="251" t="s">
        <v>231</v>
      </c>
      <c r="H897" s="252">
        <v>12</v>
      </c>
      <c r="I897" s="253"/>
      <c r="J897" s="252">
        <f>ROUND(I897*H897,0)</f>
        <v>0</v>
      </c>
      <c r="K897" s="250" t="s">
        <v>163</v>
      </c>
      <c r="L897" s="254"/>
      <c r="M897" s="255" t="s">
        <v>20</v>
      </c>
      <c r="N897" s="256" t="s">
        <v>46</v>
      </c>
      <c r="O897" s="79"/>
      <c r="P897" s="212">
        <f>O897*H897</f>
        <v>0</v>
      </c>
      <c r="Q897" s="212">
        <v>0.00012</v>
      </c>
      <c r="R897" s="212">
        <f>Q897*H897</f>
        <v>0.00144</v>
      </c>
      <c r="S897" s="212">
        <v>0</v>
      </c>
      <c r="T897" s="213">
        <f>S897*H897</f>
        <v>0</v>
      </c>
      <c r="AR897" s="17" t="s">
        <v>1353</v>
      </c>
      <c r="AT897" s="17" t="s">
        <v>223</v>
      </c>
      <c r="AU897" s="17" t="s">
        <v>165</v>
      </c>
      <c r="AY897" s="17" t="s">
        <v>157</v>
      </c>
      <c r="BE897" s="214">
        <f>IF(N897="základní",J897,0)</f>
        <v>0</v>
      </c>
      <c r="BF897" s="214">
        <f>IF(N897="snížená",J897,0)</f>
        <v>0</v>
      </c>
      <c r="BG897" s="214">
        <f>IF(N897="zákl. přenesená",J897,0)</f>
        <v>0</v>
      </c>
      <c r="BH897" s="214">
        <f>IF(N897="sníž. přenesená",J897,0)</f>
        <v>0</v>
      </c>
      <c r="BI897" s="214">
        <f>IF(N897="nulová",J897,0)</f>
        <v>0</v>
      </c>
      <c r="BJ897" s="17" t="s">
        <v>165</v>
      </c>
      <c r="BK897" s="214">
        <f>ROUND(I897*H897,0)</f>
        <v>0</v>
      </c>
      <c r="BL897" s="17" t="s">
        <v>538</v>
      </c>
      <c r="BM897" s="17" t="s">
        <v>1364</v>
      </c>
    </row>
    <row r="898" spans="2:51" s="11" customFormat="1" ht="12">
      <c r="B898" s="215"/>
      <c r="C898" s="216"/>
      <c r="D898" s="217" t="s">
        <v>167</v>
      </c>
      <c r="E898" s="218" t="s">
        <v>20</v>
      </c>
      <c r="F898" s="219" t="s">
        <v>1355</v>
      </c>
      <c r="G898" s="216"/>
      <c r="H898" s="220">
        <v>12</v>
      </c>
      <c r="I898" s="221"/>
      <c r="J898" s="216"/>
      <c r="K898" s="216"/>
      <c r="L898" s="222"/>
      <c r="M898" s="223"/>
      <c r="N898" s="224"/>
      <c r="O898" s="224"/>
      <c r="P898" s="224"/>
      <c r="Q898" s="224"/>
      <c r="R898" s="224"/>
      <c r="S898" s="224"/>
      <c r="T898" s="225"/>
      <c r="AT898" s="226" t="s">
        <v>167</v>
      </c>
      <c r="AU898" s="226" t="s">
        <v>165</v>
      </c>
      <c r="AV898" s="11" t="s">
        <v>165</v>
      </c>
      <c r="AW898" s="11" t="s">
        <v>34</v>
      </c>
      <c r="AX898" s="11" t="s">
        <v>8</v>
      </c>
      <c r="AY898" s="226" t="s">
        <v>157</v>
      </c>
    </row>
    <row r="899" spans="2:65" s="1" customFormat="1" ht="16.5" customHeight="1">
      <c r="B899" s="38"/>
      <c r="C899" s="248" t="s">
        <v>1365</v>
      </c>
      <c r="D899" s="248" t="s">
        <v>223</v>
      </c>
      <c r="E899" s="249" t="s">
        <v>1366</v>
      </c>
      <c r="F899" s="250" t="s">
        <v>1367</v>
      </c>
      <c r="G899" s="251" t="s">
        <v>434</v>
      </c>
      <c r="H899" s="252">
        <v>3</v>
      </c>
      <c r="I899" s="253"/>
      <c r="J899" s="252">
        <f>ROUND(I899*H899,0)</f>
        <v>0</v>
      </c>
      <c r="K899" s="250" t="s">
        <v>209</v>
      </c>
      <c r="L899" s="254"/>
      <c r="M899" s="255" t="s">
        <v>20</v>
      </c>
      <c r="N899" s="256" t="s">
        <v>46</v>
      </c>
      <c r="O899" s="79"/>
      <c r="P899" s="212">
        <f>O899*H899</f>
        <v>0</v>
      </c>
      <c r="Q899" s="212">
        <v>0</v>
      </c>
      <c r="R899" s="212">
        <f>Q899*H899</f>
        <v>0</v>
      </c>
      <c r="S899" s="212">
        <v>0</v>
      </c>
      <c r="T899" s="213">
        <f>S899*H899</f>
        <v>0</v>
      </c>
      <c r="AR899" s="17" t="s">
        <v>1353</v>
      </c>
      <c r="AT899" s="17" t="s">
        <v>223</v>
      </c>
      <c r="AU899" s="17" t="s">
        <v>165</v>
      </c>
      <c r="AY899" s="17" t="s">
        <v>157</v>
      </c>
      <c r="BE899" s="214">
        <f>IF(N899="základní",J899,0)</f>
        <v>0</v>
      </c>
      <c r="BF899" s="214">
        <f>IF(N899="snížená",J899,0)</f>
        <v>0</v>
      </c>
      <c r="BG899" s="214">
        <f>IF(N899="zákl. přenesená",J899,0)</f>
        <v>0</v>
      </c>
      <c r="BH899" s="214">
        <f>IF(N899="sníž. přenesená",J899,0)</f>
        <v>0</v>
      </c>
      <c r="BI899" s="214">
        <f>IF(N899="nulová",J899,0)</f>
        <v>0</v>
      </c>
      <c r="BJ899" s="17" t="s">
        <v>165</v>
      </c>
      <c r="BK899" s="214">
        <f>ROUND(I899*H899,0)</f>
        <v>0</v>
      </c>
      <c r="BL899" s="17" t="s">
        <v>538</v>
      </c>
      <c r="BM899" s="17" t="s">
        <v>1368</v>
      </c>
    </row>
    <row r="900" spans="2:51" s="11" customFormat="1" ht="12">
      <c r="B900" s="215"/>
      <c r="C900" s="216"/>
      <c r="D900" s="217" t="s">
        <v>167</v>
      </c>
      <c r="E900" s="218" t="s">
        <v>20</v>
      </c>
      <c r="F900" s="219" t="s">
        <v>175</v>
      </c>
      <c r="G900" s="216"/>
      <c r="H900" s="220">
        <v>3</v>
      </c>
      <c r="I900" s="221"/>
      <c r="J900" s="216"/>
      <c r="K900" s="216"/>
      <c r="L900" s="222"/>
      <c r="M900" s="223"/>
      <c r="N900" s="224"/>
      <c r="O900" s="224"/>
      <c r="P900" s="224"/>
      <c r="Q900" s="224"/>
      <c r="R900" s="224"/>
      <c r="S900" s="224"/>
      <c r="T900" s="225"/>
      <c r="AT900" s="226" t="s">
        <v>167</v>
      </c>
      <c r="AU900" s="226" t="s">
        <v>165</v>
      </c>
      <c r="AV900" s="11" t="s">
        <v>165</v>
      </c>
      <c r="AW900" s="11" t="s">
        <v>34</v>
      </c>
      <c r="AX900" s="11" t="s">
        <v>8</v>
      </c>
      <c r="AY900" s="226" t="s">
        <v>157</v>
      </c>
    </row>
    <row r="901" spans="2:65" s="1" customFormat="1" ht="22.5" customHeight="1">
      <c r="B901" s="38"/>
      <c r="C901" s="204" t="s">
        <v>1369</v>
      </c>
      <c r="D901" s="204" t="s">
        <v>159</v>
      </c>
      <c r="E901" s="205" t="s">
        <v>1370</v>
      </c>
      <c r="F901" s="206" t="s">
        <v>1371</v>
      </c>
      <c r="G901" s="207" t="s">
        <v>231</v>
      </c>
      <c r="H901" s="208">
        <v>39</v>
      </c>
      <c r="I901" s="209"/>
      <c r="J901" s="208">
        <f>ROUND(I901*H901,0)</f>
        <v>0</v>
      </c>
      <c r="K901" s="206" t="s">
        <v>209</v>
      </c>
      <c r="L901" s="43"/>
      <c r="M901" s="210" t="s">
        <v>20</v>
      </c>
      <c r="N901" s="211" t="s">
        <v>46</v>
      </c>
      <c r="O901" s="79"/>
      <c r="P901" s="212">
        <f>O901*H901</f>
        <v>0</v>
      </c>
      <c r="Q901" s="212">
        <v>0</v>
      </c>
      <c r="R901" s="212">
        <f>Q901*H901</f>
        <v>0</v>
      </c>
      <c r="S901" s="212">
        <v>0</v>
      </c>
      <c r="T901" s="213">
        <f>S901*H901</f>
        <v>0</v>
      </c>
      <c r="AR901" s="17" t="s">
        <v>538</v>
      </c>
      <c r="AT901" s="17" t="s">
        <v>159</v>
      </c>
      <c r="AU901" s="17" t="s">
        <v>165</v>
      </c>
      <c r="AY901" s="17" t="s">
        <v>157</v>
      </c>
      <c r="BE901" s="214">
        <f>IF(N901="základní",J901,0)</f>
        <v>0</v>
      </c>
      <c r="BF901" s="214">
        <f>IF(N901="snížená",J901,0)</f>
        <v>0</v>
      </c>
      <c r="BG901" s="214">
        <f>IF(N901="zákl. přenesená",J901,0)</f>
        <v>0</v>
      </c>
      <c r="BH901" s="214">
        <f>IF(N901="sníž. přenesená",J901,0)</f>
        <v>0</v>
      </c>
      <c r="BI901" s="214">
        <f>IF(N901="nulová",J901,0)</f>
        <v>0</v>
      </c>
      <c r="BJ901" s="17" t="s">
        <v>165</v>
      </c>
      <c r="BK901" s="214">
        <f>ROUND(I901*H901,0)</f>
        <v>0</v>
      </c>
      <c r="BL901" s="17" t="s">
        <v>538</v>
      </c>
      <c r="BM901" s="17" t="s">
        <v>1372</v>
      </c>
    </row>
    <row r="902" spans="2:51" s="11" customFormat="1" ht="12">
      <c r="B902" s="215"/>
      <c r="C902" s="216"/>
      <c r="D902" s="217" t="s">
        <v>167</v>
      </c>
      <c r="E902" s="218" t="s">
        <v>20</v>
      </c>
      <c r="F902" s="219" t="s">
        <v>1360</v>
      </c>
      <c r="G902" s="216"/>
      <c r="H902" s="220">
        <v>39</v>
      </c>
      <c r="I902" s="221"/>
      <c r="J902" s="216"/>
      <c r="K902" s="216"/>
      <c r="L902" s="222"/>
      <c r="M902" s="223"/>
      <c r="N902" s="224"/>
      <c r="O902" s="224"/>
      <c r="P902" s="224"/>
      <c r="Q902" s="224"/>
      <c r="R902" s="224"/>
      <c r="S902" s="224"/>
      <c r="T902" s="225"/>
      <c r="AT902" s="226" t="s">
        <v>167</v>
      </c>
      <c r="AU902" s="226" t="s">
        <v>165</v>
      </c>
      <c r="AV902" s="11" t="s">
        <v>165</v>
      </c>
      <c r="AW902" s="11" t="s">
        <v>34</v>
      </c>
      <c r="AX902" s="11" t="s">
        <v>8</v>
      </c>
      <c r="AY902" s="226" t="s">
        <v>157</v>
      </c>
    </row>
    <row r="903" spans="2:65" s="1" customFormat="1" ht="22.5" customHeight="1">
      <c r="B903" s="38"/>
      <c r="C903" s="204" t="s">
        <v>1373</v>
      </c>
      <c r="D903" s="204" t="s">
        <v>159</v>
      </c>
      <c r="E903" s="205" t="s">
        <v>1374</v>
      </c>
      <c r="F903" s="206" t="s">
        <v>1375</v>
      </c>
      <c r="G903" s="207" t="s">
        <v>231</v>
      </c>
      <c r="H903" s="208">
        <v>12</v>
      </c>
      <c r="I903" s="209"/>
      <c r="J903" s="208">
        <f>ROUND(I903*H903,0)</f>
        <v>0</v>
      </c>
      <c r="K903" s="206" t="s">
        <v>209</v>
      </c>
      <c r="L903" s="43"/>
      <c r="M903" s="210" t="s">
        <v>20</v>
      </c>
      <c r="N903" s="211" t="s">
        <v>46</v>
      </c>
      <c r="O903" s="79"/>
      <c r="P903" s="212">
        <f>O903*H903</f>
        <v>0</v>
      </c>
      <c r="Q903" s="212">
        <v>0</v>
      </c>
      <c r="R903" s="212">
        <f>Q903*H903</f>
        <v>0</v>
      </c>
      <c r="S903" s="212">
        <v>0</v>
      </c>
      <c r="T903" s="213">
        <f>S903*H903</f>
        <v>0</v>
      </c>
      <c r="AR903" s="17" t="s">
        <v>538</v>
      </c>
      <c r="AT903" s="17" t="s">
        <v>159</v>
      </c>
      <c r="AU903" s="17" t="s">
        <v>165</v>
      </c>
      <c r="AY903" s="17" t="s">
        <v>157</v>
      </c>
      <c r="BE903" s="214">
        <f>IF(N903="základní",J903,0)</f>
        <v>0</v>
      </c>
      <c r="BF903" s="214">
        <f>IF(N903="snížená",J903,0)</f>
        <v>0</v>
      </c>
      <c r="BG903" s="214">
        <f>IF(N903="zákl. přenesená",J903,0)</f>
        <v>0</v>
      </c>
      <c r="BH903" s="214">
        <f>IF(N903="sníž. přenesená",J903,0)</f>
        <v>0</v>
      </c>
      <c r="BI903" s="214">
        <f>IF(N903="nulová",J903,0)</f>
        <v>0</v>
      </c>
      <c r="BJ903" s="17" t="s">
        <v>165</v>
      </c>
      <c r="BK903" s="214">
        <f>ROUND(I903*H903,0)</f>
        <v>0</v>
      </c>
      <c r="BL903" s="17" t="s">
        <v>538</v>
      </c>
      <c r="BM903" s="17" t="s">
        <v>1376</v>
      </c>
    </row>
    <row r="904" spans="2:51" s="11" customFormat="1" ht="12">
      <c r="B904" s="215"/>
      <c r="C904" s="216"/>
      <c r="D904" s="217" t="s">
        <v>167</v>
      </c>
      <c r="E904" s="218" t="s">
        <v>20</v>
      </c>
      <c r="F904" s="219" t="s">
        <v>1355</v>
      </c>
      <c r="G904" s="216"/>
      <c r="H904" s="220">
        <v>12</v>
      </c>
      <c r="I904" s="221"/>
      <c r="J904" s="216"/>
      <c r="K904" s="216"/>
      <c r="L904" s="222"/>
      <c r="M904" s="223"/>
      <c r="N904" s="224"/>
      <c r="O904" s="224"/>
      <c r="P904" s="224"/>
      <c r="Q904" s="224"/>
      <c r="R904" s="224"/>
      <c r="S904" s="224"/>
      <c r="T904" s="225"/>
      <c r="AT904" s="226" t="s">
        <v>167</v>
      </c>
      <c r="AU904" s="226" t="s">
        <v>165</v>
      </c>
      <c r="AV904" s="11" t="s">
        <v>165</v>
      </c>
      <c r="AW904" s="11" t="s">
        <v>34</v>
      </c>
      <c r="AX904" s="11" t="s">
        <v>8</v>
      </c>
      <c r="AY904" s="226" t="s">
        <v>157</v>
      </c>
    </row>
    <row r="905" spans="2:65" s="1" customFormat="1" ht="16.5" customHeight="1">
      <c r="B905" s="38"/>
      <c r="C905" s="248" t="s">
        <v>1377</v>
      </c>
      <c r="D905" s="248" t="s">
        <v>223</v>
      </c>
      <c r="E905" s="249" t="s">
        <v>1378</v>
      </c>
      <c r="F905" s="250" t="s">
        <v>1379</v>
      </c>
      <c r="G905" s="251" t="s">
        <v>434</v>
      </c>
      <c r="H905" s="252">
        <v>6</v>
      </c>
      <c r="I905" s="253"/>
      <c r="J905" s="252">
        <f>ROUND(I905*H905,0)</f>
        <v>0</v>
      </c>
      <c r="K905" s="250" t="s">
        <v>209</v>
      </c>
      <c r="L905" s="254"/>
      <c r="M905" s="255" t="s">
        <v>20</v>
      </c>
      <c r="N905" s="256" t="s">
        <v>46</v>
      </c>
      <c r="O905" s="79"/>
      <c r="P905" s="212">
        <f>O905*H905</f>
        <v>0</v>
      </c>
      <c r="Q905" s="212">
        <v>0</v>
      </c>
      <c r="R905" s="212">
        <f>Q905*H905</f>
        <v>0</v>
      </c>
      <c r="S905" s="212">
        <v>0</v>
      </c>
      <c r="T905" s="213">
        <f>S905*H905</f>
        <v>0</v>
      </c>
      <c r="AR905" s="17" t="s">
        <v>1353</v>
      </c>
      <c r="AT905" s="17" t="s">
        <v>223</v>
      </c>
      <c r="AU905" s="17" t="s">
        <v>165</v>
      </c>
      <c r="AY905" s="17" t="s">
        <v>157</v>
      </c>
      <c r="BE905" s="214">
        <f>IF(N905="základní",J905,0)</f>
        <v>0</v>
      </c>
      <c r="BF905" s="214">
        <f>IF(N905="snížená",J905,0)</f>
        <v>0</v>
      </c>
      <c r="BG905" s="214">
        <f>IF(N905="zákl. přenesená",J905,0)</f>
        <v>0</v>
      </c>
      <c r="BH905" s="214">
        <f>IF(N905="sníž. přenesená",J905,0)</f>
        <v>0</v>
      </c>
      <c r="BI905" s="214">
        <f>IF(N905="nulová",J905,0)</f>
        <v>0</v>
      </c>
      <c r="BJ905" s="17" t="s">
        <v>165</v>
      </c>
      <c r="BK905" s="214">
        <f>ROUND(I905*H905,0)</f>
        <v>0</v>
      </c>
      <c r="BL905" s="17" t="s">
        <v>538</v>
      </c>
      <c r="BM905" s="17" t="s">
        <v>1380</v>
      </c>
    </row>
    <row r="906" spans="2:51" s="11" customFormat="1" ht="12">
      <c r="B906" s="215"/>
      <c r="C906" s="216"/>
      <c r="D906" s="217" t="s">
        <v>167</v>
      </c>
      <c r="E906" s="218" t="s">
        <v>20</v>
      </c>
      <c r="F906" s="219" t="s">
        <v>191</v>
      </c>
      <c r="G906" s="216"/>
      <c r="H906" s="220">
        <v>6</v>
      </c>
      <c r="I906" s="221"/>
      <c r="J906" s="216"/>
      <c r="K906" s="216"/>
      <c r="L906" s="222"/>
      <c r="M906" s="268"/>
      <c r="N906" s="269"/>
      <c r="O906" s="269"/>
      <c r="P906" s="269"/>
      <c r="Q906" s="269"/>
      <c r="R906" s="269"/>
      <c r="S906" s="269"/>
      <c r="T906" s="270"/>
      <c r="AT906" s="226" t="s">
        <v>167</v>
      </c>
      <c r="AU906" s="226" t="s">
        <v>165</v>
      </c>
      <c r="AV906" s="11" t="s">
        <v>165</v>
      </c>
      <c r="AW906" s="11" t="s">
        <v>34</v>
      </c>
      <c r="AX906" s="11" t="s">
        <v>8</v>
      </c>
      <c r="AY906" s="226" t="s">
        <v>157</v>
      </c>
    </row>
    <row r="907" spans="2:12" s="1" customFormat="1" ht="6.95" customHeight="1">
      <c r="B907" s="57"/>
      <c r="C907" s="58"/>
      <c r="D907" s="58"/>
      <c r="E907" s="58"/>
      <c r="F907" s="58"/>
      <c r="G907" s="58"/>
      <c r="H907" s="58"/>
      <c r="I907" s="154"/>
      <c r="J907" s="58"/>
      <c r="K907" s="58"/>
      <c r="L907" s="43"/>
    </row>
  </sheetData>
  <sheetProtection password="CC35" sheet="1" objects="1" scenarios="1" formatColumns="0" formatRows="0" autoFilter="0"/>
  <autoFilter ref="C107:K906"/>
  <mergeCells count="9">
    <mergeCell ref="E7:H7"/>
    <mergeCell ref="E9:H9"/>
    <mergeCell ref="E18:H18"/>
    <mergeCell ref="E27:H27"/>
    <mergeCell ref="E48:H48"/>
    <mergeCell ref="E50:H50"/>
    <mergeCell ref="E98:H98"/>
    <mergeCell ref="E100:H10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1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3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85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20"/>
      <c r="AT3" s="17" t="s">
        <v>8</v>
      </c>
    </row>
    <row r="4" spans="2:46" ht="24.95" customHeight="1">
      <c r="B4" s="20"/>
      <c r="D4" s="127" t="s">
        <v>107</v>
      </c>
      <c r="L4" s="20"/>
      <c r="M4" s="24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28" t="s">
        <v>16</v>
      </c>
      <c r="L6" s="20"/>
    </row>
    <row r="7" spans="2:12" ht="16.5" customHeight="1">
      <c r="B7" s="20"/>
      <c r="E7" s="129" t="str">
        <f>'Rekapitulace stavby'!K6</f>
        <v>Klatovy bytový dům č. p. 391 392 393 - stavební úpravy</v>
      </c>
      <c r="F7" s="128"/>
      <c r="G7" s="128"/>
      <c r="H7" s="128"/>
      <c r="L7" s="20"/>
    </row>
    <row r="8" spans="2:12" s="1" customFormat="1" ht="12" customHeight="1">
      <c r="B8" s="43"/>
      <c r="D8" s="128" t="s">
        <v>108</v>
      </c>
      <c r="I8" s="130"/>
      <c r="L8" s="43"/>
    </row>
    <row r="9" spans="2:12" s="1" customFormat="1" ht="36.95" customHeight="1">
      <c r="B9" s="43"/>
      <c r="E9" s="131" t="s">
        <v>1381</v>
      </c>
      <c r="F9" s="1"/>
      <c r="G9" s="1"/>
      <c r="H9" s="1"/>
      <c r="I9" s="130"/>
      <c r="L9" s="43"/>
    </row>
    <row r="10" spans="2:12" s="1" customFormat="1" ht="12">
      <c r="B10" s="43"/>
      <c r="I10" s="130"/>
      <c r="L10" s="43"/>
    </row>
    <row r="11" spans="2:12" s="1" customFormat="1" ht="12" customHeight="1">
      <c r="B11" s="43"/>
      <c r="D11" s="128" t="s">
        <v>19</v>
      </c>
      <c r="F11" s="17" t="s">
        <v>20</v>
      </c>
      <c r="I11" s="132" t="s">
        <v>21</v>
      </c>
      <c r="J11" s="17" t="s">
        <v>20</v>
      </c>
      <c r="L11" s="43"/>
    </row>
    <row r="12" spans="2:12" s="1" customFormat="1" ht="12" customHeight="1">
      <c r="B12" s="43"/>
      <c r="D12" s="128" t="s">
        <v>22</v>
      </c>
      <c r="F12" s="17" t="s">
        <v>23</v>
      </c>
      <c r="I12" s="132" t="s">
        <v>24</v>
      </c>
      <c r="J12" s="133" t="str">
        <f>'Rekapitulace stavby'!AN8</f>
        <v>24. 4. 2019</v>
      </c>
      <c r="L12" s="43"/>
    </row>
    <row r="13" spans="2:12" s="1" customFormat="1" ht="10.8" customHeight="1">
      <c r="B13" s="43"/>
      <c r="I13" s="130"/>
      <c r="L13" s="43"/>
    </row>
    <row r="14" spans="2:12" s="1" customFormat="1" ht="12" customHeight="1">
      <c r="B14" s="43"/>
      <c r="D14" s="128" t="s">
        <v>28</v>
      </c>
      <c r="I14" s="132" t="s">
        <v>29</v>
      </c>
      <c r="J14" s="17" t="s">
        <v>20</v>
      </c>
      <c r="L14" s="43"/>
    </row>
    <row r="15" spans="2:12" s="1" customFormat="1" ht="18" customHeight="1">
      <c r="B15" s="43"/>
      <c r="E15" s="17" t="s">
        <v>23</v>
      </c>
      <c r="I15" s="132" t="s">
        <v>31</v>
      </c>
      <c r="J15" s="17" t="s">
        <v>20</v>
      </c>
      <c r="L15" s="43"/>
    </row>
    <row r="16" spans="2:12" s="1" customFormat="1" ht="6.95" customHeight="1">
      <c r="B16" s="43"/>
      <c r="I16" s="130"/>
      <c r="L16" s="43"/>
    </row>
    <row r="17" spans="2:12" s="1" customFormat="1" ht="12" customHeight="1">
      <c r="B17" s="43"/>
      <c r="D17" s="128" t="s">
        <v>32</v>
      </c>
      <c r="I17" s="132" t="s">
        <v>29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7"/>
      <c r="G18" s="17"/>
      <c r="H18" s="17"/>
      <c r="I18" s="132" t="s">
        <v>31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0"/>
      <c r="L19" s="43"/>
    </row>
    <row r="20" spans="2:12" s="1" customFormat="1" ht="12" customHeight="1">
      <c r="B20" s="43"/>
      <c r="D20" s="128" t="s">
        <v>35</v>
      </c>
      <c r="I20" s="132" t="s">
        <v>29</v>
      </c>
      <c r="J20" s="17" t="s">
        <v>20</v>
      </c>
      <c r="L20" s="43"/>
    </row>
    <row r="21" spans="2:12" s="1" customFormat="1" ht="18" customHeight="1">
      <c r="B21" s="43"/>
      <c r="E21" s="17" t="s">
        <v>23</v>
      </c>
      <c r="I21" s="132" t="s">
        <v>31</v>
      </c>
      <c r="J21" s="17" t="s">
        <v>20</v>
      </c>
      <c r="L21" s="43"/>
    </row>
    <row r="22" spans="2:12" s="1" customFormat="1" ht="6.95" customHeight="1">
      <c r="B22" s="43"/>
      <c r="I22" s="130"/>
      <c r="L22" s="43"/>
    </row>
    <row r="23" spans="2:12" s="1" customFormat="1" ht="12" customHeight="1">
      <c r="B23" s="43"/>
      <c r="D23" s="128" t="s">
        <v>37</v>
      </c>
      <c r="I23" s="132" t="s">
        <v>29</v>
      </c>
      <c r="J23" s="17" t="str">
        <f>IF('Rekapitulace stavby'!AN19="","",'Rekapitulace stavby'!AN19)</f>
        <v/>
      </c>
      <c r="L23" s="43"/>
    </row>
    <row r="24" spans="2:12" s="1" customFormat="1" ht="18" customHeight="1">
      <c r="B24" s="43"/>
      <c r="E24" s="17" t="str">
        <f>IF('Rekapitulace stavby'!E20="","",'Rekapitulace stavby'!E20)</f>
        <v xml:space="preserve"> </v>
      </c>
      <c r="I24" s="132" t="s">
        <v>31</v>
      </c>
      <c r="J24" s="17" t="str">
        <f>IF('Rekapitulace stavby'!AN20="","",'Rekapitulace stavby'!AN20)</f>
        <v/>
      </c>
      <c r="L24" s="43"/>
    </row>
    <row r="25" spans="2:12" s="1" customFormat="1" ht="6.95" customHeight="1">
      <c r="B25" s="43"/>
      <c r="I25" s="130"/>
      <c r="L25" s="43"/>
    </row>
    <row r="26" spans="2:12" s="1" customFormat="1" ht="12" customHeight="1">
      <c r="B26" s="43"/>
      <c r="D26" s="128" t="s">
        <v>38</v>
      </c>
      <c r="I26" s="130"/>
      <c r="L26" s="43"/>
    </row>
    <row r="27" spans="2:12" s="6" customFormat="1" ht="16.5" customHeight="1">
      <c r="B27" s="134"/>
      <c r="E27" s="135" t="s">
        <v>20</v>
      </c>
      <c r="F27" s="135"/>
      <c r="G27" s="135"/>
      <c r="H27" s="135"/>
      <c r="I27" s="136"/>
      <c r="L27" s="134"/>
    </row>
    <row r="28" spans="2:12" s="1" customFormat="1" ht="6.95" customHeight="1">
      <c r="B28" s="43"/>
      <c r="I28" s="130"/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37"/>
      <c r="J29" s="71"/>
      <c r="K29" s="71"/>
      <c r="L29" s="43"/>
    </row>
    <row r="30" spans="2:12" s="1" customFormat="1" ht="25.4" customHeight="1">
      <c r="B30" s="43"/>
      <c r="D30" s="138" t="s">
        <v>40</v>
      </c>
      <c r="I30" s="130"/>
      <c r="J30" s="139">
        <f>ROUND(J101,2)</f>
        <v>0</v>
      </c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37"/>
      <c r="J31" s="71"/>
      <c r="K31" s="71"/>
      <c r="L31" s="43"/>
    </row>
    <row r="32" spans="2:12" s="1" customFormat="1" ht="14.4" customHeight="1">
      <c r="B32" s="43"/>
      <c r="F32" s="140" t="s">
        <v>42</v>
      </c>
      <c r="I32" s="141" t="s">
        <v>41</v>
      </c>
      <c r="J32" s="140" t="s">
        <v>43</v>
      </c>
      <c r="L32" s="43"/>
    </row>
    <row r="33" spans="2:12" s="1" customFormat="1" ht="14.4" customHeight="1">
      <c r="B33" s="43"/>
      <c r="D33" s="128" t="s">
        <v>44</v>
      </c>
      <c r="E33" s="128" t="s">
        <v>45</v>
      </c>
      <c r="F33" s="142">
        <f>ROUND((SUM(BE101:BE414)),2)</f>
        <v>0</v>
      </c>
      <c r="I33" s="143">
        <v>0.21</v>
      </c>
      <c r="J33" s="142">
        <f>ROUND(((SUM(BE101:BE414))*I33),2)</f>
        <v>0</v>
      </c>
      <c r="L33" s="43"/>
    </row>
    <row r="34" spans="2:12" s="1" customFormat="1" ht="14.4" customHeight="1">
      <c r="B34" s="43"/>
      <c r="E34" s="128" t="s">
        <v>46</v>
      </c>
      <c r="F34" s="142">
        <f>ROUND((SUM(BF101:BF414)),2)</f>
        <v>0</v>
      </c>
      <c r="I34" s="143">
        <v>0.15</v>
      </c>
      <c r="J34" s="142">
        <f>ROUND(((SUM(BF101:BF414))*I34),2)</f>
        <v>0</v>
      </c>
      <c r="L34" s="43"/>
    </row>
    <row r="35" spans="2:12" s="1" customFormat="1" ht="14.4" customHeight="1" hidden="1">
      <c r="B35" s="43"/>
      <c r="E35" s="128" t="s">
        <v>47</v>
      </c>
      <c r="F35" s="142">
        <f>ROUND((SUM(BG101:BG414)),2)</f>
        <v>0</v>
      </c>
      <c r="I35" s="143">
        <v>0.21</v>
      </c>
      <c r="J35" s="142">
        <f>0</f>
        <v>0</v>
      </c>
      <c r="L35" s="43"/>
    </row>
    <row r="36" spans="2:12" s="1" customFormat="1" ht="14.4" customHeight="1" hidden="1">
      <c r="B36" s="43"/>
      <c r="E36" s="128" t="s">
        <v>48</v>
      </c>
      <c r="F36" s="142">
        <f>ROUND((SUM(BH101:BH414)),2)</f>
        <v>0</v>
      </c>
      <c r="I36" s="143">
        <v>0.15</v>
      </c>
      <c r="J36" s="142">
        <f>0</f>
        <v>0</v>
      </c>
      <c r="L36" s="43"/>
    </row>
    <row r="37" spans="2:12" s="1" customFormat="1" ht="14.4" customHeight="1" hidden="1">
      <c r="B37" s="43"/>
      <c r="E37" s="128" t="s">
        <v>49</v>
      </c>
      <c r="F37" s="142">
        <f>ROUND((SUM(BI101:BI414)),2)</f>
        <v>0</v>
      </c>
      <c r="I37" s="143">
        <v>0</v>
      </c>
      <c r="J37" s="142">
        <f>0</f>
        <v>0</v>
      </c>
      <c r="L37" s="43"/>
    </row>
    <row r="38" spans="2:12" s="1" customFormat="1" ht="6.95" customHeight="1">
      <c r="B38" s="43"/>
      <c r="I38" s="130"/>
      <c r="L38" s="43"/>
    </row>
    <row r="39" spans="2:12" s="1" customFormat="1" ht="25.4" customHeight="1">
      <c r="B39" s="43"/>
      <c r="C39" s="144"/>
      <c r="D39" s="145" t="s">
        <v>50</v>
      </c>
      <c r="E39" s="146"/>
      <c r="F39" s="146"/>
      <c r="G39" s="147" t="s">
        <v>51</v>
      </c>
      <c r="H39" s="148" t="s">
        <v>52</v>
      </c>
      <c r="I39" s="149"/>
      <c r="J39" s="150">
        <f>SUM(J30:J37)</f>
        <v>0</v>
      </c>
      <c r="K39" s="151"/>
      <c r="L39" s="43"/>
    </row>
    <row r="40" spans="2:12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3"/>
    </row>
    <row r="44" spans="2:12" s="1" customFormat="1" ht="6.95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3"/>
    </row>
    <row r="45" spans="2:12" s="1" customFormat="1" ht="24.95" customHeight="1">
      <c r="B45" s="38"/>
      <c r="C45" s="23" t="s">
        <v>110</v>
      </c>
      <c r="D45" s="39"/>
      <c r="E45" s="39"/>
      <c r="F45" s="39"/>
      <c r="G45" s="39"/>
      <c r="H45" s="39"/>
      <c r="I45" s="130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30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0"/>
      <c r="J47" s="39"/>
      <c r="K47" s="39"/>
      <c r="L47" s="43"/>
    </row>
    <row r="48" spans="2:12" s="1" customFormat="1" ht="16.5" customHeight="1">
      <c r="B48" s="38"/>
      <c r="C48" s="39"/>
      <c r="D48" s="39"/>
      <c r="E48" s="158" t="str">
        <f>E7</f>
        <v>Klatovy bytový dům č. p. 391 392 393 - stavební úpravy</v>
      </c>
      <c r="F48" s="32"/>
      <c r="G48" s="32"/>
      <c r="H48" s="32"/>
      <c r="I48" s="130"/>
      <c r="J48" s="39"/>
      <c r="K48" s="39"/>
      <c r="L48" s="43"/>
    </row>
    <row r="49" spans="2:12" s="1" customFormat="1" ht="12" customHeight="1">
      <c r="B49" s="38"/>
      <c r="C49" s="32" t="s">
        <v>108</v>
      </c>
      <c r="D49" s="39"/>
      <c r="E49" s="39"/>
      <c r="F49" s="39"/>
      <c r="G49" s="39"/>
      <c r="H49" s="39"/>
      <c r="I49" s="130"/>
      <c r="J49" s="39"/>
      <c r="K49" s="39"/>
      <c r="L49" s="43"/>
    </row>
    <row r="50" spans="2:12" s="1" customFormat="1" ht="16.5" customHeight="1">
      <c r="B50" s="38"/>
      <c r="C50" s="39"/>
      <c r="D50" s="39"/>
      <c r="E50" s="64" t="str">
        <f>E9</f>
        <v>01-2 - SO 01-2 Bytový dům č. p. 391 - nezpůsobilé náklady</v>
      </c>
      <c r="F50" s="39"/>
      <c r="G50" s="39"/>
      <c r="H50" s="39"/>
      <c r="I50" s="130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30"/>
      <c r="J51" s="39"/>
      <c r="K51" s="39"/>
      <c r="L51" s="43"/>
    </row>
    <row r="52" spans="2:12" s="1" customFormat="1" ht="12" customHeight="1">
      <c r="B52" s="38"/>
      <c r="C52" s="32" t="s">
        <v>22</v>
      </c>
      <c r="D52" s="39"/>
      <c r="E52" s="39"/>
      <c r="F52" s="27" t="str">
        <f>F12</f>
        <v xml:space="preserve"> </v>
      </c>
      <c r="G52" s="39"/>
      <c r="H52" s="39"/>
      <c r="I52" s="132" t="s">
        <v>24</v>
      </c>
      <c r="J52" s="67" t="str">
        <f>IF(J12="","",J12)</f>
        <v>24. 4. 2019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30"/>
      <c r="J53" s="39"/>
      <c r="K53" s="39"/>
      <c r="L53" s="43"/>
    </row>
    <row r="54" spans="2:12" s="1" customFormat="1" ht="13.65" customHeight="1">
      <c r="B54" s="38"/>
      <c r="C54" s="32" t="s">
        <v>28</v>
      </c>
      <c r="D54" s="39"/>
      <c r="E54" s="39"/>
      <c r="F54" s="27" t="str">
        <f>E15</f>
        <v xml:space="preserve"> </v>
      </c>
      <c r="G54" s="39"/>
      <c r="H54" s="39"/>
      <c r="I54" s="132" t="s">
        <v>35</v>
      </c>
      <c r="J54" s="36" t="str">
        <f>E21</f>
        <v xml:space="preserve"> </v>
      </c>
      <c r="K54" s="39"/>
      <c r="L54" s="43"/>
    </row>
    <row r="55" spans="2:12" s="1" customFormat="1" ht="13.65" customHeight="1">
      <c r="B55" s="38"/>
      <c r="C55" s="32" t="s">
        <v>32</v>
      </c>
      <c r="D55" s="39"/>
      <c r="E55" s="39"/>
      <c r="F55" s="27" t="str">
        <f>IF(E18="","",E18)</f>
        <v>Vyplň údaj</v>
      </c>
      <c r="G55" s="39"/>
      <c r="H55" s="39"/>
      <c r="I55" s="132" t="s">
        <v>37</v>
      </c>
      <c r="J55" s="36" t="str">
        <f>E24</f>
        <v xml:space="preserve"> 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30"/>
      <c r="J56" s="39"/>
      <c r="K56" s="39"/>
      <c r="L56" s="43"/>
    </row>
    <row r="57" spans="2:12" s="1" customFormat="1" ht="29.25" customHeight="1">
      <c r="B57" s="38"/>
      <c r="C57" s="159" t="s">
        <v>111</v>
      </c>
      <c r="D57" s="160"/>
      <c r="E57" s="160"/>
      <c r="F57" s="160"/>
      <c r="G57" s="160"/>
      <c r="H57" s="160"/>
      <c r="I57" s="161"/>
      <c r="J57" s="162" t="s">
        <v>112</v>
      </c>
      <c r="K57" s="160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30"/>
      <c r="J58" s="39"/>
      <c r="K58" s="39"/>
      <c r="L58" s="43"/>
    </row>
    <row r="59" spans="2:47" s="1" customFormat="1" ht="22.8" customHeight="1">
      <c r="B59" s="38"/>
      <c r="C59" s="163" t="s">
        <v>72</v>
      </c>
      <c r="D59" s="39"/>
      <c r="E59" s="39"/>
      <c r="F59" s="39"/>
      <c r="G59" s="39"/>
      <c r="H59" s="39"/>
      <c r="I59" s="130"/>
      <c r="J59" s="97">
        <f>J101</f>
        <v>0</v>
      </c>
      <c r="K59" s="39"/>
      <c r="L59" s="43"/>
      <c r="AU59" s="17" t="s">
        <v>113</v>
      </c>
    </row>
    <row r="60" spans="2:12" s="7" customFormat="1" ht="24.95" customHeight="1">
      <c r="B60" s="164"/>
      <c r="C60" s="165"/>
      <c r="D60" s="166" t="s">
        <v>1382</v>
      </c>
      <c r="E60" s="167"/>
      <c r="F60" s="167"/>
      <c r="G60" s="167"/>
      <c r="H60" s="167"/>
      <c r="I60" s="168"/>
      <c r="J60" s="169">
        <f>J102</f>
        <v>0</v>
      </c>
      <c r="K60" s="165"/>
      <c r="L60" s="170"/>
    </row>
    <row r="61" spans="2:12" s="8" customFormat="1" ht="19.9" customHeight="1">
      <c r="B61" s="171"/>
      <c r="C61" s="172"/>
      <c r="D61" s="173" t="s">
        <v>115</v>
      </c>
      <c r="E61" s="174"/>
      <c r="F61" s="174"/>
      <c r="G61" s="174"/>
      <c r="H61" s="174"/>
      <c r="I61" s="175"/>
      <c r="J61" s="176">
        <f>J103</f>
        <v>0</v>
      </c>
      <c r="K61" s="172"/>
      <c r="L61" s="177"/>
    </row>
    <row r="62" spans="2:12" s="8" customFormat="1" ht="19.9" customHeight="1">
      <c r="B62" s="171"/>
      <c r="C62" s="172"/>
      <c r="D62" s="173" t="s">
        <v>120</v>
      </c>
      <c r="E62" s="174"/>
      <c r="F62" s="174"/>
      <c r="G62" s="174"/>
      <c r="H62" s="174"/>
      <c r="I62" s="175"/>
      <c r="J62" s="176">
        <f>J107</f>
        <v>0</v>
      </c>
      <c r="K62" s="172"/>
      <c r="L62" s="177"/>
    </row>
    <row r="63" spans="2:12" s="8" customFormat="1" ht="19.9" customHeight="1">
      <c r="B63" s="171"/>
      <c r="C63" s="172"/>
      <c r="D63" s="173" t="s">
        <v>121</v>
      </c>
      <c r="E63" s="174"/>
      <c r="F63" s="174"/>
      <c r="G63" s="174"/>
      <c r="H63" s="174"/>
      <c r="I63" s="175"/>
      <c r="J63" s="176">
        <f>J114</f>
        <v>0</v>
      </c>
      <c r="K63" s="172"/>
      <c r="L63" s="177"/>
    </row>
    <row r="64" spans="2:12" s="8" customFormat="1" ht="19.9" customHeight="1">
      <c r="B64" s="171"/>
      <c r="C64" s="172"/>
      <c r="D64" s="173" t="s">
        <v>122</v>
      </c>
      <c r="E64" s="174"/>
      <c r="F64" s="174"/>
      <c r="G64" s="174"/>
      <c r="H64" s="174"/>
      <c r="I64" s="175"/>
      <c r="J64" s="176">
        <f>J123</f>
        <v>0</v>
      </c>
      <c r="K64" s="172"/>
      <c r="L64" s="177"/>
    </row>
    <row r="65" spans="2:12" s="8" customFormat="1" ht="19.9" customHeight="1">
      <c r="B65" s="171"/>
      <c r="C65" s="172"/>
      <c r="D65" s="173" t="s">
        <v>123</v>
      </c>
      <c r="E65" s="174"/>
      <c r="F65" s="174"/>
      <c r="G65" s="174"/>
      <c r="H65" s="174"/>
      <c r="I65" s="175"/>
      <c r="J65" s="176">
        <f>J126</f>
        <v>0</v>
      </c>
      <c r="K65" s="172"/>
      <c r="L65" s="177"/>
    </row>
    <row r="66" spans="2:12" s="7" customFormat="1" ht="24.95" customHeight="1">
      <c r="B66" s="164"/>
      <c r="C66" s="165"/>
      <c r="D66" s="166" t="s">
        <v>125</v>
      </c>
      <c r="E66" s="167"/>
      <c r="F66" s="167"/>
      <c r="G66" s="167"/>
      <c r="H66" s="167"/>
      <c r="I66" s="168"/>
      <c r="J66" s="169">
        <f>J128</f>
        <v>0</v>
      </c>
      <c r="K66" s="165"/>
      <c r="L66" s="170"/>
    </row>
    <row r="67" spans="2:12" s="8" customFormat="1" ht="19.9" customHeight="1">
      <c r="B67" s="171"/>
      <c r="C67" s="172"/>
      <c r="D67" s="173" t="s">
        <v>129</v>
      </c>
      <c r="E67" s="174"/>
      <c r="F67" s="174"/>
      <c r="G67" s="174"/>
      <c r="H67" s="174"/>
      <c r="I67" s="175"/>
      <c r="J67" s="176">
        <f>J129</f>
        <v>0</v>
      </c>
      <c r="K67" s="172"/>
      <c r="L67" s="177"/>
    </row>
    <row r="68" spans="2:12" s="8" customFormat="1" ht="19.9" customHeight="1">
      <c r="B68" s="171"/>
      <c r="C68" s="172"/>
      <c r="D68" s="173" t="s">
        <v>130</v>
      </c>
      <c r="E68" s="174"/>
      <c r="F68" s="174"/>
      <c r="G68" s="174"/>
      <c r="H68" s="174"/>
      <c r="I68" s="175"/>
      <c r="J68" s="176">
        <f>J143</f>
        <v>0</v>
      </c>
      <c r="K68" s="172"/>
      <c r="L68" s="177"/>
    </row>
    <row r="69" spans="2:12" s="8" customFormat="1" ht="19.9" customHeight="1">
      <c r="B69" s="171"/>
      <c r="C69" s="172"/>
      <c r="D69" s="173" t="s">
        <v>1383</v>
      </c>
      <c r="E69" s="174"/>
      <c r="F69" s="174"/>
      <c r="G69" s="174"/>
      <c r="H69" s="174"/>
      <c r="I69" s="175"/>
      <c r="J69" s="176">
        <f>J147</f>
        <v>0</v>
      </c>
      <c r="K69" s="172"/>
      <c r="L69" s="177"/>
    </row>
    <row r="70" spans="2:12" s="8" customFormat="1" ht="19.9" customHeight="1">
      <c r="B70" s="171"/>
      <c r="C70" s="172"/>
      <c r="D70" s="173" t="s">
        <v>1384</v>
      </c>
      <c r="E70" s="174"/>
      <c r="F70" s="174"/>
      <c r="G70" s="174"/>
      <c r="H70" s="174"/>
      <c r="I70" s="175"/>
      <c r="J70" s="176">
        <f>J169</f>
        <v>0</v>
      </c>
      <c r="K70" s="172"/>
      <c r="L70" s="177"/>
    </row>
    <row r="71" spans="2:12" s="8" customFormat="1" ht="19.9" customHeight="1">
      <c r="B71" s="171"/>
      <c r="C71" s="172"/>
      <c r="D71" s="173" t="s">
        <v>1385</v>
      </c>
      <c r="E71" s="174"/>
      <c r="F71" s="174"/>
      <c r="G71" s="174"/>
      <c r="H71" s="174"/>
      <c r="I71" s="175"/>
      <c r="J71" s="176">
        <f>J194</f>
        <v>0</v>
      </c>
      <c r="K71" s="172"/>
      <c r="L71" s="177"/>
    </row>
    <row r="72" spans="2:12" s="8" customFormat="1" ht="19.9" customHeight="1">
      <c r="B72" s="171"/>
      <c r="C72" s="172"/>
      <c r="D72" s="173" t="s">
        <v>1386</v>
      </c>
      <c r="E72" s="174"/>
      <c r="F72" s="174"/>
      <c r="G72" s="174"/>
      <c r="H72" s="174"/>
      <c r="I72" s="175"/>
      <c r="J72" s="176">
        <f>J233</f>
        <v>0</v>
      </c>
      <c r="K72" s="172"/>
      <c r="L72" s="177"/>
    </row>
    <row r="73" spans="2:12" s="8" customFormat="1" ht="19.9" customHeight="1">
      <c r="B73" s="171"/>
      <c r="C73" s="172"/>
      <c r="D73" s="173" t="s">
        <v>138</v>
      </c>
      <c r="E73" s="174"/>
      <c r="F73" s="174"/>
      <c r="G73" s="174"/>
      <c r="H73" s="174"/>
      <c r="I73" s="175"/>
      <c r="J73" s="176">
        <f>J293</f>
        <v>0</v>
      </c>
      <c r="K73" s="172"/>
      <c r="L73" s="177"/>
    </row>
    <row r="74" spans="2:12" s="8" customFormat="1" ht="19.9" customHeight="1">
      <c r="B74" s="171"/>
      <c r="C74" s="172"/>
      <c r="D74" s="173" t="s">
        <v>1387</v>
      </c>
      <c r="E74" s="174"/>
      <c r="F74" s="174"/>
      <c r="G74" s="174"/>
      <c r="H74" s="174"/>
      <c r="I74" s="175"/>
      <c r="J74" s="176">
        <f>J313</f>
        <v>0</v>
      </c>
      <c r="K74" s="172"/>
      <c r="L74" s="177"/>
    </row>
    <row r="75" spans="2:12" s="8" customFormat="1" ht="19.9" customHeight="1">
      <c r="B75" s="171"/>
      <c r="C75" s="172"/>
      <c r="D75" s="173" t="s">
        <v>1388</v>
      </c>
      <c r="E75" s="174"/>
      <c r="F75" s="174"/>
      <c r="G75" s="174"/>
      <c r="H75" s="174"/>
      <c r="I75" s="175"/>
      <c r="J75" s="176">
        <f>J322</f>
        <v>0</v>
      </c>
      <c r="K75" s="172"/>
      <c r="L75" s="177"/>
    </row>
    <row r="76" spans="2:12" s="7" customFormat="1" ht="24.95" customHeight="1">
      <c r="B76" s="164"/>
      <c r="C76" s="165"/>
      <c r="D76" s="166" t="s">
        <v>141</v>
      </c>
      <c r="E76" s="167"/>
      <c r="F76" s="167"/>
      <c r="G76" s="167"/>
      <c r="H76" s="167"/>
      <c r="I76" s="168"/>
      <c r="J76" s="169">
        <f>J325</f>
        <v>0</v>
      </c>
      <c r="K76" s="165"/>
      <c r="L76" s="170"/>
    </row>
    <row r="77" spans="2:12" s="8" customFormat="1" ht="19.9" customHeight="1">
      <c r="B77" s="171"/>
      <c r="C77" s="172"/>
      <c r="D77" s="173" t="s">
        <v>1389</v>
      </c>
      <c r="E77" s="174"/>
      <c r="F77" s="174"/>
      <c r="G77" s="174"/>
      <c r="H77" s="174"/>
      <c r="I77" s="175"/>
      <c r="J77" s="176">
        <f>J326</f>
        <v>0</v>
      </c>
      <c r="K77" s="172"/>
      <c r="L77" s="177"/>
    </row>
    <row r="78" spans="2:12" s="7" customFormat="1" ht="24.95" customHeight="1">
      <c r="B78" s="164"/>
      <c r="C78" s="165"/>
      <c r="D78" s="166" t="s">
        <v>1390</v>
      </c>
      <c r="E78" s="167"/>
      <c r="F78" s="167"/>
      <c r="G78" s="167"/>
      <c r="H78" s="167"/>
      <c r="I78" s="168"/>
      <c r="J78" s="169">
        <f>J407</f>
        <v>0</v>
      </c>
      <c r="K78" s="165"/>
      <c r="L78" s="170"/>
    </row>
    <row r="79" spans="2:12" s="8" customFormat="1" ht="19.9" customHeight="1">
      <c r="B79" s="171"/>
      <c r="C79" s="172"/>
      <c r="D79" s="173" t="s">
        <v>1391</v>
      </c>
      <c r="E79" s="174"/>
      <c r="F79" s="174"/>
      <c r="G79" s="174"/>
      <c r="H79" s="174"/>
      <c r="I79" s="175"/>
      <c r="J79" s="176">
        <f>J408</f>
        <v>0</v>
      </c>
      <c r="K79" s="172"/>
      <c r="L79" s="177"/>
    </row>
    <row r="80" spans="2:12" s="8" customFormat="1" ht="19.9" customHeight="1">
      <c r="B80" s="171"/>
      <c r="C80" s="172"/>
      <c r="D80" s="173" t="s">
        <v>1392</v>
      </c>
      <c r="E80" s="174"/>
      <c r="F80" s="174"/>
      <c r="G80" s="174"/>
      <c r="H80" s="174"/>
      <c r="I80" s="175"/>
      <c r="J80" s="176">
        <f>J410</f>
        <v>0</v>
      </c>
      <c r="K80" s="172"/>
      <c r="L80" s="177"/>
    </row>
    <row r="81" spans="2:12" s="8" customFormat="1" ht="19.9" customHeight="1">
      <c r="B81" s="171"/>
      <c r="C81" s="172"/>
      <c r="D81" s="173" t="s">
        <v>1393</v>
      </c>
      <c r="E81" s="174"/>
      <c r="F81" s="174"/>
      <c r="G81" s="174"/>
      <c r="H81" s="174"/>
      <c r="I81" s="175"/>
      <c r="J81" s="176">
        <f>J412</f>
        <v>0</v>
      </c>
      <c r="K81" s="172"/>
      <c r="L81" s="177"/>
    </row>
    <row r="82" spans="2:12" s="1" customFormat="1" ht="21.8" customHeight="1">
      <c r="B82" s="38"/>
      <c r="C82" s="39"/>
      <c r="D82" s="39"/>
      <c r="E82" s="39"/>
      <c r="F82" s="39"/>
      <c r="G82" s="39"/>
      <c r="H82" s="39"/>
      <c r="I82" s="130"/>
      <c r="J82" s="39"/>
      <c r="K82" s="39"/>
      <c r="L82" s="43"/>
    </row>
    <row r="83" spans="2:12" s="1" customFormat="1" ht="6.95" customHeight="1">
      <c r="B83" s="57"/>
      <c r="C83" s="58"/>
      <c r="D83" s="58"/>
      <c r="E83" s="58"/>
      <c r="F83" s="58"/>
      <c r="G83" s="58"/>
      <c r="H83" s="58"/>
      <c r="I83" s="154"/>
      <c r="J83" s="58"/>
      <c r="K83" s="58"/>
      <c r="L83" s="43"/>
    </row>
    <row r="87" spans="2:12" s="1" customFormat="1" ht="6.95" customHeight="1">
      <c r="B87" s="59"/>
      <c r="C87" s="60"/>
      <c r="D87" s="60"/>
      <c r="E87" s="60"/>
      <c r="F87" s="60"/>
      <c r="G87" s="60"/>
      <c r="H87" s="60"/>
      <c r="I87" s="157"/>
      <c r="J87" s="60"/>
      <c r="K87" s="60"/>
      <c r="L87" s="43"/>
    </row>
    <row r="88" spans="2:12" s="1" customFormat="1" ht="24.95" customHeight="1">
      <c r="B88" s="38"/>
      <c r="C88" s="23" t="s">
        <v>143</v>
      </c>
      <c r="D88" s="39"/>
      <c r="E88" s="39"/>
      <c r="F88" s="39"/>
      <c r="G88" s="39"/>
      <c r="H88" s="39"/>
      <c r="I88" s="130"/>
      <c r="J88" s="39"/>
      <c r="K88" s="39"/>
      <c r="L88" s="43"/>
    </row>
    <row r="89" spans="2:12" s="1" customFormat="1" ht="6.95" customHeight="1">
      <c r="B89" s="38"/>
      <c r="C89" s="39"/>
      <c r="D89" s="39"/>
      <c r="E89" s="39"/>
      <c r="F89" s="39"/>
      <c r="G89" s="39"/>
      <c r="H89" s="39"/>
      <c r="I89" s="130"/>
      <c r="J89" s="39"/>
      <c r="K89" s="39"/>
      <c r="L89" s="43"/>
    </row>
    <row r="90" spans="2:12" s="1" customFormat="1" ht="12" customHeight="1">
      <c r="B90" s="38"/>
      <c r="C90" s="32" t="s">
        <v>16</v>
      </c>
      <c r="D90" s="39"/>
      <c r="E90" s="39"/>
      <c r="F90" s="39"/>
      <c r="G90" s="39"/>
      <c r="H90" s="39"/>
      <c r="I90" s="130"/>
      <c r="J90" s="39"/>
      <c r="K90" s="39"/>
      <c r="L90" s="43"/>
    </row>
    <row r="91" spans="2:12" s="1" customFormat="1" ht="16.5" customHeight="1">
      <c r="B91" s="38"/>
      <c r="C91" s="39"/>
      <c r="D91" s="39"/>
      <c r="E91" s="158" t="str">
        <f>E7</f>
        <v>Klatovy bytový dům č. p. 391 392 393 - stavební úpravy</v>
      </c>
      <c r="F91" s="32"/>
      <c r="G91" s="32"/>
      <c r="H91" s="32"/>
      <c r="I91" s="130"/>
      <c r="J91" s="39"/>
      <c r="K91" s="39"/>
      <c r="L91" s="43"/>
    </row>
    <row r="92" spans="2:12" s="1" customFormat="1" ht="12" customHeight="1">
      <c r="B92" s="38"/>
      <c r="C92" s="32" t="s">
        <v>108</v>
      </c>
      <c r="D92" s="39"/>
      <c r="E92" s="39"/>
      <c r="F92" s="39"/>
      <c r="G92" s="39"/>
      <c r="H92" s="39"/>
      <c r="I92" s="130"/>
      <c r="J92" s="39"/>
      <c r="K92" s="39"/>
      <c r="L92" s="43"/>
    </row>
    <row r="93" spans="2:12" s="1" customFormat="1" ht="16.5" customHeight="1">
      <c r="B93" s="38"/>
      <c r="C93" s="39"/>
      <c r="D93" s="39"/>
      <c r="E93" s="64" t="str">
        <f>E9</f>
        <v>01-2 - SO 01-2 Bytový dům č. p. 391 - nezpůsobilé náklady</v>
      </c>
      <c r="F93" s="39"/>
      <c r="G93" s="39"/>
      <c r="H93" s="39"/>
      <c r="I93" s="130"/>
      <c r="J93" s="39"/>
      <c r="K93" s="39"/>
      <c r="L93" s="43"/>
    </row>
    <row r="94" spans="2:12" s="1" customFormat="1" ht="6.95" customHeight="1">
      <c r="B94" s="38"/>
      <c r="C94" s="39"/>
      <c r="D94" s="39"/>
      <c r="E94" s="39"/>
      <c r="F94" s="39"/>
      <c r="G94" s="39"/>
      <c r="H94" s="39"/>
      <c r="I94" s="130"/>
      <c r="J94" s="39"/>
      <c r="K94" s="39"/>
      <c r="L94" s="43"/>
    </row>
    <row r="95" spans="2:12" s="1" customFormat="1" ht="12" customHeight="1">
      <c r="B95" s="38"/>
      <c r="C95" s="32" t="s">
        <v>22</v>
      </c>
      <c r="D95" s="39"/>
      <c r="E95" s="39"/>
      <c r="F95" s="27" t="str">
        <f>F12</f>
        <v xml:space="preserve"> </v>
      </c>
      <c r="G95" s="39"/>
      <c r="H95" s="39"/>
      <c r="I95" s="132" t="s">
        <v>24</v>
      </c>
      <c r="J95" s="67" t="str">
        <f>IF(J12="","",J12)</f>
        <v>24. 4. 2019</v>
      </c>
      <c r="K95" s="39"/>
      <c r="L95" s="43"/>
    </row>
    <row r="96" spans="2:12" s="1" customFormat="1" ht="6.95" customHeight="1">
      <c r="B96" s="38"/>
      <c r="C96" s="39"/>
      <c r="D96" s="39"/>
      <c r="E96" s="39"/>
      <c r="F96" s="39"/>
      <c r="G96" s="39"/>
      <c r="H96" s="39"/>
      <c r="I96" s="130"/>
      <c r="J96" s="39"/>
      <c r="K96" s="39"/>
      <c r="L96" s="43"/>
    </row>
    <row r="97" spans="2:12" s="1" customFormat="1" ht="13.65" customHeight="1">
      <c r="B97" s="38"/>
      <c r="C97" s="32" t="s">
        <v>28</v>
      </c>
      <c r="D97" s="39"/>
      <c r="E97" s="39"/>
      <c r="F97" s="27" t="str">
        <f>E15</f>
        <v xml:space="preserve"> </v>
      </c>
      <c r="G97" s="39"/>
      <c r="H97" s="39"/>
      <c r="I97" s="132" t="s">
        <v>35</v>
      </c>
      <c r="J97" s="36" t="str">
        <f>E21</f>
        <v xml:space="preserve"> </v>
      </c>
      <c r="K97" s="39"/>
      <c r="L97" s="43"/>
    </row>
    <row r="98" spans="2:12" s="1" customFormat="1" ht="13.65" customHeight="1">
      <c r="B98" s="38"/>
      <c r="C98" s="32" t="s">
        <v>32</v>
      </c>
      <c r="D98" s="39"/>
      <c r="E98" s="39"/>
      <c r="F98" s="27" t="str">
        <f>IF(E18="","",E18)</f>
        <v>Vyplň údaj</v>
      </c>
      <c r="G98" s="39"/>
      <c r="H98" s="39"/>
      <c r="I98" s="132" t="s">
        <v>37</v>
      </c>
      <c r="J98" s="36" t="str">
        <f>E24</f>
        <v xml:space="preserve"> </v>
      </c>
      <c r="K98" s="39"/>
      <c r="L98" s="43"/>
    </row>
    <row r="99" spans="2:12" s="1" customFormat="1" ht="10.3" customHeight="1">
      <c r="B99" s="38"/>
      <c r="C99" s="39"/>
      <c r="D99" s="39"/>
      <c r="E99" s="39"/>
      <c r="F99" s="39"/>
      <c r="G99" s="39"/>
      <c r="H99" s="39"/>
      <c r="I99" s="130"/>
      <c r="J99" s="39"/>
      <c r="K99" s="39"/>
      <c r="L99" s="43"/>
    </row>
    <row r="100" spans="2:20" s="9" customFormat="1" ht="29.25" customHeight="1">
      <c r="B100" s="178"/>
      <c r="C100" s="179" t="s">
        <v>144</v>
      </c>
      <c r="D100" s="180" t="s">
        <v>59</v>
      </c>
      <c r="E100" s="180" t="s">
        <v>55</v>
      </c>
      <c r="F100" s="180" t="s">
        <v>56</v>
      </c>
      <c r="G100" s="180" t="s">
        <v>145</v>
      </c>
      <c r="H100" s="180" t="s">
        <v>146</v>
      </c>
      <c r="I100" s="181" t="s">
        <v>147</v>
      </c>
      <c r="J100" s="180" t="s">
        <v>112</v>
      </c>
      <c r="K100" s="182" t="s">
        <v>148</v>
      </c>
      <c r="L100" s="183"/>
      <c r="M100" s="87" t="s">
        <v>20</v>
      </c>
      <c r="N100" s="88" t="s">
        <v>44</v>
      </c>
      <c r="O100" s="88" t="s">
        <v>149</v>
      </c>
      <c r="P100" s="88" t="s">
        <v>150</v>
      </c>
      <c r="Q100" s="88" t="s">
        <v>151</v>
      </c>
      <c r="R100" s="88" t="s">
        <v>152</v>
      </c>
      <c r="S100" s="88" t="s">
        <v>153</v>
      </c>
      <c r="T100" s="89" t="s">
        <v>154</v>
      </c>
    </row>
    <row r="101" spans="2:63" s="1" customFormat="1" ht="22.8" customHeight="1">
      <c r="B101" s="38"/>
      <c r="C101" s="94" t="s">
        <v>155</v>
      </c>
      <c r="D101" s="39"/>
      <c r="E101" s="39"/>
      <c r="F101" s="39"/>
      <c r="G101" s="39"/>
      <c r="H101" s="39"/>
      <c r="I101" s="130"/>
      <c r="J101" s="184">
        <f>BK101</f>
        <v>0</v>
      </c>
      <c r="K101" s="39"/>
      <c r="L101" s="43"/>
      <c r="M101" s="90"/>
      <c r="N101" s="91"/>
      <c r="O101" s="91"/>
      <c r="P101" s="185">
        <f>P102+P128+P325+P407</f>
        <v>0</v>
      </c>
      <c r="Q101" s="91"/>
      <c r="R101" s="185">
        <f>R102+R128+R325+R407</f>
        <v>28.701831000000002</v>
      </c>
      <c r="S101" s="91"/>
      <c r="T101" s="186">
        <f>T102+T128+T325+T407</f>
        <v>0</v>
      </c>
      <c r="AT101" s="17" t="s">
        <v>73</v>
      </c>
      <c r="AU101" s="17" t="s">
        <v>113</v>
      </c>
      <c r="BK101" s="187">
        <f>BK102+BK128+BK325+BK407</f>
        <v>0</v>
      </c>
    </row>
    <row r="102" spans="2:63" s="10" customFormat="1" ht="25.9" customHeight="1">
      <c r="B102" s="188"/>
      <c r="C102" s="189"/>
      <c r="D102" s="190" t="s">
        <v>73</v>
      </c>
      <c r="E102" s="191" t="s">
        <v>156</v>
      </c>
      <c r="F102" s="191" t="s">
        <v>1394</v>
      </c>
      <c r="G102" s="189"/>
      <c r="H102" s="189"/>
      <c r="I102" s="192"/>
      <c r="J102" s="193">
        <f>BK102</f>
        <v>0</v>
      </c>
      <c r="K102" s="189"/>
      <c r="L102" s="194"/>
      <c r="M102" s="195"/>
      <c r="N102" s="196"/>
      <c r="O102" s="196"/>
      <c r="P102" s="197">
        <f>P103+P107+P114+P123+P126</f>
        <v>0</v>
      </c>
      <c r="Q102" s="196"/>
      <c r="R102" s="197">
        <f>R103+R107+R114+R123+R126</f>
        <v>27.7260092</v>
      </c>
      <c r="S102" s="196"/>
      <c r="T102" s="198">
        <f>T103+T107+T114+T123+T126</f>
        <v>0</v>
      </c>
      <c r="AR102" s="199" t="s">
        <v>8</v>
      </c>
      <c r="AT102" s="200" t="s">
        <v>73</v>
      </c>
      <c r="AU102" s="200" t="s">
        <v>74</v>
      </c>
      <c r="AY102" s="199" t="s">
        <v>157</v>
      </c>
      <c r="BK102" s="201">
        <f>BK103+BK107+BK114+BK123+BK126</f>
        <v>0</v>
      </c>
    </row>
    <row r="103" spans="2:63" s="10" customFormat="1" ht="22.8" customHeight="1">
      <c r="B103" s="188"/>
      <c r="C103" s="189"/>
      <c r="D103" s="190" t="s">
        <v>73</v>
      </c>
      <c r="E103" s="202" t="s">
        <v>8</v>
      </c>
      <c r="F103" s="202" t="s">
        <v>158</v>
      </c>
      <c r="G103" s="189"/>
      <c r="H103" s="189"/>
      <c r="I103" s="192"/>
      <c r="J103" s="203">
        <f>BK103</f>
        <v>0</v>
      </c>
      <c r="K103" s="189"/>
      <c r="L103" s="194"/>
      <c r="M103" s="195"/>
      <c r="N103" s="196"/>
      <c r="O103" s="196"/>
      <c r="P103" s="197">
        <f>SUM(P104:P106)</f>
        <v>0</v>
      </c>
      <c r="Q103" s="196"/>
      <c r="R103" s="197">
        <f>SUM(R104:R106)</f>
        <v>0</v>
      </c>
      <c r="S103" s="196"/>
      <c r="T103" s="198">
        <f>SUM(T104:T106)</f>
        <v>0</v>
      </c>
      <c r="AR103" s="199" t="s">
        <v>8</v>
      </c>
      <c r="AT103" s="200" t="s">
        <v>73</v>
      </c>
      <c r="AU103" s="200" t="s">
        <v>8</v>
      </c>
      <c r="AY103" s="199" t="s">
        <v>157</v>
      </c>
      <c r="BK103" s="201">
        <f>SUM(BK104:BK106)</f>
        <v>0</v>
      </c>
    </row>
    <row r="104" spans="2:65" s="1" customFormat="1" ht="22.5" customHeight="1">
      <c r="B104" s="38"/>
      <c r="C104" s="204" t="s">
        <v>8</v>
      </c>
      <c r="D104" s="204" t="s">
        <v>159</v>
      </c>
      <c r="E104" s="205" t="s">
        <v>1395</v>
      </c>
      <c r="F104" s="206" t="s">
        <v>1396</v>
      </c>
      <c r="G104" s="207" t="s">
        <v>514</v>
      </c>
      <c r="H104" s="208">
        <v>53.88</v>
      </c>
      <c r="I104" s="209"/>
      <c r="J104" s="208">
        <f>ROUND(I104*H104,0)</f>
        <v>0</v>
      </c>
      <c r="K104" s="206" t="s">
        <v>163</v>
      </c>
      <c r="L104" s="43"/>
      <c r="M104" s="210" t="s">
        <v>20</v>
      </c>
      <c r="N104" s="211" t="s">
        <v>46</v>
      </c>
      <c r="O104" s="79"/>
      <c r="P104" s="212">
        <f>O104*H104</f>
        <v>0</v>
      </c>
      <c r="Q104" s="212">
        <v>0</v>
      </c>
      <c r="R104" s="212">
        <f>Q104*H104</f>
        <v>0</v>
      </c>
      <c r="S104" s="212">
        <v>0</v>
      </c>
      <c r="T104" s="213">
        <f>S104*H104</f>
        <v>0</v>
      </c>
      <c r="AR104" s="17" t="s">
        <v>164</v>
      </c>
      <c r="AT104" s="17" t="s">
        <v>159</v>
      </c>
      <c r="AU104" s="17" t="s">
        <v>165</v>
      </c>
      <c r="AY104" s="17" t="s">
        <v>157</v>
      </c>
      <c r="BE104" s="214">
        <f>IF(N104="základní",J104,0)</f>
        <v>0</v>
      </c>
      <c r="BF104" s="214">
        <f>IF(N104="snížená",J104,0)</f>
        <v>0</v>
      </c>
      <c r="BG104" s="214">
        <f>IF(N104="zákl. přenesená",J104,0)</f>
        <v>0</v>
      </c>
      <c r="BH104" s="214">
        <f>IF(N104="sníž. přenesená",J104,0)</f>
        <v>0</v>
      </c>
      <c r="BI104" s="214">
        <f>IF(N104="nulová",J104,0)</f>
        <v>0</v>
      </c>
      <c r="BJ104" s="17" t="s">
        <v>165</v>
      </c>
      <c r="BK104" s="214">
        <f>ROUND(I104*H104,0)</f>
        <v>0</v>
      </c>
      <c r="BL104" s="17" t="s">
        <v>164</v>
      </c>
      <c r="BM104" s="17" t="s">
        <v>1397</v>
      </c>
    </row>
    <row r="105" spans="2:51" s="11" customFormat="1" ht="12">
      <c r="B105" s="215"/>
      <c r="C105" s="216"/>
      <c r="D105" s="217" t="s">
        <v>167</v>
      </c>
      <c r="E105" s="218" t="s">
        <v>20</v>
      </c>
      <c r="F105" s="219" t="s">
        <v>1398</v>
      </c>
      <c r="G105" s="216"/>
      <c r="H105" s="220">
        <v>53.88</v>
      </c>
      <c r="I105" s="221"/>
      <c r="J105" s="216"/>
      <c r="K105" s="216"/>
      <c r="L105" s="222"/>
      <c r="M105" s="223"/>
      <c r="N105" s="224"/>
      <c r="O105" s="224"/>
      <c r="P105" s="224"/>
      <c r="Q105" s="224"/>
      <c r="R105" s="224"/>
      <c r="S105" s="224"/>
      <c r="T105" s="225"/>
      <c r="AT105" s="226" t="s">
        <v>167</v>
      </c>
      <c r="AU105" s="226" t="s">
        <v>165</v>
      </c>
      <c r="AV105" s="11" t="s">
        <v>165</v>
      </c>
      <c r="AW105" s="11" t="s">
        <v>34</v>
      </c>
      <c r="AX105" s="11" t="s">
        <v>74</v>
      </c>
      <c r="AY105" s="226" t="s">
        <v>157</v>
      </c>
    </row>
    <row r="106" spans="2:51" s="12" customFormat="1" ht="12">
      <c r="B106" s="227"/>
      <c r="C106" s="228"/>
      <c r="D106" s="217" t="s">
        <v>167</v>
      </c>
      <c r="E106" s="229" t="s">
        <v>20</v>
      </c>
      <c r="F106" s="230" t="s">
        <v>169</v>
      </c>
      <c r="G106" s="228"/>
      <c r="H106" s="231">
        <v>53.88</v>
      </c>
      <c r="I106" s="232"/>
      <c r="J106" s="228"/>
      <c r="K106" s="228"/>
      <c r="L106" s="233"/>
      <c r="M106" s="234"/>
      <c r="N106" s="235"/>
      <c r="O106" s="235"/>
      <c r="P106" s="235"/>
      <c r="Q106" s="235"/>
      <c r="R106" s="235"/>
      <c r="S106" s="235"/>
      <c r="T106" s="236"/>
      <c r="AT106" s="237" t="s">
        <v>167</v>
      </c>
      <c r="AU106" s="237" t="s">
        <v>165</v>
      </c>
      <c r="AV106" s="12" t="s">
        <v>164</v>
      </c>
      <c r="AW106" s="12" t="s">
        <v>34</v>
      </c>
      <c r="AX106" s="12" t="s">
        <v>8</v>
      </c>
      <c r="AY106" s="237" t="s">
        <v>157</v>
      </c>
    </row>
    <row r="107" spans="2:63" s="10" customFormat="1" ht="22.8" customHeight="1">
      <c r="B107" s="188"/>
      <c r="C107" s="189"/>
      <c r="D107" s="190" t="s">
        <v>73</v>
      </c>
      <c r="E107" s="202" t="s">
        <v>191</v>
      </c>
      <c r="F107" s="202" t="s">
        <v>256</v>
      </c>
      <c r="G107" s="189"/>
      <c r="H107" s="189"/>
      <c r="I107" s="192"/>
      <c r="J107" s="203">
        <f>BK107</f>
        <v>0</v>
      </c>
      <c r="K107" s="189"/>
      <c r="L107" s="194"/>
      <c r="M107" s="195"/>
      <c r="N107" s="196"/>
      <c r="O107" s="196"/>
      <c r="P107" s="197">
        <f>SUM(P108:P113)</f>
        <v>0</v>
      </c>
      <c r="Q107" s="196"/>
      <c r="R107" s="197">
        <f>SUM(R108:R113)</f>
        <v>5.304786</v>
      </c>
      <c r="S107" s="196"/>
      <c r="T107" s="198">
        <f>SUM(T108:T113)</f>
        <v>0</v>
      </c>
      <c r="AR107" s="199" t="s">
        <v>8</v>
      </c>
      <c r="AT107" s="200" t="s">
        <v>73</v>
      </c>
      <c r="AU107" s="200" t="s">
        <v>8</v>
      </c>
      <c r="AY107" s="199" t="s">
        <v>157</v>
      </c>
      <c r="BK107" s="201">
        <f>SUM(BK108:BK113)</f>
        <v>0</v>
      </c>
    </row>
    <row r="108" spans="2:65" s="1" customFormat="1" ht="16.5" customHeight="1">
      <c r="B108" s="38"/>
      <c r="C108" s="204" t="s">
        <v>165</v>
      </c>
      <c r="D108" s="204" t="s">
        <v>159</v>
      </c>
      <c r="E108" s="205" t="s">
        <v>1399</v>
      </c>
      <c r="F108" s="206" t="s">
        <v>1400</v>
      </c>
      <c r="G108" s="207" t="s">
        <v>162</v>
      </c>
      <c r="H108" s="208">
        <v>3.7</v>
      </c>
      <c r="I108" s="209"/>
      <c r="J108" s="208">
        <f>ROUND(I108*H108,0)</f>
        <v>0</v>
      </c>
      <c r="K108" s="206" t="s">
        <v>163</v>
      </c>
      <c r="L108" s="43"/>
      <c r="M108" s="210" t="s">
        <v>20</v>
      </c>
      <c r="N108" s="211" t="s">
        <v>46</v>
      </c>
      <c r="O108" s="79"/>
      <c r="P108" s="212">
        <f>O108*H108</f>
        <v>0</v>
      </c>
      <c r="Q108" s="212">
        <v>0.4593</v>
      </c>
      <c r="R108" s="212">
        <f>Q108*H108</f>
        <v>1.69941</v>
      </c>
      <c r="S108" s="212">
        <v>0</v>
      </c>
      <c r="T108" s="213">
        <f>S108*H108</f>
        <v>0</v>
      </c>
      <c r="AR108" s="17" t="s">
        <v>164</v>
      </c>
      <c r="AT108" s="17" t="s">
        <v>159</v>
      </c>
      <c r="AU108" s="17" t="s">
        <v>165</v>
      </c>
      <c r="AY108" s="17" t="s">
        <v>157</v>
      </c>
      <c r="BE108" s="214">
        <f>IF(N108="základní",J108,0)</f>
        <v>0</v>
      </c>
      <c r="BF108" s="214">
        <f>IF(N108="snížená",J108,0)</f>
        <v>0</v>
      </c>
      <c r="BG108" s="214">
        <f>IF(N108="zákl. přenesená",J108,0)</f>
        <v>0</v>
      </c>
      <c r="BH108" s="214">
        <f>IF(N108="sníž. přenesená",J108,0)</f>
        <v>0</v>
      </c>
      <c r="BI108" s="214">
        <f>IF(N108="nulová",J108,0)</f>
        <v>0</v>
      </c>
      <c r="BJ108" s="17" t="s">
        <v>165</v>
      </c>
      <c r="BK108" s="214">
        <f>ROUND(I108*H108,0)</f>
        <v>0</v>
      </c>
      <c r="BL108" s="17" t="s">
        <v>164</v>
      </c>
      <c r="BM108" s="17" t="s">
        <v>1401</v>
      </c>
    </row>
    <row r="109" spans="2:51" s="11" customFormat="1" ht="12">
      <c r="B109" s="215"/>
      <c r="C109" s="216"/>
      <c r="D109" s="217" t="s">
        <v>167</v>
      </c>
      <c r="E109" s="218" t="s">
        <v>20</v>
      </c>
      <c r="F109" s="219" t="s">
        <v>1402</v>
      </c>
      <c r="G109" s="216"/>
      <c r="H109" s="220">
        <v>3.7</v>
      </c>
      <c r="I109" s="221"/>
      <c r="J109" s="216"/>
      <c r="K109" s="216"/>
      <c r="L109" s="222"/>
      <c r="M109" s="223"/>
      <c r="N109" s="224"/>
      <c r="O109" s="224"/>
      <c r="P109" s="224"/>
      <c r="Q109" s="224"/>
      <c r="R109" s="224"/>
      <c r="S109" s="224"/>
      <c r="T109" s="225"/>
      <c r="AT109" s="226" t="s">
        <v>167</v>
      </c>
      <c r="AU109" s="226" t="s">
        <v>165</v>
      </c>
      <c r="AV109" s="11" t="s">
        <v>165</v>
      </c>
      <c r="AW109" s="11" t="s">
        <v>34</v>
      </c>
      <c r="AX109" s="11" t="s">
        <v>8</v>
      </c>
      <c r="AY109" s="226" t="s">
        <v>157</v>
      </c>
    </row>
    <row r="110" spans="2:65" s="1" customFormat="1" ht="16.5" customHeight="1">
      <c r="B110" s="38"/>
      <c r="C110" s="204" t="s">
        <v>175</v>
      </c>
      <c r="D110" s="204" t="s">
        <v>159</v>
      </c>
      <c r="E110" s="205" t="s">
        <v>1403</v>
      </c>
      <c r="F110" s="206" t="s">
        <v>1404</v>
      </c>
      <c r="G110" s="207" t="s">
        <v>162</v>
      </c>
      <c r="H110" s="208">
        <v>12.3</v>
      </c>
      <c r="I110" s="209"/>
      <c r="J110" s="208">
        <f>ROUND(I110*H110,0)</f>
        <v>0</v>
      </c>
      <c r="K110" s="206" t="s">
        <v>163</v>
      </c>
      <c r="L110" s="43"/>
      <c r="M110" s="210" t="s">
        <v>20</v>
      </c>
      <c r="N110" s="211" t="s">
        <v>46</v>
      </c>
      <c r="O110" s="79"/>
      <c r="P110" s="212">
        <f>O110*H110</f>
        <v>0</v>
      </c>
      <c r="Q110" s="212">
        <v>0.29312</v>
      </c>
      <c r="R110" s="212">
        <f>Q110*H110</f>
        <v>3.605376</v>
      </c>
      <c r="S110" s="212">
        <v>0</v>
      </c>
      <c r="T110" s="213">
        <f>S110*H110</f>
        <v>0</v>
      </c>
      <c r="AR110" s="17" t="s">
        <v>164</v>
      </c>
      <c r="AT110" s="17" t="s">
        <v>159</v>
      </c>
      <c r="AU110" s="17" t="s">
        <v>165</v>
      </c>
      <c r="AY110" s="17" t="s">
        <v>157</v>
      </c>
      <c r="BE110" s="214">
        <f>IF(N110="základní",J110,0)</f>
        <v>0</v>
      </c>
      <c r="BF110" s="214">
        <f>IF(N110="snížená",J110,0)</f>
        <v>0</v>
      </c>
      <c r="BG110" s="214">
        <f>IF(N110="zákl. přenesená",J110,0)</f>
        <v>0</v>
      </c>
      <c r="BH110" s="214">
        <f>IF(N110="sníž. přenesená",J110,0)</f>
        <v>0</v>
      </c>
      <c r="BI110" s="214">
        <f>IF(N110="nulová",J110,0)</f>
        <v>0</v>
      </c>
      <c r="BJ110" s="17" t="s">
        <v>165</v>
      </c>
      <c r="BK110" s="214">
        <f>ROUND(I110*H110,0)</f>
        <v>0</v>
      </c>
      <c r="BL110" s="17" t="s">
        <v>164</v>
      </c>
      <c r="BM110" s="17" t="s">
        <v>1405</v>
      </c>
    </row>
    <row r="111" spans="2:51" s="11" customFormat="1" ht="12">
      <c r="B111" s="215"/>
      <c r="C111" s="216"/>
      <c r="D111" s="217" t="s">
        <v>167</v>
      </c>
      <c r="E111" s="218" t="s">
        <v>20</v>
      </c>
      <c r="F111" s="219" t="s">
        <v>1406</v>
      </c>
      <c r="G111" s="216"/>
      <c r="H111" s="220">
        <v>4.8</v>
      </c>
      <c r="I111" s="221"/>
      <c r="J111" s="216"/>
      <c r="K111" s="216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167</v>
      </c>
      <c r="AU111" s="226" t="s">
        <v>165</v>
      </c>
      <c r="AV111" s="11" t="s">
        <v>165</v>
      </c>
      <c r="AW111" s="11" t="s">
        <v>34</v>
      </c>
      <c r="AX111" s="11" t="s">
        <v>74</v>
      </c>
      <c r="AY111" s="226" t="s">
        <v>157</v>
      </c>
    </row>
    <row r="112" spans="2:51" s="11" customFormat="1" ht="12">
      <c r="B112" s="215"/>
      <c r="C112" s="216"/>
      <c r="D112" s="217" t="s">
        <v>167</v>
      </c>
      <c r="E112" s="218" t="s">
        <v>20</v>
      </c>
      <c r="F112" s="219" t="s">
        <v>1407</v>
      </c>
      <c r="G112" s="216"/>
      <c r="H112" s="220">
        <v>7.5</v>
      </c>
      <c r="I112" s="221"/>
      <c r="J112" s="216"/>
      <c r="K112" s="216"/>
      <c r="L112" s="222"/>
      <c r="M112" s="223"/>
      <c r="N112" s="224"/>
      <c r="O112" s="224"/>
      <c r="P112" s="224"/>
      <c r="Q112" s="224"/>
      <c r="R112" s="224"/>
      <c r="S112" s="224"/>
      <c r="T112" s="225"/>
      <c r="AT112" s="226" t="s">
        <v>167</v>
      </c>
      <c r="AU112" s="226" t="s">
        <v>165</v>
      </c>
      <c r="AV112" s="11" t="s">
        <v>165</v>
      </c>
      <c r="AW112" s="11" t="s">
        <v>34</v>
      </c>
      <c r="AX112" s="11" t="s">
        <v>74</v>
      </c>
      <c r="AY112" s="226" t="s">
        <v>157</v>
      </c>
    </row>
    <row r="113" spans="2:51" s="12" customFormat="1" ht="12">
      <c r="B113" s="227"/>
      <c r="C113" s="228"/>
      <c r="D113" s="217" t="s">
        <v>167</v>
      </c>
      <c r="E113" s="229" t="s">
        <v>20</v>
      </c>
      <c r="F113" s="230" t="s">
        <v>169</v>
      </c>
      <c r="G113" s="228"/>
      <c r="H113" s="231">
        <v>12.3</v>
      </c>
      <c r="I113" s="232"/>
      <c r="J113" s="228"/>
      <c r="K113" s="228"/>
      <c r="L113" s="233"/>
      <c r="M113" s="234"/>
      <c r="N113" s="235"/>
      <c r="O113" s="235"/>
      <c r="P113" s="235"/>
      <c r="Q113" s="235"/>
      <c r="R113" s="235"/>
      <c r="S113" s="235"/>
      <c r="T113" s="236"/>
      <c r="AT113" s="237" t="s">
        <v>167</v>
      </c>
      <c r="AU113" s="237" t="s">
        <v>165</v>
      </c>
      <c r="AV113" s="12" t="s">
        <v>164</v>
      </c>
      <c r="AW113" s="12" t="s">
        <v>34</v>
      </c>
      <c r="AX113" s="12" t="s">
        <v>8</v>
      </c>
      <c r="AY113" s="237" t="s">
        <v>157</v>
      </c>
    </row>
    <row r="114" spans="2:63" s="10" customFormat="1" ht="22.8" customHeight="1">
      <c r="B114" s="188"/>
      <c r="C114" s="189"/>
      <c r="D114" s="190" t="s">
        <v>73</v>
      </c>
      <c r="E114" s="202" t="s">
        <v>205</v>
      </c>
      <c r="F114" s="202" t="s">
        <v>430</v>
      </c>
      <c r="G114" s="189"/>
      <c r="H114" s="189"/>
      <c r="I114" s="192"/>
      <c r="J114" s="203">
        <f>BK114</f>
        <v>0</v>
      </c>
      <c r="K114" s="189"/>
      <c r="L114" s="194"/>
      <c r="M114" s="195"/>
      <c r="N114" s="196"/>
      <c r="O114" s="196"/>
      <c r="P114" s="197">
        <f>SUM(P115:P122)</f>
        <v>0</v>
      </c>
      <c r="Q114" s="196"/>
      <c r="R114" s="197">
        <f>SUM(R115:R122)</f>
        <v>22.4212232</v>
      </c>
      <c r="S114" s="196"/>
      <c r="T114" s="198">
        <f>SUM(T115:T122)</f>
        <v>0</v>
      </c>
      <c r="AR114" s="199" t="s">
        <v>8</v>
      </c>
      <c r="AT114" s="200" t="s">
        <v>73</v>
      </c>
      <c r="AU114" s="200" t="s">
        <v>8</v>
      </c>
      <c r="AY114" s="199" t="s">
        <v>157</v>
      </c>
      <c r="BK114" s="201">
        <f>SUM(BK115:BK122)</f>
        <v>0</v>
      </c>
    </row>
    <row r="115" spans="2:65" s="1" customFormat="1" ht="22.5" customHeight="1">
      <c r="B115" s="38"/>
      <c r="C115" s="204" t="s">
        <v>164</v>
      </c>
      <c r="D115" s="204" t="s">
        <v>159</v>
      </c>
      <c r="E115" s="205" t="s">
        <v>1408</v>
      </c>
      <c r="F115" s="206" t="s">
        <v>1409</v>
      </c>
      <c r="G115" s="207" t="s">
        <v>231</v>
      </c>
      <c r="H115" s="208">
        <v>110.26</v>
      </c>
      <c r="I115" s="209"/>
      <c r="J115" s="208">
        <f>ROUND(I115*H115,0)</f>
        <v>0</v>
      </c>
      <c r="K115" s="206" t="s">
        <v>163</v>
      </c>
      <c r="L115" s="43"/>
      <c r="M115" s="210" t="s">
        <v>20</v>
      </c>
      <c r="N115" s="211" t="s">
        <v>46</v>
      </c>
      <c r="O115" s="79"/>
      <c r="P115" s="212">
        <f>O115*H115</f>
        <v>0</v>
      </c>
      <c r="Q115" s="212">
        <v>0.1295</v>
      </c>
      <c r="R115" s="212">
        <f>Q115*H115</f>
        <v>14.278670000000002</v>
      </c>
      <c r="S115" s="212">
        <v>0</v>
      </c>
      <c r="T115" s="213">
        <f>S115*H115</f>
        <v>0</v>
      </c>
      <c r="AR115" s="17" t="s">
        <v>164</v>
      </c>
      <c r="AT115" s="17" t="s">
        <v>159</v>
      </c>
      <c r="AU115" s="17" t="s">
        <v>165</v>
      </c>
      <c r="AY115" s="17" t="s">
        <v>157</v>
      </c>
      <c r="BE115" s="214">
        <f>IF(N115="základní",J115,0)</f>
        <v>0</v>
      </c>
      <c r="BF115" s="214">
        <f>IF(N115="snížená",J115,0)</f>
        <v>0</v>
      </c>
      <c r="BG115" s="214">
        <f>IF(N115="zákl. přenesená",J115,0)</f>
        <v>0</v>
      </c>
      <c r="BH115" s="214">
        <f>IF(N115="sníž. přenesená",J115,0)</f>
        <v>0</v>
      </c>
      <c r="BI115" s="214">
        <f>IF(N115="nulová",J115,0)</f>
        <v>0</v>
      </c>
      <c r="BJ115" s="17" t="s">
        <v>165</v>
      </c>
      <c r="BK115" s="214">
        <f>ROUND(I115*H115,0)</f>
        <v>0</v>
      </c>
      <c r="BL115" s="17" t="s">
        <v>164</v>
      </c>
      <c r="BM115" s="17" t="s">
        <v>1410</v>
      </c>
    </row>
    <row r="116" spans="2:51" s="11" customFormat="1" ht="12">
      <c r="B116" s="215"/>
      <c r="C116" s="216"/>
      <c r="D116" s="217" t="s">
        <v>167</v>
      </c>
      <c r="E116" s="218" t="s">
        <v>20</v>
      </c>
      <c r="F116" s="219" t="s">
        <v>1411</v>
      </c>
      <c r="G116" s="216"/>
      <c r="H116" s="220">
        <v>110.26</v>
      </c>
      <c r="I116" s="221"/>
      <c r="J116" s="216"/>
      <c r="K116" s="216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167</v>
      </c>
      <c r="AU116" s="226" t="s">
        <v>165</v>
      </c>
      <c r="AV116" s="11" t="s">
        <v>165</v>
      </c>
      <c r="AW116" s="11" t="s">
        <v>34</v>
      </c>
      <c r="AX116" s="11" t="s">
        <v>74</v>
      </c>
      <c r="AY116" s="226" t="s">
        <v>157</v>
      </c>
    </row>
    <row r="117" spans="2:51" s="12" customFormat="1" ht="12">
      <c r="B117" s="227"/>
      <c r="C117" s="228"/>
      <c r="D117" s="217" t="s">
        <v>167</v>
      </c>
      <c r="E117" s="229" t="s">
        <v>20</v>
      </c>
      <c r="F117" s="230" t="s">
        <v>169</v>
      </c>
      <c r="G117" s="228"/>
      <c r="H117" s="231">
        <v>110.26</v>
      </c>
      <c r="I117" s="232"/>
      <c r="J117" s="228"/>
      <c r="K117" s="228"/>
      <c r="L117" s="233"/>
      <c r="M117" s="234"/>
      <c r="N117" s="235"/>
      <c r="O117" s="235"/>
      <c r="P117" s="235"/>
      <c r="Q117" s="235"/>
      <c r="R117" s="235"/>
      <c r="S117" s="235"/>
      <c r="T117" s="236"/>
      <c r="AT117" s="237" t="s">
        <v>167</v>
      </c>
      <c r="AU117" s="237" t="s">
        <v>165</v>
      </c>
      <c r="AV117" s="12" t="s">
        <v>164</v>
      </c>
      <c r="AW117" s="12" t="s">
        <v>34</v>
      </c>
      <c r="AX117" s="12" t="s">
        <v>8</v>
      </c>
      <c r="AY117" s="237" t="s">
        <v>157</v>
      </c>
    </row>
    <row r="118" spans="2:65" s="1" customFormat="1" ht="16.5" customHeight="1">
      <c r="B118" s="38"/>
      <c r="C118" s="248" t="s">
        <v>185</v>
      </c>
      <c r="D118" s="248" t="s">
        <v>223</v>
      </c>
      <c r="E118" s="249" t="s">
        <v>1412</v>
      </c>
      <c r="F118" s="250" t="s">
        <v>1413</v>
      </c>
      <c r="G118" s="251" t="s">
        <v>707</v>
      </c>
      <c r="H118" s="252">
        <v>231.53</v>
      </c>
      <c r="I118" s="253"/>
      <c r="J118" s="252">
        <f>ROUND(I118*H118,0)</f>
        <v>0</v>
      </c>
      <c r="K118" s="250" t="s">
        <v>163</v>
      </c>
      <c r="L118" s="254"/>
      <c r="M118" s="255" t="s">
        <v>20</v>
      </c>
      <c r="N118" s="256" t="s">
        <v>46</v>
      </c>
      <c r="O118" s="79"/>
      <c r="P118" s="212">
        <f>O118*H118</f>
        <v>0</v>
      </c>
      <c r="Q118" s="212">
        <v>0.011</v>
      </c>
      <c r="R118" s="212">
        <f>Q118*H118</f>
        <v>2.54683</v>
      </c>
      <c r="S118" s="212">
        <v>0</v>
      </c>
      <c r="T118" s="213">
        <f>S118*H118</f>
        <v>0</v>
      </c>
      <c r="AR118" s="17" t="s">
        <v>200</v>
      </c>
      <c r="AT118" s="17" t="s">
        <v>223</v>
      </c>
      <c r="AU118" s="17" t="s">
        <v>165</v>
      </c>
      <c r="AY118" s="17" t="s">
        <v>157</v>
      </c>
      <c r="BE118" s="214">
        <f>IF(N118="základní",J118,0)</f>
        <v>0</v>
      </c>
      <c r="BF118" s="214">
        <f>IF(N118="snížená",J118,0)</f>
        <v>0</v>
      </c>
      <c r="BG118" s="214">
        <f>IF(N118="zákl. přenesená",J118,0)</f>
        <v>0</v>
      </c>
      <c r="BH118" s="214">
        <f>IF(N118="sníž. přenesená",J118,0)</f>
        <v>0</v>
      </c>
      <c r="BI118" s="214">
        <f>IF(N118="nulová",J118,0)</f>
        <v>0</v>
      </c>
      <c r="BJ118" s="17" t="s">
        <v>165</v>
      </c>
      <c r="BK118" s="214">
        <f>ROUND(I118*H118,0)</f>
        <v>0</v>
      </c>
      <c r="BL118" s="17" t="s">
        <v>164</v>
      </c>
      <c r="BM118" s="17" t="s">
        <v>1414</v>
      </c>
    </row>
    <row r="119" spans="2:51" s="11" customFormat="1" ht="12">
      <c r="B119" s="215"/>
      <c r="C119" s="216"/>
      <c r="D119" s="217" t="s">
        <v>167</v>
      </c>
      <c r="E119" s="218" t="s">
        <v>20</v>
      </c>
      <c r="F119" s="219" t="s">
        <v>1415</v>
      </c>
      <c r="G119" s="216"/>
      <c r="H119" s="220">
        <v>231.53</v>
      </c>
      <c r="I119" s="221"/>
      <c r="J119" s="216"/>
      <c r="K119" s="216"/>
      <c r="L119" s="222"/>
      <c r="M119" s="223"/>
      <c r="N119" s="224"/>
      <c r="O119" s="224"/>
      <c r="P119" s="224"/>
      <c r="Q119" s="224"/>
      <c r="R119" s="224"/>
      <c r="S119" s="224"/>
      <c r="T119" s="225"/>
      <c r="AT119" s="226" t="s">
        <v>167</v>
      </c>
      <c r="AU119" s="226" t="s">
        <v>165</v>
      </c>
      <c r="AV119" s="11" t="s">
        <v>165</v>
      </c>
      <c r="AW119" s="11" t="s">
        <v>34</v>
      </c>
      <c r="AX119" s="11" t="s">
        <v>8</v>
      </c>
      <c r="AY119" s="226" t="s">
        <v>157</v>
      </c>
    </row>
    <row r="120" spans="2:65" s="1" customFormat="1" ht="16.5" customHeight="1">
      <c r="B120" s="38"/>
      <c r="C120" s="204" t="s">
        <v>191</v>
      </c>
      <c r="D120" s="204" t="s">
        <v>159</v>
      </c>
      <c r="E120" s="205" t="s">
        <v>1416</v>
      </c>
      <c r="F120" s="206" t="s">
        <v>1417</v>
      </c>
      <c r="G120" s="207" t="s">
        <v>172</v>
      </c>
      <c r="H120" s="208">
        <v>2.48</v>
      </c>
      <c r="I120" s="209"/>
      <c r="J120" s="208">
        <f>ROUND(I120*H120,0)</f>
        <v>0</v>
      </c>
      <c r="K120" s="206" t="s">
        <v>163</v>
      </c>
      <c r="L120" s="43"/>
      <c r="M120" s="210" t="s">
        <v>20</v>
      </c>
      <c r="N120" s="211" t="s">
        <v>46</v>
      </c>
      <c r="O120" s="79"/>
      <c r="P120" s="212">
        <f>O120*H120</f>
        <v>0</v>
      </c>
      <c r="Q120" s="212">
        <v>2.25634</v>
      </c>
      <c r="R120" s="212">
        <f>Q120*H120</f>
        <v>5.595723199999999</v>
      </c>
      <c r="S120" s="212">
        <v>0</v>
      </c>
      <c r="T120" s="213">
        <f>S120*H120</f>
        <v>0</v>
      </c>
      <c r="AR120" s="17" t="s">
        <v>164</v>
      </c>
      <c r="AT120" s="17" t="s">
        <v>159</v>
      </c>
      <c r="AU120" s="17" t="s">
        <v>165</v>
      </c>
      <c r="AY120" s="17" t="s">
        <v>157</v>
      </c>
      <c r="BE120" s="214">
        <f>IF(N120="základní",J120,0)</f>
        <v>0</v>
      </c>
      <c r="BF120" s="214">
        <f>IF(N120="snížená",J120,0)</f>
        <v>0</v>
      </c>
      <c r="BG120" s="214">
        <f>IF(N120="zákl. přenesená",J120,0)</f>
        <v>0</v>
      </c>
      <c r="BH120" s="214">
        <f>IF(N120="sníž. přenesená",J120,0)</f>
        <v>0</v>
      </c>
      <c r="BI120" s="214">
        <f>IF(N120="nulová",J120,0)</f>
        <v>0</v>
      </c>
      <c r="BJ120" s="17" t="s">
        <v>165</v>
      </c>
      <c r="BK120" s="214">
        <f>ROUND(I120*H120,0)</f>
        <v>0</v>
      </c>
      <c r="BL120" s="17" t="s">
        <v>164</v>
      </c>
      <c r="BM120" s="17" t="s">
        <v>1418</v>
      </c>
    </row>
    <row r="121" spans="2:51" s="11" customFormat="1" ht="12">
      <c r="B121" s="215"/>
      <c r="C121" s="216"/>
      <c r="D121" s="217" t="s">
        <v>167</v>
      </c>
      <c r="E121" s="218" t="s">
        <v>20</v>
      </c>
      <c r="F121" s="219" t="s">
        <v>1419</v>
      </c>
      <c r="G121" s="216"/>
      <c r="H121" s="220">
        <v>2.48</v>
      </c>
      <c r="I121" s="221"/>
      <c r="J121" s="216"/>
      <c r="K121" s="216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167</v>
      </c>
      <c r="AU121" s="226" t="s">
        <v>165</v>
      </c>
      <c r="AV121" s="11" t="s">
        <v>165</v>
      </c>
      <c r="AW121" s="11" t="s">
        <v>34</v>
      </c>
      <c r="AX121" s="11" t="s">
        <v>74</v>
      </c>
      <c r="AY121" s="226" t="s">
        <v>157</v>
      </c>
    </row>
    <row r="122" spans="2:51" s="12" customFormat="1" ht="12">
      <c r="B122" s="227"/>
      <c r="C122" s="228"/>
      <c r="D122" s="217" t="s">
        <v>167</v>
      </c>
      <c r="E122" s="229" t="s">
        <v>20</v>
      </c>
      <c r="F122" s="230" t="s">
        <v>169</v>
      </c>
      <c r="G122" s="228"/>
      <c r="H122" s="231">
        <v>2.48</v>
      </c>
      <c r="I122" s="232"/>
      <c r="J122" s="228"/>
      <c r="K122" s="228"/>
      <c r="L122" s="233"/>
      <c r="M122" s="234"/>
      <c r="N122" s="235"/>
      <c r="O122" s="235"/>
      <c r="P122" s="235"/>
      <c r="Q122" s="235"/>
      <c r="R122" s="235"/>
      <c r="S122" s="235"/>
      <c r="T122" s="236"/>
      <c r="AT122" s="237" t="s">
        <v>167</v>
      </c>
      <c r="AU122" s="237" t="s">
        <v>165</v>
      </c>
      <c r="AV122" s="12" t="s">
        <v>164</v>
      </c>
      <c r="AW122" s="12" t="s">
        <v>34</v>
      </c>
      <c r="AX122" s="12" t="s">
        <v>8</v>
      </c>
      <c r="AY122" s="237" t="s">
        <v>157</v>
      </c>
    </row>
    <row r="123" spans="2:63" s="10" customFormat="1" ht="22.8" customHeight="1">
      <c r="B123" s="188"/>
      <c r="C123" s="189"/>
      <c r="D123" s="190" t="s">
        <v>73</v>
      </c>
      <c r="E123" s="202" t="s">
        <v>509</v>
      </c>
      <c r="F123" s="202" t="s">
        <v>510</v>
      </c>
      <c r="G123" s="189"/>
      <c r="H123" s="189"/>
      <c r="I123" s="192"/>
      <c r="J123" s="203">
        <f>BK123</f>
        <v>0</v>
      </c>
      <c r="K123" s="189"/>
      <c r="L123" s="194"/>
      <c r="M123" s="195"/>
      <c r="N123" s="196"/>
      <c r="O123" s="196"/>
      <c r="P123" s="197">
        <f>SUM(P124:P125)</f>
        <v>0</v>
      </c>
      <c r="Q123" s="196"/>
      <c r="R123" s="197">
        <f>SUM(R124:R125)</f>
        <v>0</v>
      </c>
      <c r="S123" s="196"/>
      <c r="T123" s="198">
        <f>SUM(T124:T125)</f>
        <v>0</v>
      </c>
      <c r="AR123" s="199" t="s">
        <v>8</v>
      </c>
      <c r="AT123" s="200" t="s">
        <v>73</v>
      </c>
      <c r="AU123" s="200" t="s">
        <v>8</v>
      </c>
      <c r="AY123" s="199" t="s">
        <v>157</v>
      </c>
      <c r="BK123" s="201">
        <f>SUM(BK124:BK125)</f>
        <v>0</v>
      </c>
    </row>
    <row r="124" spans="2:65" s="1" customFormat="1" ht="22.5" customHeight="1">
      <c r="B124" s="38"/>
      <c r="C124" s="204" t="s">
        <v>196</v>
      </c>
      <c r="D124" s="204" t="s">
        <v>159</v>
      </c>
      <c r="E124" s="205" t="s">
        <v>1420</v>
      </c>
      <c r="F124" s="206" t="s">
        <v>1421</v>
      </c>
      <c r="G124" s="207" t="s">
        <v>514</v>
      </c>
      <c r="H124" s="208">
        <v>95.37</v>
      </c>
      <c r="I124" s="209"/>
      <c r="J124" s="208">
        <f>ROUND(I124*H124,0)</f>
        <v>0</v>
      </c>
      <c r="K124" s="206" t="s">
        <v>163</v>
      </c>
      <c r="L124" s="43"/>
      <c r="M124" s="210" t="s">
        <v>20</v>
      </c>
      <c r="N124" s="211" t="s">
        <v>46</v>
      </c>
      <c r="O124" s="79"/>
      <c r="P124" s="212">
        <f>O124*H124</f>
        <v>0</v>
      </c>
      <c r="Q124" s="212">
        <v>0</v>
      </c>
      <c r="R124" s="212">
        <f>Q124*H124</f>
        <v>0</v>
      </c>
      <c r="S124" s="212">
        <v>0</v>
      </c>
      <c r="T124" s="213">
        <f>S124*H124</f>
        <v>0</v>
      </c>
      <c r="AR124" s="17" t="s">
        <v>164</v>
      </c>
      <c r="AT124" s="17" t="s">
        <v>159</v>
      </c>
      <c r="AU124" s="17" t="s">
        <v>165</v>
      </c>
      <c r="AY124" s="17" t="s">
        <v>157</v>
      </c>
      <c r="BE124" s="214">
        <f>IF(N124="základní",J124,0)</f>
        <v>0</v>
      </c>
      <c r="BF124" s="214">
        <f>IF(N124="snížená",J124,0)</f>
        <v>0</v>
      </c>
      <c r="BG124" s="214">
        <f>IF(N124="zákl. přenesená",J124,0)</f>
        <v>0</v>
      </c>
      <c r="BH124" s="214">
        <f>IF(N124="sníž. přenesená",J124,0)</f>
        <v>0</v>
      </c>
      <c r="BI124" s="214">
        <f>IF(N124="nulová",J124,0)</f>
        <v>0</v>
      </c>
      <c r="BJ124" s="17" t="s">
        <v>165</v>
      </c>
      <c r="BK124" s="214">
        <f>ROUND(I124*H124,0)</f>
        <v>0</v>
      </c>
      <c r="BL124" s="17" t="s">
        <v>164</v>
      </c>
      <c r="BM124" s="17" t="s">
        <v>1422</v>
      </c>
    </row>
    <row r="125" spans="2:51" s="11" customFormat="1" ht="12">
      <c r="B125" s="215"/>
      <c r="C125" s="216"/>
      <c r="D125" s="217" t="s">
        <v>167</v>
      </c>
      <c r="E125" s="218" t="s">
        <v>20</v>
      </c>
      <c r="F125" s="219" t="s">
        <v>516</v>
      </c>
      <c r="G125" s="216"/>
      <c r="H125" s="220">
        <v>95.37</v>
      </c>
      <c r="I125" s="221"/>
      <c r="J125" s="216"/>
      <c r="K125" s="216"/>
      <c r="L125" s="222"/>
      <c r="M125" s="223"/>
      <c r="N125" s="224"/>
      <c r="O125" s="224"/>
      <c r="P125" s="224"/>
      <c r="Q125" s="224"/>
      <c r="R125" s="224"/>
      <c r="S125" s="224"/>
      <c r="T125" s="225"/>
      <c r="AT125" s="226" t="s">
        <v>167</v>
      </c>
      <c r="AU125" s="226" t="s">
        <v>165</v>
      </c>
      <c r="AV125" s="11" t="s">
        <v>165</v>
      </c>
      <c r="AW125" s="11" t="s">
        <v>34</v>
      </c>
      <c r="AX125" s="11" t="s">
        <v>8</v>
      </c>
      <c r="AY125" s="226" t="s">
        <v>157</v>
      </c>
    </row>
    <row r="126" spans="2:63" s="10" customFormat="1" ht="22.8" customHeight="1">
      <c r="B126" s="188"/>
      <c r="C126" s="189"/>
      <c r="D126" s="190" t="s">
        <v>73</v>
      </c>
      <c r="E126" s="202" t="s">
        <v>530</v>
      </c>
      <c r="F126" s="202" t="s">
        <v>531</v>
      </c>
      <c r="G126" s="189"/>
      <c r="H126" s="189"/>
      <c r="I126" s="192"/>
      <c r="J126" s="203">
        <f>BK126</f>
        <v>0</v>
      </c>
      <c r="K126" s="189"/>
      <c r="L126" s="194"/>
      <c r="M126" s="195"/>
      <c r="N126" s="196"/>
      <c r="O126" s="196"/>
      <c r="P126" s="197">
        <f>P127</f>
        <v>0</v>
      </c>
      <c r="Q126" s="196"/>
      <c r="R126" s="197">
        <f>R127</f>
        <v>0</v>
      </c>
      <c r="S126" s="196"/>
      <c r="T126" s="198">
        <f>T127</f>
        <v>0</v>
      </c>
      <c r="AR126" s="199" t="s">
        <v>8</v>
      </c>
      <c r="AT126" s="200" t="s">
        <v>73</v>
      </c>
      <c r="AU126" s="200" t="s">
        <v>8</v>
      </c>
      <c r="AY126" s="199" t="s">
        <v>157</v>
      </c>
      <c r="BK126" s="201">
        <f>BK127</f>
        <v>0</v>
      </c>
    </row>
    <row r="127" spans="2:65" s="1" customFormat="1" ht="22.5" customHeight="1">
      <c r="B127" s="38"/>
      <c r="C127" s="204" t="s">
        <v>200</v>
      </c>
      <c r="D127" s="204" t="s">
        <v>159</v>
      </c>
      <c r="E127" s="205" t="s">
        <v>533</v>
      </c>
      <c r="F127" s="206" t="s">
        <v>534</v>
      </c>
      <c r="G127" s="207" t="s">
        <v>514</v>
      </c>
      <c r="H127" s="208">
        <v>27.48</v>
      </c>
      <c r="I127" s="209"/>
      <c r="J127" s="208">
        <f>ROUND(I127*H127,0)</f>
        <v>0</v>
      </c>
      <c r="K127" s="206" t="s">
        <v>163</v>
      </c>
      <c r="L127" s="43"/>
      <c r="M127" s="210" t="s">
        <v>20</v>
      </c>
      <c r="N127" s="211" t="s">
        <v>46</v>
      </c>
      <c r="O127" s="79"/>
      <c r="P127" s="212">
        <f>O127*H127</f>
        <v>0</v>
      </c>
      <c r="Q127" s="212">
        <v>0</v>
      </c>
      <c r="R127" s="212">
        <f>Q127*H127</f>
        <v>0</v>
      </c>
      <c r="S127" s="212">
        <v>0</v>
      </c>
      <c r="T127" s="213">
        <f>S127*H127</f>
        <v>0</v>
      </c>
      <c r="AR127" s="17" t="s">
        <v>164</v>
      </c>
      <c r="AT127" s="17" t="s">
        <v>159</v>
      </c>
      <c r="AU127" s="17" t="s">
        <v>165</v>
      </c>
      <c r="AY127" s="17" t="s">
        <v>157</v>
      </c>
      <c r="BE127" s="214">
        <f>IF(N127="základní",J127,0)</f>
        <v>0</v>
      </c>
      <c r="BF127" s="214">
        <f>IF(N127="snížená",J127,0)</f>
        <v>0</v>
      </c>
      <c r="BG127" s="214">
        <f>IF(N127="zákl. přenesená",J127,0)</f>
        <v>0</v>
      </c>
      <c r="BH127" s="214">
        <f>IF(N127="sníž. přenesená",J127,0)</f>
        <v>0</v>
      </c>
      <c r="BI127" s="214">
        <f>IF(N127="nulová",J127,0)</f>
        <v>0</v>
      </c>
      <c r="BJ127" s="17" t="s">
        <v>165</v>
      </c>
      <c r="BK127" s="214">
        <f>ROUND(I127*H127,0)</f>
        <v>0</v>
      </c>
      <c r="BL127" s="17" t="s">
        <v>164</v>
      </c>
      <c r="BM127" s="17" t="s">
        <v>1423</v>
      </c>
    </row>
    <row r="128" spans="2:63" s="10" customFormat="1" ht="25.9" customHeight="1">
      <c r="B128" s="188"/>
      <c r="C128" s="189"/>
      <c r="D128" s="190" t="s">
        <v>73</v>
      </c>
      <c r="E128" s="191" t="s">
        <v>554</v>
      </c>
      <c r="F128" s="191" t="s">
        <v>555</v>
      </c>
      <c r="G128" s="189"/>
      <c r="H128" s="189"/>
      <c r="I128" s="192"/>
      <c r="J128" s="193">
        <f>BK128</f>
        <v>0</v>
      </c>
      <c r="K128" s="189"/>
      <c r="L128" s="194"/>
      <c r="M128" s="195"/>
      <c r="N128" s="196"/>
      <c r="O128" s="196"/>
      <c r="P128" s="197">
        <f>P129+P143+P147+P169+P194+P233+P293+P313+P322</f>
        <v>0</v>
      </c>
      <c r="Q128" s="196"/>
      <c r="R128" s="197">
        <f>R129+R143+R147+R169+R194+R233+R293+R313+R322</f>
        <v>0.9654193000000001</v>
      </c>
      <c r="S128" s="196"/>
      <c r="T128" s="198">
        <f>T129+T143+T147+T169+T194+T233+T293+T313+T322</f>
        <v>0</v>
      </c>
      <c r="AR128" s="199" t="s">
        <v>165</v>
      </c>
      <c r="AT128" s="200" t="s">
        <v>73</v>
      </c>
      <c r="AU128" s="200" t="s">
        <v>74</v>
      </c>
      <c r="AY128" s="199" t="s">
        <v>157</v>
      </c>
      <c r="BK128" s="201">
        <f>BK129+BK143+BK147+BK169+BK194+BK233+BK293+BK313+BK322</f>
        <v>0</v>
      </c>
    </row>
    <row r="129" spans="2:63" s="10" customFormat="1" ht="22.8" customHeight="1">
      <c r="B129" s="188"/>
      <c r="C129" s="189"/>
      <c r="D129" s="190" t="s">
        <v>73</v>
      </c>
      <c r="E129" s="202" t="s">
        <v>698</v>
      </c>
      <c r="F129" s="202" t="s">
        <v>699</v>
      </c>
      <c r="G129" s="189"/>
      <c r="H129" s="189"/>
      <c r="I129" s="192"/>
      <c r="J129" s="203">
        <f>BK129</f>
        <v>0</v>
      </c>
      <c r="K129" s="189"/>
      <c r="L129" s="194"/>
      <c r="M129" s="195"/>
      <c r="N129" s="196"/>
      <c r="O129" s="196"/>
      <c r="P129" s="197">
        <f>SUM(P130:P142)</f>
        <v>0</v>
      </c>
      <c r="Q129" s="196"/>
      <c r="R129" s="197">
        <f>SUM(R130:R142)</f>
        <v>0.27693</v>
      </c>
      <c r="S129" s="196"/>
      <c r="T129" s="198">
        <f>SUM(T130:T142)</f>
        <v>0</v>
      </c>
      <c r="AR129" s="199" t="s">
        <v>165</v>
      </c>
      <c r="AT129" s="200" t="s">
        <v>73</v>
      </c>
      <c r="AU129" s="200" t="s">
        <v>8</v>
      </c>
      <c r="AY129" s="199" t="s">
        <v>157</v>
      </c>
      <c r="BK129" s="201">
        <f>SUM(BK130:BK142)</f>
        <v>0</v>
      </c>
    </row>
    <row r="130" spans="2:65" s="1" customFormat="1" ht="16.5" customHeight="1">
      <c r="B130" s="38"/>
      <c r="C130" s="204" t="s">
        <v>205</v>
      </c>
      <c r="D130" s="204" t="s">
        <v>159</v>
      </c>
      <c r="E130" s="205" t="s">
        <v>701</v>
      </c>
      <c r="F130" s="206" t="s">
        <v>1424</v>
      </c>
      <c r="G130" s="207" t="s">
        <v>434</v>
      </c>
      <c r="H130" s="208">
        <v>15</v>
      </c>
      <c r="I130" s="209"/>
      <c r="J130" s="208">
        <f>ROUND(I130*H130,0)</f>
        <v>0</v>
      </c>
      <c r="K130" s="206" t="s">
        <v>209</v>
      </c>
      <c r="L130" s="43"/>
      <c r="M130" s="210" t="s">
        <v>20</v>
      </c>
      <c r="N130" s="211" t="s">
        <v>46</v>
      </c>
      <c r="O130" s="79"/>
      <c r="P130" s="212">
        <f>O130*H130</f>
        <v>0</v>
      </c>
      <c r="Q130" s="212">
        <v>0</v>
      </c>
      <c r="R130" s="212">
        <f>Q130*H130</f>
        <v>0</v>
      </c>
      <c r="S130" s="212">
        <v>0</v>
      </c>
      <c r="T130" s="213">
        <f>S130*H130</f>
        <v>0</v>
      </c>
      <c r="AR130" s="17" t="s">
        <v>247</v>
      </c>
      <c r="AT130" s="17" t="s">
        <v>159</v>
      </c>
      <c r="AU130" s="17" t="s">
        <v>165</v>
      </c>
      <c r="AY130" s="17" t="s">
        <v>157</v>
      </c>
      <c r="BE130" s="214">
        <f>IF(N130="základní",J130,0)</f>
        <v>0</v>
      </c>
      <c r="BF130" s="214">
        <f>IF(N130="snížená",J130,0)</f>
        <v>0</v>
      </c>
      <c r="BG130" s="214">
        <f>IF(N130="zákl. přenesená",J130,0)</f>
        <v>0</v>
      </c>
      <c r="BH130" s="214">
        <f>IF(N130="sníž. přenesená",J130,0)</f>
        <v>0</v>
      </c>
      <c r="BI130" s="214">
        <f>IF(N130="nulová",J130,0)</f>
        <v>0</v>
      </c>
      <c r="BJ130" s="17" t="s">
        <v>165</v>
      </c>
      <c r="BK130" s="214">
        <f>ROUND(I130*H130,0)</f>
        <v>0</v>
      </c>
      <c r="BL130" s="17" t="s">
        <v>247</v>
      </c>
      <c r="BM130" s="17" t="s">
        <v>1425</v>
      </c>
    </row>
    <row r="131" spans="2:51" s="11" customFormat="1" ht="12">
      <c r="B131" s="215"/>
      <c r="C131" s="216"/>
      <c r="D131" s="217" t="s">
        <v>167</v>
      </c>
      <c r="E131" s="218" t="s">
        <v>20</v>
      </c>
      <c r="F131" s="219" t="s">
        <v>1426</v>
      </c>
      <c r="G131" s="216"/>
      <c r="H131" s="220">
        <v>15</v>
      </c>
      <c r="I131" s="221"/>
      <c r="J131" s="216"/>
      <c r="K131" s="216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167</v>
      </c>
      <c r="AU131" s="226" t="s">
        <v>165</v>
      </c>
      <c r="AV131" s="11" t="s">
        <v>165</v>
      </c>
      <c r="AW131" s="11" t="s">
        <v>34</v>
      </c>
      <c r="AX131" s="11" t="s">
        <v>8</v>
      </c>
      <c r="AY131" s="226" t="s">
        <v>157</v>
      </c>
    </row>
    <row r="132" spans="2:65" s="1" customFormat="1" ht="16.5" customHeight="1">
      <c r="B132" s="38"/>
      <c r="C132" s="204" t="s">
        <v>26</v>
      </c>
      <c r="D132" s="204" t="s">
        <v>159</v>
      </c>
      <c r="E132" s="205" t="s">
        <v>1427</v>
      </c>
      <c r="F132" s="206" t="s">
        <v>1428</v>
      </c>
      <c r="G132" s="207" t="s">
        <v>707</v>
      </c>
      <c r="H132" s="208">
        <v>15</v>
      </c>
      <c r="I132" s="209"/>
      <c r="J132" s="208">
        <f>ROUND(I132*H132,0)</f>
        <v>0</v>
      </c>
      <c r="K132" s="206" t="s">
        <v>163</v>
      </c>
      <c r="L132" s="43"/>
      <c r="M132" s="210" t="s">
        <v>20</v>
      </c>
      <c r="N132" s="211" t="s">
        <v>46</v>
      </c>
      <c r="O132" s="79"/>
      <c r="P132" s="212">
        <f>O132*H132</f>
        <v>0</v>
      </c>
      <c r="Q132" s="212">
        <v>0.01632</v>
      </c>
      <c r="R132" s="212">
        <f>Q132*H132</f>
        <v>0.24480000000000002</v>
      </c>
      <c r="S132" s="212">
        <v>0</v>
      </c>
      <c r="T132" s="213">
        <f>S132*H132</f>
        <v>0</v>
      </c>
      <c r="AR132" s="17" t="s">
        <v>247</v>
      </c>
      <c r="AT132" s="17" t="s">
        <v>159</v>
      </c>
      <c r="AU132" s="17" t="s">
        <v>165</v>
      </c>
      <c r="AY132" s="17" t="s">
        <v>157</v>
      </c>
      <c r="BE132" s="214">
        <f>IF(N132="základní",J132,0)</f>
        <v>0</v>
      </c>
      <c r="BF132" s="214">
        <f>IF(N132="snížená",J132,0)</f>
        <v>0</v>
      </c>
      <c r="BG132" s="214">
        <f>IF(N132="zákl. přenesená",J132,0)</f>
        <v>0</v>
      </c>
      <c r="BH132" s="214">
        <f>IF(N132="sníž. přenesená",J132,0)</f>
        <v>0</v>
      </c>
      <c r="BI132" s="214">
        <f>IF(N132="nulová",J132,0)</f>
        <v>0</v>
      </c>
      <c r="BJ132" s="17" t="s">
        <v>165</v>
      </c>
      <c r="BK132" s="214">
        <f>ROUND(I132*H132,0)</f>
        <v>0</v>
      </c>
      <c r="BL132" s="17" t="s">
        <v>247</v>
      </c>
      <c r="BM132" s="17" t="s">
        <v>1429</v>
      </c>
    </row>
    <row r="133" spans="2:51" s="11" customFormat="1" ht="12">
      <c r="B133" s="215"/>
      <c r="C133" s="216"/>
      <c r="D133" s="217" t="s">
        <v>167</v>
      </c>
      <c r="E133" s="218" t="s">
        <v>20</v>
      </c>
      <c r="F133" s="219" t="s">
        <v>1430</v>
      </c>
      <c r="G133" s="216"/>
      <c r="H133" s="220">
        <v>5</v>
      </c>
      <c r="I133" s="221"/>
      <c r="J133" s="216"/>
      <c r="K133" s="216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167</v>
      </c>
      <c r="AU133" s="226" t="s">
        <v>165</v>
      </c>
      <c r="AV133" s="11" t="s">
        <v>165</v>
      </c>
      <c r="AW133" s="11" t="s">
        <v>34</v>
      </c>
      <c r="AX133" s="11" t="s">
        <v>74</v>
      </c>
      <c r="AY133" s="226" t="s">
        <v>157</v>
      </c>
    </row>
    <row r="134" spans="2:51" s="11" customFormat="1" ht="12">
      <c r="B134" s="215"/>
      <c r="C134" s="216"/>
      <c r="D134" s="217" t="s">
        <v>167</v>
      </c>
      <c r="E134" s="218" t="s">
        <v>20</v>
      </c>
      <c r="F134" s="219" t="s">
        <v>1431</v>
      </c>
      <c r="G134" s="216"/>
      <c r="H134" s="220">
        <v>5</v>
      </c>
      <c r="I134" s="221"/>
      <c r="J134" s="216"/>
      <c r="K134" s="216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167</v>
      </c>
      <c r="AU134" s="226" t="s">
        <v>165</v>
      </c>
      <c r="AV134" s="11" t="s">
        <v>165</v>
      </c>
      <c r="AW134" s="11" t="s">
        <v>34</v>
      </c>
      <c r="AX134" s="11" t="s">
        <v>74</v>
      </c>
      <c r="AY134" s="226" t="s">
        <v>157</v>
      </c>
    </row>
    <row r="135" spans="2:51" s="11" customFormat="1" ht="12">
      <c r="B135" s="215"/>
      <c r="C135" s="216"/>
      <c r="D135" s="217" t="s">
        <v>167</v>
      </c>
      <c r="E135" s="218" t="s">
        <v>20</v>
      </c>
      <c r="F135" s="219" t="s">
        <v>1432</v>
      </c>
      <c r="G135" s="216"/>
      <c r="H135" s="220">
        <v>5</v>
      </c>
      <c r="I135" s="221"/>
      <c r="J135" s="216"/>
      <c r="K135" s="216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167</v>
      </c>
      <c r="AU135" s="226" t="s">
        <v>165</v>
      </c>
      <c r="AV135" s="11" t="s">
        <v>165</v>
      </c>
      <c r="AW135" s="11" t="s">
        <v>34</v>
      </c>
      <c r="AX135" s="11" t="s">
        <v>74</v>
      </c>
      <c r="AY135" s="226" t="s">
        <v>157</v>
      </c>
    </row>
    <row r="136" spans="2:51" s="12" customFormat="1" ht="12">
      <c r="B136" s="227"/>
      <c r="C136" s="228"/>
      <c r="D136" s="217" t="s">
        <v>167</v>
      </c>
      <c r="E136" s="229" t="s">
        <v>20</v>
      </c>
      <c r="F136" s="230" t="s">
        <v>169</v>
      </c>
      <c r="G136" s="228"/>
      <c r="H136" s="231">
        <v>15</v>
      </c>
      <c r="I136" s="232"/>
      <c r="J136" s="228"/>
      <c r="K136" s="228"/>
      <c r="L136" s="233"/>
      <c r="M136" s="234"/>
      <c r="N136" s="235"/>
      <c r="O136" s="235"/>
      <c r="P136" s="235"/>
      <c r="Q136" s="235"/>
      <c r="R136" s="235"/>
      <c r="S136" s="235"/>
      <c r="T136" s="236"/>
      <c r="AT136" s="237" t="s">
        <v>167</v>
      </c>
      <c r="AU136" s="237" t="s">
        <v>165</v>
      </c>
      <c r="AV136" s="12" t="s">
        <v>164</v>
      </c>
      <c r="AW136" s="12" t="s">
        <v>34</v>
      </c>
      <c r="AX136" s="12" t="s">
        <v>8</v>
      </c>
      <c r="AY136" s="237" t="s">
        <v>157</v>
      </c>
    </row>
    <row r="137" spans="2:65" s="1" customFormat="1" ht="16.5" customHeight="1">
      <c r="B137" s="38"/>
      <c r="C137" s="204" t="s">
        <v>216</v>
      </c>
      <c r="D137" s="204" t="s">
        <v>159</v>
      </c>
      <c r="E137" s="205" t="s">
        <v>1433</v>
      </c>
      <c r="F137" s="206" t="s">
        <v>1434</v>
      </c>
      <c r="G137" s="207" t="s">
        <v>231</v>
      </c>
      <c r="H137" s="208">
        <v>27</v>
      </c>
      <c r="I137" s="209"/>
      <c r="J137" s="208">
        <f>ROUND(I137*H137,0)</f>
        <v>0</v>
      </c>
      <c r="K137" s="206" t="s">
        <v>163</v>
      </c>
      <c r="L137" s="43"/>
      <c r="M137" s="210" t="s">
        <v>20</v>
      </c>
      <c r="N137" s="211" t="s">
        <v>46</v>
      </c>
      <c r="O137" s="79"/>
      <c r="P137" s="212">
        <f>O137*H137</f>
        <v>0</v>
      </c>
      <c r="Q137" s="212">
        <v>0.00119</v>
      </c>
      <c r="R137" s="212">
        <f>Q137*H137</f>
        <v>0.032130000000000006</v>
      </c>
      <c r="S137" s="212">
        <v>0</v>
      </c>
      <c r="T137" s="213">
        <f>S137*H137</f>
        <v>0</v>
      </c>
      <c r="AR137" s="17" t="s">
        <v>247</v>
      </c>
      <c r="AT137" s="17" t="s">
        <v>159</v>
      </c>
      <c r="AU137" s="17" t="s">
        <v>165</v>
      </c>
      <c r="AY137" s="17" t="s">
        <v>157</v>
      </c>
      <c r="BE137" s="214">
        <f>IF(N137="základní",J137,0)</f>
        <v>0</v>
      </c>
      <c r="BF137" s="214">
        <f>IF(N137="snížená",J137,0)</f>
        <v>0</v>
      </c>
      <c r="BG137" s="214">
        <f>IF(N137="zákl. přenesená",J137,0)</f>
        <v>0</v>
      </c>
      <c r="BH137" s="214">
        <f>IF(N137="sníž. přenesená",J137,0)</f>
        <v>0</v>
      </c>
      <c r="BI137" s="214">
        <f>IF(N137="nulová",J137,0)</f>
        <v>0</v>
      </c>
      <c r="BJ137" s="17" t="s">
        <v>165</v>
      </c>
      <c r="BK137" s="214">
        <f>ROUND(I137*H137,0)</f>
        <v>0</v>
      </c>
      <c r="BL137" s="17" t="s">
        <v>247</v>
      </c>
      <c r="BM137" s="17" t="s">
        <v>1435</v>
      </c>
    </row>
    <row r="138" spans="2:51" s="11" customFormat="1" ht="12">
      <c r="B138" s="215"/>
      <c r="C138" s="216"/>
      <c r="D138" s="217" t="s">
        <v>167</v>
      </c>
      <c r="E138" s="218" t="s">
        <v>20</v>
      </c>
      <c r="F138" s="219" t="s">
        <v>1436</v>
      </c>
      <c r="G138" s="216"/>
      <c r="H138" s="220">
        <v>9</v>
      </c>
      <c r="I138" s="221"/>
      <c r="J138" s="216"/>
      <c r="K138" s="216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167</v>
      </c>
      <c r="AU138" s="226" t="s">
        <v>165</v>
      </c>
      <c r="AV138" s="11" t="s">
        <v>165</v>
      </c>
      <c r="AW138" s="11" t="s">
        <v>34</v>
      </c>
      <c r="AX138" s="11" t="s">
        <v>74</v>
      </c>
      <c r="AY138" s="226" t="s">
        <v>157</v>
      </c>
    </row>
    <row r="139" spans="2:51" s="11" customFormat="1" ht="12">
      <c r="B139" s="215"/>
      <c r="C139" s="216"/>
      <c r="D139" s="217" t="s">
        <v>167</v>
      </c>
      <c r="E139" s="218" t="s">
        <v>20</v>
      </c>
      <c r="F139" s="219" t="s">
        <v>1437</v>
      </c>
      <c r="G139" s="216"/>
      <c r="H139" s="220">
        <v>9</v>
      </c>
      <c r="I139" s="221"/>
      <c r="J139" s="216"/>
      <c r="K139" s="216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167</v>
      </c>
      <c r="AU139" s="226" t="s">
        <v>165</v>
      </c>
      <c r="AV139" s="11" t="s">
        <v>165</v>
      </c>
      <c r="AW139" s="11" t="s">
        <v>34</v>
      </c>
      <c r="AX139" s="11" t="s">
        <v>74</v>
      </c>
      <c r="AY139" s="226" t="s">
        <v>157</v>
      </c>
    </row>
    <row r="140" spans="2:51" s="11" customFormat="1" ht="12">
      <c r="B140" s="215"/>
      <c r="C140" s="216"/>
      <c r="D140" s="217" t="s">
        <v>167</v>
      </c>
      <c r="E140" s="218" t="s">
        <v>20</v>
      </c>
      <c r="F140" s="219" t="s">
        <v>1438</v>
      </c>
      <c r="G140" s="216"/>
      <c r="H140" s="220">
        <v>9</v>
      </c>
      <c r="I140" s="221"/>
      <c r="J140" s="216"/>
      <c r="K140" s="216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167</v>
      </c>
      <c r="AU140" s="226" t="s">
        <v>165</v>
      </c>
      <c r="AV140" s="11" t="s">
        <v>165</v>
      </c>
      <c r="AW140" s="11" t="s">
        <v>34</v>
      </c>
      <c r="AX140" s="11" t="s">
        <v>74</v>
      </c>
      <c r="AY140" s="226" t="s">
        <v>157</v>
      </c>
    </row>
    <row r="141" spans="2:51" s="12" customFormat="1" ht="12">
      <c r="B141" s="227"/>
      <c r="C141" s="228"/>
      <c r="D141" s="217" t="s">
        <v>167</v>
      </c>
      <c r="E141" s="229" t="s">
        <v>20</v>
      </c>
      <c r="F141" s="230" t="s">
        <v>169</v>
      </c>
      <c r="G141" s="228"/>
      <c r="H141" s="231">
        <v>27</v>
      </c>
      <c r="I141" s="232"/>
      <c r="J141" s="228"/>
      <c r="K141" s="228"/>
      <c r="L141" s="233"/>
      <c r="M141" s="234"/>
      <c r="N141" s="235"/>
      <c r="O141" s="235"/>
      <c r="P141" s="235"/>
      <c r="Q141" s="235"/>
      <c r="R141" s="235"/>
      <c r="S141" s="235"/>
      <c r="T141" s="236"/>
      <c r="AT141" s="237" t="s">
        <v>167</v>
      </c>
      <c r="AU141" s="237" t="s">
        <v>165</v>
      </c>
      <c r="AV141" s="12" t="s">
        <v>164</v>
      </c>
      <c r="AW141" s="12" t="s">
        <v>34</v>
      </c>
      <c r="AX141" s="12" t="s">
        <v>8</v>
      </c>
      <c r="AY141" s="237" t="s">
        <v>157</v>
      </c>
    </row>
    <row r="142" spans="2:65" s="1" customFormat="1" ht="22.5" customHeight="1">
      <c r="B142" s="38"/>
      <c r="C142" s="204" t="s">
        <v>222</v>
      </c>
      <c r="D142" s="204" t="s">
        <v>159</v>
      </c>
      <c r="E142" s="205" t="s">
        <v>1439</v>
      </c>
      <c r="F142" s="206" t="s">
        <v>1440</v>
      </c>
      <c r="G142" s="207" t="s">
        <v>514</v>
      </c>
      <c r="H142" s="208">
        <v>0.58</v>
      </c>
      <c r="I142" s="209"/>
      <c r="J142" s="208">
        <f>ROUND(I142*H142,0)</f>
        <v>0</v>
      </c>
      <c r="K142" s="206" t="s">
        <v>163</v>
      </c>
      <c r="L142" s="43"/>
      <c r="M142" s="210" t="s">
        <v>20</v>
      </c>
      <c r="N142" s="211" t="s">
        <v>46</v>
      </c>
      <c r="O142" s="79"/>
      <c r="P142" s="212">
        <f>O142*H142</f>
        <v>0</v>
      </c>
      <c r="Q142" s="212">
        <v>0</v>
      </c>
      <c r="R142" s="212">
        <f>Q142*H142</f>
        <v>0</v>
      </c>
      <c r="S142" s="212">
        <v>0</v>
      </c>
      <c r="T142" s="213">
        <f>S142*H142</f>
        <v>0</v>
      </c>
      <c r="AR142" s="17" t="s">
        <v>247</v>
      </c>
      <c r="AT142" s="17" t="s">
        <v>159</v>
      </c>
      <c r="AU142" s="17" t="s">
        <v>165</v>
      </c>
      <c r="AY142" s="17" t="s">
        <v>157</v>
      </c>
      <c r="BE142" s="214">
        <f>IF(N142="základní",J142,0)</f>
        <v>0</v>
      </c>
      <c r="BF142" s="214">
        <f>IF(N142="snížená",J142,0)</f>
        <v>0</v>
      </c>
      <c r="BG142" s="214">
        <f>IF(N142="zákl. přenesená",J142,0)</f>
        <v>0</v>
      </c>
      <c r="BH142" s="214">
        <f>IF(N142="sníž. přenesená",J142,0)</f>
        <v>0</v>
      </c>
      <c r="BI142" s="214">
        <f>IF(N142="nulová",J142,0)</f>
        <v>0</v>
      </c>
      <c r="BJ142" s="17" t="s">
        <v>165</v>
      </c>
      <c r="BK142" s="214">
        <f>ROUND(I142*H142,0)</f>
        <v>0</v>
      </c>
      <c r="BL142" s="17" t="s">
        <v>247</v>
      </c>
      <c r="BM142" s="17" t="s">
        <v>1441</v>
      </c>
    </row>
    <row r="143" spans="2:63" s="10" customFormat="1" ht="22.8" customHeight="1">
      <c r="B143" s="188"/>
      <c r="C143" s="189"/>
      <c r="D143" s="190" t="s">
        <v>73</v>
      </c>
      <c r="E143" s="202" t="s">
        <v>713</v>
      </c>
      <c r="F143" s="202" t="s">
        <v>714</v>
      </c>
      <c r="G143" s="189"/>
      <c r="H143" s="189"/>
      <c r="I143" s="192"/>
      <c r="J143" s="203">
        <f>BK143</f>
        <v>0</v>
      </c>
      <c r="K143" s="189"/>
      <c r="L143" s="194"/>
      <c r="M143" s="195"/>
      <c r="N143" s="196"/>
      <c r="O143" s="196"/>
      <c r="P143" s="197">
        <f>SUM(P144:P146)</f>
        <v>0</v>
      </c>
      <c r="Q143" s="196"/>
      <c r="R143" s="197">
        <f>SUM(R144:R146)</f>
        <v>0</v>
      </c>
      <c r="S143" s="196"/>
      <c r="T143" s="198">
        <f>SUM(T144:T146)</f>
        <v>0</v>
      </c>
      <c r="AR143" s="199" t="s">
        <v>165</v>
      </c>
      <c r="AT143" s="200" t="s">
        <v>73</v>
      </c>
      <c r="AU143" s="200" t="s">
        <v>8</v>
      </c>
      <c r="AY143" s="199" t="s">
        <v>157</v>
      </c>
      <c r="BK143" s="201">
        <f>SUM(BK144:BK146)</f>
        <v>0</v>
      </c>
    </row>
    <row r="144" spans="2:65" s="1" customFormat="1" ht="16.5" customHeight="1">
      <c r="B144" s="38"/>
      <c r="C144" s="248" t="s">
        <v>228</v>
      </c>
      <c r="D144" s="248" t="s">
        <v>223</v>
      </c>
      <c r="E144" s="249" t="s">
        <v>1442</v>
      </c>
      <c r="F144" s="250" t="s">
        <v>1443</v>
      </c>
      <c r="G144" s="251" t="s">
        <v>208</v>
      </c>
      <c r="H144" s="252">
        <v>170</v>
      </c>
      <c r="I144" s="253"/>
      <c r="J144" s="252">
        <f>ROUND(I144*H144,0)</f>
        <v>0</v>
      </c>
      <c r="K144" s="250" t="s">
        <v>209</v>
      </c>
      <c r="L144" s="254"/>
      <c r="M144" s="255" t="s">
        <v>20</v>
      </c>
      <c r="N144" s="256" t="s">
        <v>46</v>
      </c>
      <c r="O144" s="79"/>
      <c r="P144" s="212">
        <f>O144*H144</f>
        <v>0</v>
      </c>
      <c r="Q144" s="212">
        <v>0</v>
      </c>
      <c r="R144" s="212">
        <f>Q144*H144</f>
        <v>0</v>
      </c>
      <c r="S144" s="212">
        <v>0</v>
      </c>
      <c r="T144" s="213">
        <f>S144*H144</f>
        <v>0</v>
      </c>
      <c r="AR144" s="17" t="s">
        <v>374</v>
      </c>
      <c r="AT144" s="17" t="s">
        <v>223</v>
      </c>
      <c r="AU144" s="17" t="s">
        <v>165</v>
      </c>
      <c r="AY144" s="17" t="s">
        <v>157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17" t="s">
        <v>165</v>
      </c>
      <c r="BK144" s="214">
        <f>ROUND(I144*H144,0)</f>
        <v>0</v>
      </c>
      <c r="BL144" s="17" t="s">
        <v>247</v>
      </c>
      <c r="BM144" s="17" t="s">
        <v>1444</v>
      </c>
    </row>
    <row r="145" spans="2:51" s="11" customFormat="1" ht="12">
      <c r="B145" s="215"/>
      <c r="C145" s="216"/>
      <c r="D145" s="217" t="s">
        <v>167</v>
      </c>
      <c r="E145" s="218" t="s">
        <v>20</v>
      </c>
      <c r="F145" s="219" t="s">
        <v>1445</v>
      </c>
      <c r="G145" s="216"/>
      <c r="H145" s="220">
        <v>170</v>
      </c>
      <c r="I145" s="221"/>
      <c r="J145" s="216"/>
      <c r="K145" s="216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167</v>
      </c>
      <c r="AU145" s="226" t="s">
        <v>165</v>
      </c>
      <c r="AV145" s="11" t="s">
        <v>165</v>
      </c>
      <c r="AW145" s="11" t="s">
        <v>34</v>
      </c>
      <c r="AX145" s="11" t="s">
        <v>74</v>
      </c>
      <c r="AY145" s="226" t="s">
        <v>157</v>
      </c>
    </row>
    <row r="146" spans="2:51" s="12" customFormat="1" ht="12">
      <c r="B146" s="227"/>
      <c r="C146" s="228"/>
      <c r="D146" s="217" t="s">
        <v>167</v>
      </c>
      <c r="E146" s="229" t="s">
        <v>20</v>
      </c>
      <c r="F146" s="230" t="s">
        <v>169</v>
      </c>
      <c r="G146" s="228"/>
      <c r="H146" s="231">
        <v>170</v>
      </c>
      <c r="I146" s="232"/>
      <c r="J146" s="228"/>
      <c r="K146" s="228"/>
      <c r="L146" s="233"/>
      <c r="M146" s="234"/>
      <c r="N146" s="235"/>
      <c r="O146" s="235"/>
      <c r="P146" s="235"/>
      <c r="Q146" s="235"/>
      <c r="R146" s="235"/>
      <c r="S146" s="235"/>
      <c r="T146" s="236"/>
      <c r="AT146" s="237" t="s">
        <v>167</v>
      </c>
      <c r="AU146" s="237" t="s">
        <v>165</v>
      </c>
      <c r="AV146" s="12" t="s">
        <v>164</v>
      </c>
      <c r="AW146" s="12" t="s">
        <v>34</v>
      </c>
      <c r="AX146" s="12" t="s">
        <v>8</v>
      </c>
      <c r="AY146" s="237" t="s">
        <v>157</v>
      </c>
    </row>
    <row r="147" spans="2:63" s="10" customFormat="1" ht="22.8" customHeight="1">
      <c r="B147" s="188"/>
      <c r="C147" s="189"/>
      <c r="D147" s="190" t="s">
        <v>73</v>
      </c>
      <c r="E147" s="202" t="s">
        <v>1446</v>
      </c>
      <c r="F147" s="202" t="s">
        <v>1447</v>
      </c>
      <c r="G147" s="189"/>
      <c r="H147" s="189"/>
      <c r="I147" s="192"/>
      <c r="J147" s="203">
        <f>BK147</f>
        <v>0</v>
      </c>
      <c r="K147" s="189"/>
      <c r="L147" s="194"/>
      <c r="M147" s="195"/>
      <c r="N147" s="196"/>
      <c r="O147" s="196"/>
      <c r="P147" s="197">
        <f>SUM(P148:P168)</f>
        <v>0</v>
      </c>
      <c r="Q147" s="196"/>
      <c r="R147" s="197">
        <f>SUM(R148:R168)</f>
        <v>0</v>
      </c>
      <c r="S147" s="196"/>
      <c r="T147" s="198">
        <f>SUM(T148:T168)</f>
        <v>0</v>
      </c>
      <c r="AR147" s="199" t="s">
        <v>8</v>
      </c>
      <c r="AT147" s="200" t="s">
        <v>73</v>
      </c>
      <c r="AU147" s="200" t="s">
        <v>8</v>
      </c>
      <c r="AY147" s="199" t="s">
        <v>157</v>
      </c>
      <c r="BK147" s="201">
        <f>SUM(BK148:BK168)</f>
        <v>0</v>
      </c>
    </row>
    <row r="148" spans="2:65" s="1" customFormat="1" ht="16.5" customHeight="1">
      <c r="B148" s="38"/>
      <c r="C148" s="248" t="s">
        <v>235</v>
      </c>
      <c r="D148" s="248" t="s">
        <v>223</v>
      </c>
      <c r="E148" s="249" t="s">
        <v>1448</v>
      </c>
      <c r="F148" s="250" t="s">
        <v>1449</v>
      </c>
      <c r="G148" s="251" t="s">
        <v>231</v>
      </c>
      <c r="H148" s="252">
        <v>210</v>
      </c>
      <c r="I148" s="253"/>
      <c r="J148" s="252">
        <f>ROUND(I148*H148,0)</f>
        <v>0</v>
      </c>
      <c r="K148" s="250" t="s">
        <v>209</v>
      </c>
      <c r="L148" s="254"/>
      <c r="M148" s="255" t="s">
        <v>20</v>
      </c>
      <c r="N148" s="256" t="s">
        <v>46</v>
      </c>
      <c r="O148" s="79"/>
      <c r="P148" s="212">
        <f>O148*H148</f>
        <v>0</v>
      </c>
      <c r="Q148" s="212">
        <v>0</v>
      </c>
      <c r="R148" s="212">
        <f>Q148*H148</f>
        <v>0</v>
      </c>
      <c r="S148" s="212">
        <v>0</v>
      </c>
      <c r="T148" s="213">
        <f>S148*H148</f>
        <v>0</v>
      </c>
      <c r="AR148" s="17" t="s">
        <v>200</v>
      </c>
      <c r="AT148" s="17" t="s">
        <v>223</v>
      </c>
      <c r="AU148" s="17" t="s">
        <v>165</v>
      </c>
      <c r="AY148" s="17" t="s">
        <v>157</v>
      </c>
      <c r="BE148" s="214">
        <f>IF(N148="základní",J148,0)</f>
        <v>0</v>
      </c>
      <c r="BF148" s="214">
        <f>IF(N148="snížená",J148,0)</f>
        <v>0</v>
      </c>
      <c r="BG148" s="214">
        <f>IF(N148="zákl. přenesená",J148,0)</f>
        <v>0</v>
      </c>
      <c r="BH148" s="214">
        <f>IF(N148="sníž. přenesená",J148,0)</f>
        <v>0</v>
      </c>
      <c r="BI148" s="214">
        <f>IF(N148="nulová",J148,0)</f>
        <v>0</v>
      </c>
      <c r="BJ148" s="17" t="s">
        <v>165</v>
      </c>
      <c r="BK148" s="214">
        <f>ROUND(I148*H148,0)</f>
        <v>0</v>
      </c>
      <c r="BL148" s="17" t="s">
        <v>164</v>
      </c>
      <c r="BM148" s="17" t="s">
        <v>1450</v>
      </c>
    </row>
    <row r="149" spans="2:51" s="11" customFormat="1" ht="12">
      <c r="B149" s="215"/>
      <c r="C149" s="216"/>
      <c r="D149" s="217" t="s">
        <v>167</v>
      </c>
      <c r="E149" s="218" t="s">
        <v>20</v>
      </c>
      <c r="F149" s="219" t="s">
        <v>1451</v>
      </c>
      <c r="G149" s="216"/>
      <c r="H149" s="220">
        <v>210</v>
      </c>
      <c r="I149" s="221"/>
      <c r="J149" s="216"/>
      <c r="K149" s="216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167</v>
      </c>
      <c r="AU149" s="226" t="s">
        <v>165</v>
      </c>
      <c r="AV149" s="11" t="s">
        <v>165</v>
      </c>
      <c r="AW149" s="11" t="s">
        <v>34</v>
      </c>
      <c r="AX149" s="11" t="s">
        <v>8</v>
      </c>
      <c r="AY149" s="226" t="s">
        <v>157</v>
      </c>
    </row>
    <row r="150" spans="2:65" s="1" customFormat="1" ht="16.5" customHeight="1">
      <c r="B150" s="38"/>
      <c r="C150" s="248" t="s">
        <v>9</v>
      </c>
      <c r="D150" s="248" t="s">
        <v>223</v>
      </c>
      <c r="E150" s="249" t="s">
        <v>1452</v>
      </c>
      <c r="F150" s="250" t="s">
        <v>1453</v>
      </c>
      <c r="G150" s="251" t="s">
        <v>231</v>
      </c>
      <c r="H150" s="252">
        <v>30</v>
      </c>
      <c r="I150" s="253"/>
      <c r="J150" s="252">
        <f>ROUND(I150*H150,0)</f>
        <v>0</v>
      </c>
      <c r="K150" s="250" t="s">
        <v>209</v>
      </c>
      <c r="L150" s="254"/>
      <c r="M150" s="255" t="s">
        <v>20</v>
      </c>
      <c r="N150" s="256" t="s">
        <v>46</v>
      </c>
      <c r="O150" s="79"/>
      <c r="P150" s="212">
        <f>O150*H150</f>
        <v>0</v>
      </c>
      <c r="Q150" s="212">
        <v>0</v>
      </c>
      <c r="R150" s="212">
        <f>Q150*H150</f>
        <v>0</v>
      </c>
      <c r="S150" s="212">
        <v>0</v>
      </c>
      <c r="T150" s="213">
        <f>S150*H150</f>
        <v>0</v>
      </c>
      <c r="AR150" s="17" t="s">
        <v>200</v>
      </c>
      <c r="AT150" s="17" t="s">
        <v>223</v>
      </c>
      <c r="AU150" s="17" t="s">
        <v>165</v>
      </c>
      <c r="AY150" s="17" t="s">
        <v>157</v>
      </c>
      <c r="BE150" s="214">
        <f>IF(N150="základní",J150,0)</f>
        <v>0</v>
      </c>
      <c r="BF150" s="214">
        <f>IF(N150="snížená",J150,0)</f>
        <v>0</v>
      </c>
      <c r="BG150" s="214">
        <f>IF(N150="zákl. přenesená",J150,0)</f>
        <v>0</v>
      </c>
      <c r="BH150" s="214">
        <f>IF(N150="sníž. přenesená",J150,0)</f>
        <v>0</v>
      </c>
      <c r="BI150" s="214">
        <f>IF(N150="nulová",J150,0)</f>
        <v>0</v>
      </c>
      <c r="BJ150" s="17" t="s">
        <v>165</v>
      </c>
      <c r="BK150" s="214">
        <f>ROUND(I150*H150,0)</f>
        <v>0</v>
      </c>
      <c r="BL150" s="17" t="s">
        <v>164</v>
      </c>
      <c r="BM150" s="17" t="s">
        <v>1454</v>
      </c>
    </row>
    <row r="151" spans="2:51" s="11" customFormat="1" ht="12">
      <c r="B151" s="215"/>
      <c r="C151" s="216"/>
      <c r="D151" s="217" t="s">
        <v>167</v>
      </c>
      <c r="E151" s="218" t="s">
        <v>20</v>
      </c>
      <c r="F151" s="219" t="s">
        <v>1026</v>
      </c>
      <c r="G151" s="216"/>
      <c r="H151" s="220">
        <v>30</v>
      </c>
      <c r="I151" s="221"/>
      <c r="J151" s="216"/>
      <c r="K151" s="216"/>
      <c r="L151" s="222"/>
      <c r="M151" s="223"/>
      <c r="N151" s="224"/>
      <c r="O151" s="224"/>
      <c r="P151" s="224"/>
      <c r="Q151" s="224"/>
      <c r="R151" s="224"/>
      <c r="S151" s="224"/>
      <c r="T151" s="225"/>
      <c r="AT151" s="226" t="s">
        <v>167</v>
      </c>
      <c r="AU151" s="226" t="s">
        <v>165</v>
      </c>
      <c r="AV151" s="11" t="s">
        <v>165</v>
      </c>
      <c r="AW151" s="11" t="s">
        <v>34</v>
      </c>
      <c r="AX151" s="11" t="s">
        <v>8</v>
      </c>
      <c r="AY151" s="226" t="s">
        <v>157</v>
      </c>
    </row>
    <row r="152" spans="2:65" s="1" customFormat="1" ht="16.5" customHeight="1">
      <c r="B152" s="38"/>
      <c r="C152" s="248" t="s">
        <v>247</v>
      </c>
      <c r="D152" s="248" t="s">
        <v>223</v>
      </c>
      <c r="E152" s="249" t="s">
        <v>1455</v>
      </c>
      <c r="F152" s="250" t="s">
        <v>1456</v>
      </c>
      <c r="G152" s="251" t="s">
        <v>434</v>
      </c>
      <c r="H152" s="252">
        <v>6</v>
      </c>
      <c r="I152" s="253"/>
      <c r="J152" s="252">
        <f>ROUND(I152*H152,0)</f>
        <v>0</v>
      </c>
      <c r="K152" s="250" t="s">
        <v>209</v>
      </c>
      <c r="L152" s="254"/>
      <c r="M152" s="255" t="s">
        <v>20</v>
      </c>
      <c r="N152" s="256" t="s">
        <v>46</v>
      </c>
      <c r="O152" s="79"/>
      <c r="P152" s="212">
        <f>O152*H152</f>
        <v>0</v>
      </c>
      <c r="Q152" s="212">
        <v>0</v>
      </c>
      <c r="R152" s="212">
        <f>Q152*H152</f>
        <v>0</v>
      </c>
      <c r="S152" s="212">
        <v>0</v>
      </c>
      <c r="T152" s="213">
        <f>S152*H152</f>
        <v>0</v>
      </c>
      <c r="AR152" s="17" t="s">
        <v>200</v>
      </c>
      <c r="AT152" s="17" t="s">
        <v>223</v>
      </c>
      <c r="AU152" s="17" t="s">
        <v>165</v>
      </c>
      <c r="AY152" s="17" t="s">
        <v>157</v>
      </c>
      <c r="BE152" s="214">
        <f>IF(N152="základní",J152,0)</f>
        <v>0</v>
      </c>
      <c r="BF152" s="214">
        <f>IF(N152="snížená",J152,0)</f>
        <v>0</v>
      </c>
      <c r="BG152" s="214">
        <f>IF(N152="zákl. přenesená",J152,0)</f>
        <v>0</v>
      </c>
      <c r="BH152" s="214">
        <f>IF(N152="sníž. přenesená",J152,0)</f>
        <v>0</v>
      </c>
      <c r="BI152" s="214">
        <f>IF(N152="nulová",J152,0)</f>
        <v>0</v>
      </c>
      <c r="BJ152" s="17" t="s">
        <v>165</v>
      </c>
      <c r="BK152" s="214">
        <f>ROUND(I152*H152,0)</f>
        <v>0</v>
      </c>
      <c r="BL152" s="17" t="s">
        <v>164</v>
      </c>
      <c r="BM152" s="17" t="s">
        <v>1457</v>
      </c>
    </row>
    <row r="153" spans="2:51" s="11" customFormat="1" ht="12">
      <c r="B153" s="215"/>
      <c r="C153" s="216"/>
      <c r="D153" s="217" t="s">
        <v>167</v>
      </c>
      <c r="E153" s="218" t="s">
        <v>20</v>
      </c>
      <c r="F153" s="219" t="s">
        <v>1458</v>
      </c>
      <c r="G153" s="216"/>
      <c r="H153" s="220">
        <v>6</v>
      </c>
      <c r="I153" s="221"/>
      <c r="J153" s="216"/>
      <c r="K153" s="216"/>
      <c r="L153" s="222"/>
      <c r="M153" s="223"/>
      <c r="N153" s="224"/>
      <c r="O153" s="224"/>
      <c r="P153" s="224"/>
      <c r="Q153" s="224"/>
      <c r="R153" s="224"/>
      <c r="S153" s="224"/>
      <c r="T153" s="225"/>
      <c r="AT153" s="226" t="s">
        <v>167</v>
      </c>
      <c r="AU153" s="226" t="s">
        <v>165</v>
      </c>
      <c r="AV153" s="11" t="s">
        <v>165</v>
      </c>
      <c r="AW153" s="11" t="s">
        <v>34</v>
      </c>
      <c r="AX153" s="11" t="s">
        <v>8</v>
      </c>
      <c r="AY153" s="226" t="s">
        <v>157</v>
      </c>
    </row>
    <row r="154" spans="2:65" s="1" customFormat="1" ht="16.5" customHeight="1">
      <c r="B154" s="38"/>
      <c r="C154" s="248" t="s">
        <v>253</v>
      </c>
      <c r="D154" s="248" t="s">
        <v>223</v>
      </c>
      <c r="E154" s="249" t="s">
        <v>1459</v>
      </c>
      <c r="F154" s="250" t="s">
        <v>1460</v>
      </c>
      <c r="G154" s="251" t="s">
        <v>231</v>
      </c>
      <c r="H154" s="252">
        <v>60</v>
      </c>
      <c r="I154" s="253"/>
      <c r="J154" s="252">
        <f>ROUND(I154*H154,0)</f>
        <v>0</v>
      </c>
      <c r="K154" s="250" t="s">
        <v>209</v>
      </c>
      <c r="L154" s="254"/>
      <c r="M154" s="255" t="s">
        <v>20</v>
      </c>
      <c r="N154" s="256" t="s">
        <v>46</v>
      </c>
      <c r="O154" s="79"/>
      <c r="P154" s="212">
        <f>O154*H154</f>
        <v>0</v>
      </c>
      <c r="Q154" s="212">
        <v>0</v>
      </c>
      <c r="R154" s="212">
        <f>Q154*H154</f>
        <v>0</v>
      </c>
      <c r="S154" s="212">
        <v>0</v>
      </c>
      <c r="T154" s="213">
        <f>S154*H154</f>
        <v>0</v>
      </c>
      <c r="AR154" s="17" t="s">
        <v>200</v>
      </c>
      <c r="AT154" s="17" t="s">
        <v>223</v>
      </c>
      <c r="AU154" s="17" t="s">
        <v>165</v>
      </c>
      <c r="AY154" s="17" t="s">
        <v>157</v>
      </c>
      <c r="BE154" s="214">
        <f>IF(N154="základní",J154,0)</f>
        <v>0</v>
      </c>
      <c r="BF154" s="214">
        <f>IF(N154="snížená",J154,0)</f>
        <v>0</v>
      </c>
      <c r="BG154" s="214">
        <f>IF(N154="zákl. přenesená",J154,0)</f>
        <v>0</v>
      </c>
      <c r="BH154" s="214">
        <f>IF(N154="sníž. přenesená",J154,0)</f>
        <v>0</v>
      </c>
      <c r="BI154" s="214">
        <f>IF(N154="nulová",J154,0)</f>
        <v>0</v>
      </c>
      <c r="BJ154" s="17" t="s">
        <v>165</v>
      </c>
      <c r="BK154" s="214">
        <f>ROUND(I154*H154,0)</f>
        <v>0</v>
      </c>
      <c r="BL154" s="17" t="s">
        <v>164</v>
      </c>
      <c r="BM154" s="17" t="s">
        <v>1461</v>
      </c>
    </row>
    <row r="155" spans="2:51" s="11" customFormat="1" ht="12">
      <c r="B155" s="215"/>
      <c r="C155" s="216"/>
      <c r="D155" s="217" t="s">
        <v>167</v>
      </c>
      <c r="E155" s="218" t="s">
        <v>20</v>
      </c>
      <c r="F155" s="219" t="s">
        <v>1462</v>
      </c>
      <c r="G155" s="216"/>
      <c r="H155" s="220">
        <v>60</v>
      </c>
      <c r="I155" s="221"/>
      <c r="J155" s="216"/>
      <c r="K155" s="216"/>
      <c r="L155" s="222"/>
      <c r="M155" s="223"/>
      <c r="N155" s="224"/>
      <c r="O155" s="224"/>
      <c r="P155" s="224"/>
      <c r="Q155" s="224"/>
      <c r="R155" s="224"/>
      <c r="S155" s="224"/>
      <c r="T155" s="225"/>
      <c r="AT155" s="226" t="s">
        <v>167</v>
      </c>
      <c r="AU155" s="226" t="s">
        <v>165</v>
      </c>
      <c r="AV155" s="11" t="s">
        <v>165</v>
      </c>
      <c r="AW155" s="11" t="s">
        <v>34</v>
      </c>
      <c r="AX155" s="11" t="s">
        <v>8</v>
      </c>
      <c r="AY155" s="226" t="s">
        <v>157</v>
      </c>
    </row>
    <row r="156" spans="2:65" s="1" customFormat="1" ht="16.5" customHeight="1">
      <c r="B156" s="38"/>
      <c r="C156" s="248" t="s">
        <v>257</v>
      </c>
      <c r="D156" s="248" t="s">
        <v>223</v>
      </c>
      <c r="E156" s="249" t="s">
        <v>1463</v>
      </c>
      <c r="F156" s="250" t="s">
        <v>1464</v>
      </c>
      <c r="G156" s="251" t="s">
        <v>434</v>
      </c>
      <c r="H156" s="252">
        <v>36</v>
      </c>
      <c r="I156" s="253"/>
      <c r="J156" s="252">
        <f>ROUND(I156*H156,0)</f>
        <v>0</v>
      </c>
      <c r="K156" s="250" t="s">
        <v>209</v>
      </c>
      <c r="L156" s="254"/>
      <c r="M156" s="255" t="s">
        <v>20</v>
      </c>
      <c r="N156" s="256" t="s">
        <v>46</v>
      </c>
      <c r="O156" s="79"/>
      <c r="P156" s="212">
        <f>O156*H156</f>
        <v>0</v>
      </c>
      <c r="Q156" s="212">
        <v>0</v>
      </c>
      <c r="R156" s="212">
        <f>Q156*H156</f>
        <v>0</v>
      </c>
      <c r="S156" s="212">
        <v>0</v>
      </c>
      <c r="T156" s="213">
        <f>S156*H156</f>
        <v>0</v>
      </c>
      <c r="AR156" s="17" t="s">
        <v>200</v>
      </c>
      <c r="AT156" s="17" t="s">
        <v>223</v>
      </c>
      <c r="AU156" s="17" t="s">
        <v>165</v>
      </c>
      <c r="AY156" s="17" t="s">
        <v>157</v>
      </c>
      <c r="BE156" s="214">
        <f>IF(N156="základní",J156,0)</f>
        <v>0</v>
      </c>
      <c r="BF156" s="214">
        <f>IF(N156="snížená",J156,0)</f>
        <v>0</v>
      </c>
      <c r="BG156" s="214">
        <f>IF(N156="zákl. přenesená",J156,0)</f>
        <v>0</v>
      </c>
      <c r="BH156" s="214">
        <f>IF(N156="sníž. přenesená",J156,0)</f>
        <v>0</v>
      </c>
      <c r="BI156" s="214">
        <f>IF(N156="nulová",J156,0)</f>
        <v>0</v>
      </c>
      <c r="BJ156" s="17" t="s">
        <v>165</v>
      </c>
      <c r="BK156" s="214">
        <f>ROUND(I156*H156,0)</f>
        <v>0</v>
      </c>
      <c r="BL156" s="17" t="s">
        <v>164</v>
      </c>
      <c r="BM156" s="17" t="s">
        <v>1465</v>
      </c>
    </row>
    <row r="157" spans="2:51" s="11" customFormat="1" ht="12">
      <c r="B157" s="215"/>
      <c r="C157" s="216"/>
      <c r="D157" s="217" t="s">
        <v>167</v>
      </c>
      <c r="E157" s="218" t="s">
        <v>20</v>
      </c>
      <c r="F157" s="219" t="s">
        <v>1466</v>
      </c>
      <c r="G157" s="216"/>
      <c r="H157" s="220">
        <v>36</v>
      </c>
      <c r="I157" s="221"/>
      <c r="J157" s="216"/>
      <c r="K157" s="216"/>
      <c r="L157" s="222"/>
      <c r="M157" s="223"/>
      <c r="N157" s="224"/>
      <c r="O157" s="224"/>
      <c r="P157" s="224"/>
      <c r="Q157" s="224"/>
      <c r="R157" s="224"/>
      <c r="S157" s="224"/>
      <c r="T157" s="225"/>
      <c r="AT157" s="226" t="s">
        <v>167</v>
      </c>
      <c r="AU157" s="226" t="s">
        <v>165</v>
      </c>
      <c r="AV157" s="11" t="s">
        <v>165</v>
      </c>
      <c r="AW157" s="11" t="s">
        <v>34</v>
      </c>
      <c r="AX157" s="11" t="s">
        <v>8</v>
      </c>
      <c r="AY157" s="226" t="s">
        <v>157</v>
      </c>
    </row>
    <row r="158" spans="2:65" s="1" customFormat="1" ht="16.5" customHeight="1">
      <c r="B158" s="38"/>
      <c r="C158" s="248" t="s">
        <v>264</v>
      </c>
      <c r="D158" s="248" t="s">
        <v>223</v>
      </c>
      <c r="E158" s="249" t="s">
        <v>1467</v>
      </c>
      <c r="F158" s="250" t="s">
        <v>1468</v>
      </c>
      <c r="G158" s="251" t="s">
        <v>434</v>
      </c>
      <c r="H158" s="252">
        <v>36</v>
      </c>
      <c r="I158" s="253"/>
      <c r="J158" s="252">
        <f>ROUND(I158*H158,0)</f>
        <v>0</v>
      </c>
      <c r="K158" s="250" t="s">
        <v>209</v>
      </c>
      <c r="L158" s="254"/>
      <c r="M158" s="255" t="s">
        <v>20</v>
      </c>
      <c r="N158" s="256" t="s">
        <v>46</v>
      </c>
      <c r="O158" s="79"/>
      <c r="P158" s="212">
        <f>O158*H158</f>
        <v>0</v>
      </c>
      <c r="Q158" s="212">
        <v>0</v>
      </c>
      <c r="R158" s="212">
        <f>Q158*H158</f>
        <v>0</v>
      </c>
      <c r="S158" s="212">
        <v>0</v>
      </c>
      <c r="T158" s="213">
        <f>S158*H158</f>
        <v>0</v>
      </c>
      <c r="AR158" s="17" t="s">
        <v>200</v>
      </c>
      <c r="AT158" s="17" t="s">
        <v>223</v>
      </c>
      <c r="AU158" s="17" t="s">
        <v>165</v>
      </c>
      <c r="AY158" s="17" t="s">
        <v>157</v>
      </c>
      <c r="BE158" s="214">
        <f>IF(N158="základní",J158,0)</f>
        <v>0</v>
      </c>
      <c r="BF158" s="214">
        <f>IF(N158="snížená",J158,0)</f>
        <v>0</v>
      </c>
      <c r="BG158" s="214">
        <f>IF(N158="zákl. přenesená",J158,0)</f>
        <v>0</v>
      </c>
      <c r="BH158" s="214">
        <f>IF(N158="sníž. přenesená",J158,0)</f>
        <v>0</v>
      </c>
      <c r="BI158" s="214">
        <f>IF(N158="nulová",J158,0)</f>
        <v>0</v>
      </c>
      <c r="BJ158" s="17" t="s">
        <v>165</v>
      </c>
      <c r="BK158" s="214">
        <f>ROUND(I158*H158,0)</f>
        <v>0</v>
      </c>
      <c r="BL158" s="17" t="s">
        <v>164</v>
      </c>
      <c r="BM158" s="17" t="s">
        <v>1469</v>
      </c>
    </row>
    <row r="159" spans="2:51" s="11" customFormat="1" ht="12">
      <c r="B159" s="215"/>
      <c r="C159" s="216"/>
      <c r="D159" s="217" t="s">
        <v>167</v>
      </c>
      <c r="E159" s="218" t="s">
        <v>20</v>
      </c>
      <c r="F159" s="219" t="s">
        <v>1466</v>
      </c>
      <c r="G159" s="216"/>
      <c r="H159" s="220">
        <v>36</v>
      </c>
      <c r="I159" s="221"/>
      <c r="J159" s="216"/>
      <c r="K159" s="216"/>
      <c r="L159" s="222"/>
      <c r="M159" s="223"/>
      <c r="N159" s="224"/>
      <c r="O159" s="224"/>
      <c r="P159" s="224"/>
      <c r="Q159" s="224"/>
      <c r="R159" s="224"/>
      <c r="S159" s="224"/>
      <c r="T159" s="225"/>
      <c r="AT159" s="226" t="s">
        <v>167</v>
      </c>
      <c r="AU159" s="226" t="s">
        <v>165</v>
      </c>
      <c r="AV159" s="11" t="s">
        <v>165</v>
      </c>
      <c r="AW159" s="11" t="s">
        <v>34</v>
      </c>
      <c r="AX159" s="11" t="s">
        <v>8</v>
      </c>
      <c r="AY159" s="226" t="s">
        <v>157</v>
      </c>
    </row>
    <row r="160" spans="2:65" s="1" customFormat="1" ht="16.5" customHeight="1">
      <c r="B160" s="38"/>
      <c r="C160" s="248" t="s">
        <v>281</v>
      </c>
      <c r="D160" s="248" t="s">
        <v>223</v>
      </c>
      <c r="E160" s="249" t="s">
        <v>1470</v>
      </c>
      <c r="F160" s="250" t="s">
        <v>1471</v>
      </c>
      <c r="G160" s="251" t="s">
        <v>434</v>
      </c>
      <c r="H160" s="252">
        <v>6</v>
      </c>
      <c r="I160" s="253"/>
      <c r="J160" s="252">
        <f>ROUND(I160*H160,0)</f>
        <v>0</v>
      </c>
      <c r="K160" s="250" t="s">
        <v>209</v>
      </c>
      <c r="L160" s="254"/>
      <c r="M160" s="255" t="s">
        <v>20</v>
      </c>
      <c r="N160" s="256" t="s">
        <v>46</v>
      </c>
      <c r="O160" s="79"/>
      <c r="P160" s="212">
        <f>O160*H160</f>
        <v>0</v>
      </c>
      <c r="Q160" s="212">
        <v>0</v>
      </c>
      <c r="R160" s="212">
        <f>Q160*H160</f>
        <v>0</v>
      </c>
      <c r="S160" s="212">
        <v>0</v>
      </c>
      <c r="T160" s="213">
        <f>S160*H160</f>
        <v>0</v>
      </c>
      <c r="AR160" s="17" t="s">
        <v>200</v>
      </c>
      <c r="AT160" s="17" t="s">
        <v>223</v>
      </c>
      <c r="AU160" s="17" t="s">
        <v>165</v>
      </c>
      <c r="AY160" s="17" t="s">
        <v>157</v>
      </c>
      <c r="BE160" s="214">
        <f>IF(N160="základní",J160,0)</f>
        <v>0</v>
      </c>
      <c r="BF160" s="214">
        <f>IF(N160="snížená",J160,0)</f>
        <v>0</v>
      </c>
      <c r="BG160" s="214">
        <f>IF(N160="zákl. přenesená",J160,0)</f>
        <v>0</v>
      </c>
      <c r="BH160" s="214">
        <f>IF(N160="sníž. přenesená",J160,0)</f>
        <v>0</v>
      </c>
      <c r="BI160" s="214">
        <f>IF(N160="nulová",J160,0)</f>
        <v>0</v>
      </c>
      <c r="BJ160" s="17" t="s">
        <v>165</v>
      </c>
      <c r="BK160" s="214">
        <f>ROUND(I160*H160,0)</f>
        <v>0</v>
      </c>
      <c r="BL160" s="17" t="s">
        <v>164</v>
      </c>
      <c r="BM160" s="17" t="s">
        <v>1472</v>
      </c>
    </row>
    <row r="161" spans="2:51" s="11" customFormat="1" ht="12">
      <c r="B161" s="215"/>
      <c r="C161" s="216"/>
      <c r="D161" s="217" t="s">
        <v>167</v>
      </c>
      <c r="E161" s="218" t="s">
        <v>20</v>
      </c>
      <c r="F161" s="219" t="s">
        <v>1458</v>
      </c>
      <c r="G161" s="216"/>
      <c r="H161" s="220">
        <v>6</v>
      </c>
      <c r="I161" s="221"/>
      <c r="J161" s="216"/>
      <c r="K161" s="216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167</v>
      </c>
      <c r="AU161" s="226" t="s">
        <v>165</v>
      </c>
      <c r="AV161" s="11" t="s">
        <v>165</v>
      </c>
      <c r="AW161" s="11" t="s">
        <v>34</v>
      </c>
      <c r="AX161" s="11" t="s">
        <v>8</v>
      </c>
      <c r="AY161" s="226" t="s">
        <v>157</v>
      </c>
    </row>
    <row r="162" spans="2:65" s="1" customFormat="1" ht="16.5" customHeight="1">
      <c r="B162" s="38"/>
      <c r="C162" s="248" t="s">
        <v>7</v>
      </c>
      <c r="D162" s="248" t="s">
        <v>223</v>
      </c>
      <c r="E162" s="249" t="s">
        <v>1473</v>
      </c>
      <c r="F162" s="250" t="s">
        <v>1474</v>
      </c>
      <c r="G162" s="251" t="s">
        <v>434</v>
      </c>
      <c r="H162" s="252">
        <v>6</v>
      </c>
      <c r="I162" s="253"/>
      <c r="J162" s="252">
        <f>ROUND(I162*H162,0)</f>
        <v>0</v>
      </c>
      <c r="K162" s="250" t="s">
        <v>209</v>
      </c>
      <c r="L162" s="254"/>
      <c r="M162" s="255" t="s">
        <v>20</v>
      </c>
      <c r="N162" s="256" t="s">
        <v>46</v>
      </c>
      <c r="O162" s="79"/>
      <c r="P162" s="212">
        <f>O162*H162</f>
        <v>0</v>
      </c>
      <c r="Q162" s="212">
        <v>0</v>
      </c>
      <c r="R162" s="212">
        <f>Q162*H162</f>
        <v>0</v>
      </c>
      <c r="S162" s="212">
        <v>0</v>
      </c>
      <c r="T162" s="213">
        <f>S162*H162</f>
        <v>0</v>
      </c>
      <c r="AR162" s="17" t="s">
        <v>200</v>
      </c>
      <c r="AT162" s="17" t="s">
        <v>223</v>
      </c>
      <c r="AU162" s="17" t="s">
        <v>165</v>
      </c>
      <c r="AY162" s="17" t="s">
        <v>157</v>
      </c>
      <c r="BE162" s="214">
        <f>IF(N162="základní",J162,0)</f>
        <v>0</v>
      </c>
      <c r="BF162" s="214">
        <f>IF(N162="snížená",J162,0)</f>
        <v>0</v>
      </c>
      <c r="BG162" s="214">
        <f>IF(N162="zákl. přenesená",J162,0)</f>
        <v>0</v>
      </c>
      <c r="BH162" s="214">
        <f>IF(N162="sníž. přenesená",J162,0)</f>
        <v>0</v>
      </c>
      <c r="BI162" s="214">
        <f>IF(N162="nulová",J162,0)</f>
        <v>0</v>
      </c>
      <c r="BJ162" s="17" t="s">
        <v>165</v>
      </c>
      <c r="BK162" s="214">
        <f>ROUND(I162*H162,0)</f>
        <v>0</v>
      </c>
      <c r="BL162" s="17" t="s">
        <v>164</v>
      </c>
      <c r="BM162" s="17" t="s">
        <v>1475</v>
      </c>
    </row>
    <row r="163" spans="2:51" s="11" customFormat="1" ht="12">
      <c r="B163" s="215"/>
      <c r="C163" s="216"/>
      <c r="D163" s="217" t="s">
        <v>167</v>
      </c>
      <c r="E163" s="218" t="s">
        <v>20</v>
      </c>
      <c r="F163" s="219" t="s">
        <v>1458</v>
      </c>
      <c r="G163" s="216"/>
      <c r="H163" s="220">
        <v>6</v>
      </c>
      <c r="I163" s="221"/>
      <c r="J163" s="216"/>
      <c r="K163" s="216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167</v>
      </c>
      <c r="AU163" s="226" t="s">
        <v>165</v>
      </c>
      <c r="AV163" s="11" t="s">
        <v>165</v>
      </c>
      <c r="AW163" s="11" t="s">
        <v>34</v>
      </c>
      <c r="AX163" s="11" t="s">
        <v>8</v>
      </c>
      <c r="AY163" s="226" t="s">
        <v>157</v>
      </c>
    </row>
    <row r="164" spans="2:65" s="1" customFormat="1" ht="16.5" customHeight="1">
      <c r="B164" s="38"/>
      <c r="C164" s="248" t="s">
        <v>296</v>
      </c>
      <c r="D164" s="248" t="s">
        <v>223</v>
      </c>
      <c r="E164" s="249" t="s">
        <v>1476</v>
      </c>
      <c r="F164" s="250" t="s">
        <v>1477</v>
      </c>
      <c r="G164" s="251" t="s">
        <v>434</v>
      </c>
      <c r="H164" s="252">
        <v>20</v>
      </c>
      <c r="I164" s="253"/>
      <c r="J164" s="252">
        <f>ROUND(I164*H164,0)</f>
        <v>0</v>
      </c>
      <c r="K164" s="250" t="s">
        <v>209</v>
      </c>
      <c r="L164" s="254"/>
      <c r="M164" s="255" t="s">
        <v>20</v>
      </c>
      <c r="N164" s="256" t="s">
        <v>46</v>
      </c>
      <c r="O164" s="79"/>
      <c r="P164" s="212">
        <f>O164*H164</f>
        <v>0</v>
      </c>
      <c r="Q164" s="212">
        <v>0</v>
      </c>
      <c r="R164" s="212">
        <f>Q164*H164</f>
        <v>0</v>
      </c>
      <c r="S164" s="212">
        <v>0</v>
      </c>
      <c r="T164" s="213">
        <f>S164*H164</f>
        <v>0</v>
      </c>
      <c r="AR164" s="17" t="s">
        <v>200</v>
      </c>
      <c r="AT164" s="17" t="s">
        <v>223</v>
      </c>
      <c r="AU164" s="17" t="s">
        <v>165</v>
      </c>
      <c r="AY164" s="17" t="s">
        <v>157</v>
      </c>
      <c r="BE164" s="214">
        <f>IF(N164="základní",J164,0)</f>
        <v>0</v>
      </c>
      <c r="BF164" s="214">
        <f>IF(N164="snížená",J164,0)</f>
        <v>0</v>
      </c>
      <c r="BG164" s="214">
        <f>IF(N164="zákl. přenesená",J164,0)</f>
        <v>0</v>
      </c>
      <c r="BH164" s="214">
        <f>IF(N164="sníž. přenesená",J164,0)</f>
        <v>0</v>
      </c>
      <c r="BI164" s="214">
        <f>IF(N164="nulová",J164,0)</f>
        <v>0</v>
      </c>
      <c r="BJ164" s="17" t="s">
        <v>165</v>
      </c>
      <c r="BK164" s="214">
        <f>ROUND(I164*H164,0)</f>
        <v>0</v>
      </c>
      <c r="BL164" s="17" t="s">
        <v>164</v>
      </c>
      <c r="BM164" s="17" t="s">
        <v>1478</v>
      </c>
    </row>
    <row r="165" spans="2:51" s="11" customFormat="1" ht="12">
      <c r="B165" s="215"/>
      <c r="C165" s="216"/>
      <c r="D165" s="217" t="s">
        <v>167</v>
      </c>
      <c r="E165" s="218" t="s">
        <v>20</v>
      </c>
      <c r="F165" s="219" t="s">
        <v>1479</v>
      </c>
      <c r="G165" s="216"/>
      <c r="H165" s="220">
        <v>20</v>
      </c>
      <c r="I165" s="221"/>
      <c r="J165" s="216"/>
      <c r="K165" s="216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167</v>
      </c>
      <c r="AU165" s="226" t="s">
        <v>165</v>
      </c>
      <c r="AV165" s="11" t="s">
        <v>165</v>
      </c>
      <c r="AW165" s="11" t="s">
        <v>34</v>
      </c>
      <c r="AX165" s="11" t="s">
        <v>8</v>
      </c>
      <c r="AY165" s="226" t="s">
        <v>157</v>
      </c>
    </row>
    <row r="166" spans="2:65" s="1" customFormat="1" ht="16.5" customHeight="1">
      <c r="B166" s="38"/>
      <c r="C166" s="248" t="s">
        <v>314</v>
      </c>
      <c r="D166" s="248" t="s">
        <v>223</v>
      </c>
      <c r="E166" s="249" t="s">
        <v>1480</v>
      </c>
      <c r="F166" s="250" t="s">
        <v>1481</v>
      </c>
      <c r="G166" s="251" t="s">
        <v>434</v>
      </c>
      <c r="H166" s="252">
        <v>20</v>
      </c>
      <c r="I166" s="253"/>
      <c r="J166" s="252">
        <f>ROUND(I166*H166,0)</f>
        <v>0</v>
      </c>
      <c r="K166" s="250" t="s">
        <v>209</v>
      </c>
      <c r="L166" s="254"/>
      <c r="M166" s="255" t="s">
        <v>20</v>
      </c>
      <c r="N166" s="256" t="s">
        <v>46</v>
      </c>
      <c r="O166" s="79"/>
      <c r="P166" s="212">
        <f>O166*H166</f>
        <v>0</v>
      </c>
      <c r="Q166" s="212">
        <v>0</v>
      </c>
      <c r="R166" s="212">
        <f>Q166*H166</f>
        <v>0</v>
      </c>
      <c r="S166" s="212">
        <v>0</v>
      </c>
      <c r="T166" s="213">
        <f>S166*H166</f>
        <v>0</v>
      </c>
      <c r="AR166" s="17" t="s">
        <v>200</v>
      </c>
      <c r="AT166" s="17" t="s">
        <v>223</v>
      </c>
      <c r="AU166" s="17" t="s">
        <v>165</v>
      </c>
      <c r="AY166" s="17" t="s">
        <v>157</v>
      </c>
      <c r="BE166" s="214">
        <f>IF(N166="základní",J166,0)</f>
        <v>0</v>
      </c>
      <c r="BF166" s="214">
        <f>IF(N166="snížená",J166,0)</f>
        <v>0</v>
      </c>
      <c r="BG166" s="214">
        <f>IF(N166="zákl. přenesená",J166,0)</f>
        <v>0</v>
      </c>
      <c r="BH166" s="214">
        <f>IF(N166="sníž. přenesená",J166,0)</f>
        <v>0</v>
      </c>
      <c r="BI166" s="214">
        <f>IF(N166="nulová",J166,0)</f>
        <v>0</v>
      </c>
      <c r="BJ166" s="17" t="s">
        <v>165</v>
      </c>
      <c r="BK166" s="214">
        <f>ROUND(I166*H166,0)</f>
        <v>0</v>
      </c>
      <c r="BL166" s="17" t="s">
        <v>164</v>
      </c>
      <c r="BM166" s="17" t="s">
        <v>1482</v>
      </c>
    </row>
    <row r="167" spans="2:51" s="11" customFormat="1" ht="12">
      <c r="B167" s="215"/>
      <c r="C167" s="216"/>
      <c r="D167" s="217" t="s">
        <v>167</v>
      </c>
      <c r="E167" s="218" t="s">
        <v>20</v>
      </c>
      <c r="F167" s="219" t="s">
        <v>1479</v>
      </c>
      <c r="G167" s="216"/>
      <c r="H167" s="220">
        <v>20</v>
      </c>
      <c r="I167" s="221"/>
      <c r="J167" s="216"/>
      <c r="K167" s="216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167</v>
      </c>
      <c r="AU167" s="226" t="s">
        <v>165</v>
      </c>
      <c r="AV167" s="11" t="s">
        <v>165</v>
      </c>
      <c r="AW167" s="11" t="s">
        <v>34</v>
      </c>
      <c r="AX167" s="11" t="s">
        <v>8</v>
      </c>
      <c r="AY167" s="226" t="s">
        <v>157</v>
      </c>
    </row>
    <row r="168" spans="2:65" s="1" customFormat="1" ht="16.5" customHeight="1">
      <c r="B168" s="38"/>
      <c r="C168" s="248" t="s">
        <v>325</v>
      </c>
      <c r="D168" s="248" t="s">
        <v>223</v>
      </c>
      <c r="E168" s="249" t="s">
        <v>1483</v>
      </c>
      <c r="F168" s="250" t="s">
        <v>1064</v>
      </c>
      <c r="G168" s="251" t="s">
        <v>541</v>
      </c>
      <c r="H168" s="252">
        <v>27.5</v>
      </c>
      <c r="I168" s="253"/>
      <c r="J168" s="252">
        <f>ROUND(I168*H168,0)</f>
        <v>0</v>
      </c>
      <c r="K168" s="250" t="s">
        <v>209</v>
      </c>
      <c r="L168" s="254"/>
      <c r="M168" s="255" t="s">
        <v>20</v>
      </c>
      <c r="N168" s="256" t="s">
        <v>46</v>
      </c>
      <c r="O168" s="79"/>
      <c r="P168" s="212">
        <f>O168*H168</f>
        <v>0</v>
      </c>
      <c r="Q168" s="212">
        <v>0</v>
      </c>
      <c r="R168" s="212">
        <f>Q168*H168</f>
        <v>0</v>
      </c>
      <c r="S168" s="212">
        <v>0</v>
      </c>
      <c r="T168" s="213">
        <f>S168*H168</f>
        <v>0</v>
      </c>
      <c r="AR168" s="17" t="s">
        <v>200</v>
      </c>
      <c r="AT168" s="17" t="s">
        <v>223</v>
      </c>
      <c r="AU168" s="17" t="s">
        <v>165</v>
      </c>
      <c r="AY168" s="17" t="s">
        <v>157</v>
      </c>
      <c r="BE168" s="214">
        <f>IF(N168="základní",J168,0)</f>
        <v>0</v>
      </c>
      <c r="BF168" s="214">
        <f>IF(N168="snížená",J168,0)</f>
        <v>0</v>
      </c>
      <c r="BG168" s="214">
        <f>IF(N168="zákl. přenesená",J168,0)</f>
        <v>0</v>
      </c>
      <c r="BH168" s="214">
        <f>IF(N168="sníž. přenesená",J168,0)</f>
        <v>0</v>
      </c>
      <c r="BI168" s="214">
        <f>IF(N168="nulová",J168,0)</f>
        <v>0</v>
      </c>
      <c r="BJ168" s="17" t="s">
        <v>165</v>
      </c>
      <c r="BK168" s="214">
        <f>ROUND(I168*H168,0)</f>
        <v>0</v>
      </c>
      <c r="BL168" s="17" t="s">
        <v>164</v>
      </c>
      <c r="BM168" s="17" t="s">
        <v>1484</v>
      </c>
    </row>
    <row r="169" spans="2:63" s="10" customFormat="1" ht="22.8" customHeight="1">
      <c r="B169" s="188"/>
      <c r="C169" s="189"/>
      <c r="D169" s="190" t="s">
        <v>73</v>
      </c>
      <c r="E169" s="202" t="s">
        <v>1485</v>
      </c>
      <c r="F169" s="202" t="s">
        <v>1486</v>
      </c>
      <c r="G169" s="189"/>
      <c r="H169" s="189"/>
      <c r="I169" s="192"/>
      <c r="J169" s="203">
        <f>BK169</f>
        <v>0</v>
      </c>
      <c r="K169" s="189"/>
      <c r="L169" s="194"/>
      <c r="M169" s="195"/>
      <c r="N169" s="196"/>
      <c r="O169" s="196"/>
      <c r="P169" s="197">
        <f>SUM(P170:P193)</f>
        <v>0</v>
      </c>
      <c r="Q169" s="196"/>
      <c r="R169" s="197">
        <f>SUM(R170:R193)</f>
        <v>0</v>
      </c>
      <c r="S169" s="196"/>
      <c r="T169" s="198">
        <f>SUM(T170:T193)</f>
        <v>0</v>
      </c>
      <c r="AR169" s="199" t="s">
        <v>8</v>
      </c>
      <c r="AT169" s="200" t="s">
        <v>73</v>
      </c>
      <c r="AU169" s="200" t="s">
        <v>8</v>
      </c>
      <c r="AY169" s="199" t="s">
        <v>157</v>
      </c>
      <c r="BK169" s="201">
        <f>SUM(BK170:BK193)</f>
        <v>0</v>
      </c>
    </row>
    <row r="170" spans="2:65" s="1" customFormat="1" ht="16.5" customHeight="1">
      <c r="B170" s="38"/>
      <c r="C170" s="204" t="s">
        <v>329</v>
      </c>
      <c r="D170" s="204" t="s">
        <v>159</v>
      </c>
      <c r="E170" s="205" t="s">
        <v>1487</v>
      </c>
      <c r="F170" s="206" t="s">
        <v>1488</v>
      </c>
      <c r="G170" s="207" t="s">
        <v>231</v>
      </c>
      <c r="H170" s="208">
        <v>210</v>
      </c>
      <c r="I170" s="209"/>
      <c r="J170" s="208">
        <f>ROUND(I170*H170,0)</f>
        <v>0</v>
      </c>
      <c r="K170" s="206" t="s">
        <v>209</v>
      </c>
      <c r="L170" s="43"/>
      <c r="M170" s="210" t="s">
        <v>20</v>
      </c>
      <c r="N170" s="211" t="s">
        <v>46</v>
      </c>
      <c r="O170" s="79"/>
      <c r="P170" s="212">
        <f>O170*H170</f>
        <v>0</v>
      </c>
      <c r="Q170" s="212">
        <v>0</v>
      </c>
      <c r="R170" s="212">
        <f>Q170*H170</f>
        <v>0</v>
      </c>
      <c r="S170" s="212">
        <v>0</v>
      </c>
      <c r="T170" s="213">
        <f>S170*H170</f>
        <v>0</v>
      </c>
      <c r="AR170" s="17" t="s">
        <v>247</v>
      </c>
      <c r="AT170" s="17" t="s">
        <v>159</v>
      </c>
      <c r="AU170" s="17" t="s">
        <v>165</v>
      </c>
      <c r="AY170" s="17" t="s">
        <v>157</v>
      </c>
      <c r="BE170" s="214">
        <f>IF(N170="základní",J170,0)</f>
        <v>0</v>
      </c>
      <c r="BF170" s="214">
        <f>IF(N170="snížená",J170,0)</f>
        <v>0</v>
      </c>
      <c r="BG170" s="214">
        <f>IF(N170="zákl. přenesená",J170,0)</f>
        <v>0</v>
      </c>
      <c r="BH170" s="214">
        <f>IF(N170="sníž. přenesená",J170,0)</f>
        <v>0</v>
      </c>
      <c r="BI170" s="214">
        <f>IF(N170="nulová",J170,0)</f>
        <v>0</v>
      </c>
      <c r="BJ170" s="17" t="s">
        <v>165</v>
      </c>
      <c r="BK170" s="214">
        <f>ROUND(I170*H170,0)</f>
        <v>0</v>
      </c>
      <c r="BL170" s="17" t="s">
        <v>247</v>
      </c>
      <c r="BM170" s="17" t="s">
        <v>1489</v>
      </c>
    </row>
    <row r="171" spans="2:51" s="11" customFormat="1" ht="12">
      <c r="B171" s="215"/>
      <c r="C171" s="216"/>
      <c r="D171" s="217" t="s">
        <v>167</v>
      </c>
      <c r="E171" s="218" t="s">
        <v>20</v>
      </c>
      <c r="F171" s="219" t="s">
        <v>1451</v>
      </c>
      <c r="G171" s="216"/>
      <c r="H171" s="220">
        <v>210</v>
      </c>
      <c r="I171" s="221"/>
      <c r="J171" s="216"/>
      <c r="K171" s="216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167</v>
      </c>
      <c r="AU171" s="226" t="s">
        <v>165</v>
      </c>
      <c r="AV171" s="11" t="s">
        <v>165</v>
      </c>
      <c r="AW171" s="11" t="s">
        <v>34</v>
      </c>
      <c r="AX171" s="11" t="s">
        <v>8</v>
      </c>
      <c r="AY171" s="226" t="s">
        <v>157</v>
      </c>
    </row>
    <row r="172" spans="2:65" s="1" customFormat="1" ht="16.5" customHeight="1">
      <c r="B172" s="38"/>
      <c r="C172" s="204" t="s">
        <v>334</v>
      </c>
      <c r="D172" s="204" t="s">
        <v>159</v>
      </c>
      <c r="E172" s="205" t="s">
        <v>1490</v>
      </c>
      <c r="F172" s="206" t="s">
        <v>1491</v>
      </c>
      <c r="G172" s="207" t="s">
        <v>231</v>
      </c>
      <c r="H172" s="208">
        <v>30</v>
      </c>
      <c r="I172" s="209"/>
      <c r="J172" s="208">
        <f>ROUND(I172*H172,0)</f>
        <v>0</v>
      </c>
      <c r="K172" s="206" t="s">
        <v>209</v>
      </c>
      <c r="L172" s="43"/>
      <c r="M172" s="210" t="s">
        <v>20</v>
      </c>
      <c r="N172" s="211" t="s">
        <v>46</v>
      </c>
      <c r="O172" s="79"/>
      <c r="P172" s="212">
        <f>O172*H172</f>
        <v>0</v>
      </c>
      <c r="Q172" s="212">
        <v>0</v>
      </c>
      <c r="R172" s="212">
        <f>Q172*H172</f>
        <v>0</v>
      </c>
      <c r="S172" s="212">
        <v>0</v>
      </c>
      <c r="T172" s="213">
        <f>S172*H172</f>
        <v>0</v>
      </c>
      <c r="AR172" s="17" t="s">
        <v>247</v>
      </c>
      <c r="AT172" s="17" t="s">
        <v>159</v>
      </c>
      <c r="AU172" s="17" t="s">
        <v>165</v>
      </c>
      <c r="AY172" s="17" t="s">
        <v>157</v>
      </c>
      <c r="BE172" s="214">
        <f>IF(N172="základní",J172,0)</f>
        <v>0</v>
      </c>
      <c r="BF172" s="214">
        <f>IF(N172="snížená",J172,0)</f>
        <v>0</v>
      </c>
      <c r="BG172" s="214">
        <f>IF(N172="zákl. přenesená",J172,0)</f>
        <v>0</v>
      </c>
      <c r="BH172" s="214">
        <f>IF(N172="sníž. přenesená",J172,0)</f>
        <v>0</v>
      </c>
      <c r="BI172" s="214">
        <f>IF(N172="nulová",J172,0)</f>
        <v>0</v>
      </c>
      <c r="BJ172" s="17" t="s">
        <v>165</v>
      </c>
      <c r="BK172" s="214">
        <f>ROUND(I172*H172,0)</f>
        <v>0</v>
      </c>
      <c r="BL172" s="17" t="s">
        <v>247</v>
      </c>
      <c r="BM172" s="17" t="s">
        <v>1492</v>
      </c>
    </row>
    <row r="173" spans="2:51" s="11" customFormat="1" ht="12">
      <c r="B173" s="215"/>
      <c r="C173" s="216"/>
      <c r="D173" s="217" t="s">
        <v>167</v>
      </c>
      <c r="E173" s="218" t="s">
        <v>20</v>
      </c>
      <c r="F173" s="219" t="s">
        <v>1026</v>
      </c>
      <c r="G173" s="216"/>
      <c r="H173" s="220">
        <v>30</v>
      </c>
      <c r="I173" s="221"/>
      <c r="J173" s="216"/>
      <c r="K173" s="216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167</v>
      </c>
      <c r="AU173" s="226" t="s">
        <v>165</v>
      </c>
      <c r="AV173" s="11" t="s">
        <v>165</v>
      </c>
      <c r="AW173" s="11" t="s">
        <v>34</v>
      </c>
      <c r="AX173" s="11" t="s">
        <v>8</v>
      </c>
      <c r="AY173" s="226" t="s">
        <v>157</v>
      </c>
    </row>
    <row r="174" spans="2:65" s="1" customFormat="1" ht="16.5" customHeight="1">
      <c r="B174" s="38"/>
      <c r="C174" s="204" t="s">
        <v>340</v>
      </c>
      <c r="D174" s="204" t="s">
        <v>159</v>
      </c>
      <c r="E174" s="205" t="s">
        <v>1493</v>
      </c>
      <c r="F174" s="206" t="s">
        <v>1456</v>
      </c>
      <c r="G174" s="207" t="s">
        <v>434</v>
      </c>
      <c r="H174" s="208">
        <v>6</v>
      </c>
      <c r="I174" s="209"/>
      <c r="J174" s="208">
        <f>ROUND(I174*H174,0)</f>
        <v>0</v>
      </c>
      <c r="K174" s="206" t="s">
        <v>209</v>
      </c>
      <c r="L174" s="43"/>
      <c r="M174" s="210" t="s">
        <v>20</v>
      </c>
      <c r="N174" s="211" t="s">
        <v>46</v>
      </c>
      <c r="O174" s="79"/>
      <c r="P174" s="212">
        <f>O174*H174</f>
        <v>0</v>
      </c>
      <c r="Q174" s="212">
        <v>0</v>
      </c>
      <c r="R174" s="212">
        <f>Q174*H174</f>
        <v>0</v>
      </c>
      <c r="S174" s="212">
        <v>0</v>
      </c>
      <c r="T174" s="213">
        <f>S174*H174</f>
        <v>0</v>
      </c>
      <c r="AR174" s="17" t="s">
        <v>247</v>
      </c>
      <c r="AT174" s="17" t="s">
        <v>159</v>
      </c>
      <c r="AU174" s="17" t="s">
        <v>165</v>
      </c>
      <c r="AY174" s="17" t="s">
        <v>157</v>
      </c>
      <c r="BE174" s="214">
        <f>IF(N174="základní",J174,0)</f>
        <v>0</v>
      </c>
      <c r="BF174" s="214">
        <f>IF(N174="snížená",J174,0)</f>
        <v>0</v>
      </c>
      <c r="BG174" s="214">
        <f>IF(N174="zákl. přenesená",J174,0)</f>
        <v>0</v>
      </c>
      <c r="BH174" s="214">
        <f>IF(N174="sníž. přenesená",J174,0)</f>
        <v>0</v>
      </c>
      <c r="BI174" s="214">
        <f>IF(N174="nulová",J174,0)</f>
        <v>0</v>
      </c>
      <c r="BJ174" s="17" t="s">
        <v>165</v>
      </c>
      <c r="BK174" s="214">
        <f>ROUND(I174*H174,0)</f>
        <v>0</v>
      </c>
      <c r="BL174" s="17" t="s">
        <v>247</v>
      </c>
      <c r="BM174" s="17" t="s">
        <v>1494</v>
      </c>
    </row>
    <row r="175" spans="2:51" s="11" customFormat="1" ht="12">
      <c r="B175" s="215"/>
      <c r="C175" s="216"/>
      <c r="D175" s="217" t="s">
        <v>167</v>
      </c>
      <c r="E175" s="218" t="s">
        <v>20</v>
      </c>
      <c r="F175" s="219" t="s">
        <v>1458</v>
      </c>
      <c r="G175" s="216"/>
      <c r="H175" s="220">
        <v>6</v>
      </c>
      <c r="I175" s="221"/>
      <c r="J175" s="216"/>
      <c r="K175" s="216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167</v>
      </c>
      <c r="AU175" s="226" t="s">
        <v>165</v>
      </c>
      <c r="AV175" s="11" t="s">
        <v>165</v>
      </c>
      <c r="AW175" s="11" t="s">
        <v>34</v>
      </c>
      <c r="AX175" s="11" t="s">
        <v>8</v>
      </c>
      <c r="AY175" s="226" t="s">
        <v>157</v>
      </c>
    </row>
    <row r="176" spans="2:65" s="1" customFormat="1" ht="16.5" customHeight="1">
      <c r="B176" s="38"/>
      <c r="C176" s="204" t="s">
        <v>345</v>
      </c>
      <c r="D176" s="204" t="s">
        <v>159</v>
      </c>
      <c r="E176" s="205" t="s">
        <v>1495</v>
      </c>
      <c r="F176" s="206" t="s">
        <v>1460</v>
      </c>
      <c r="G176" s="207" t="s">
        <v>231</v>
      </c>
      <c r="H176" s="208">
        <v>60</v>
      </c>
      <c r="I176" s="209"/>
      <c r="J176" s="208">
        <f>ROUND(I176*H176,0)</f>
        <v>0</v>
      </c>
      <c r="K176" s="206" t="s">
        <v>209</v>
      </c>
      <c r="L176" s="43"/>
      <c r="M176" s="210" t="s">
        <v>20</v>
      </c>
      <c r="N176" s="211" t="s">
        <v>46</v>
      </c>
      <c r="O176" s="79"/>
      <c r="P176" s="212">
        <f>O176*H176</f>
        <v>0</v>
      </c>
      <c r="Q176" s="212">
        <v>0</v>
      </c>
      <c r="R176" s="212">
        <f>Q176*H176</f>
        <v>0</v>
      </c>
      <c r="S176" s="212">
        <v>0</v>
      </c>
      <c r="T176" s="213">
        <f>S176*H176</f>
        <v>0</v>
      </c>
      <c r="AR176" s="17" t="s">
        <v>247</v>
      </c>
      <c r="AT176" s="17" t="s">
        <v>159</v>
      </c>
      <c r="AU176" s="17" t="s">
        <v>165</v>
      </c>
      <c r="AY176" s="17" t="s">
        <v>157</v>
      </c>
      <c r="BE176" s="214">
        <f>IF(N176="základní",J176,0)</f>
        <v>0</v>
      </c>
      <c r="BF176" s="214">
        <f>IF(N176="snížená",J176,0)</f>
        <v>0</v>
      </c>
      <c r="BG176" s="214">
        <f>IF(N176="zákl. přenesená",J176,0)</f>
        <v>0</v>
      </c>
      <c r="BH176" s="214">
        <f>IF(N176="sníž. přenesená",J176,0)</f>
        <v>0</v>
      </c>
      <c r="BI176" s="214">
        <f>IF(N176="nulová",J176,0)</f>
        <v>0</v>
      </c>
      <c r="BJ176" s="17" t="s">
        <v>165</v>
      </c>
      <c r="BK176" s="214">
        <f>ROUND(I176*H176,0)</f>
        <v>0</v>
      </c>
      <c r="BL176" s="17" t="s">
        <v>247</v>
      </c>
      <c r="BM176" s="17" t="s">
        <v>1496</v>
      </c>
    </row>
    <row r="177" spans="2:51" s="11" customFormat="1" ht="12">
      <c r="B177" s="215"/>
      <c r="C177" s="216"/>
      <c r="D177" s="217" t="s">
        <v>167</v>
      </c>
      <c r="E177" s="218" t="s">
        <v>20</v>
      </c>
      <c r="F177" s="219" t="s">
        <v>1462</v>
      </c>
      <c r="G177" s="216"/>
      <c r="H177" s="220">
        <v>60</v>
      </c>
      <c r="I177" s="221"/>
      <c r="J177" s="216"/>
      <c r="K177" s="216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167</v>
      </c>
      <c r="AU177" s="226" t="s">
        <v>165</v>
      </c>
      <c r="AV177" s="11" t="s">
        <v>165</v>
      </c>
      <c r="AW177" s="11" t="s">
        <v>34</v>
      </c>
      <c r="AX177" s="11" t="s">
        <v>8</v>
      </c>
      <c r="AY177" s="226" t="s">
        <v>157</v>
      </c>
    </row>
    <row r="178" spans="2:65" s="1" customFormat="1" ht="16.5" customHeight="1">
      <c r="B178" s="38"/>
      <c r="C178" s="204" t="s">
        <v>350</v>
      </c>
      <c r="D178" s="204" t="s">
        <v>159</v>
      </c>
      <c r="E178" s="205" t="s">
        <v>1497</v>
      </c>
      <c r="F178" s="206" t="s">
        <v>1464</v>
      </c>
      <c r="G178" s="207" t="s">
        <v>434</v>
      </c>
      <c r="H178" s="208">
        <v>36</v>
      </c>
      <c r="I178" s="209"/>
      <c r="J178" s="208">
        <f>ROUND(I178*H178,0)</f>
        <v>0</v>
      </c>
      <c r="K178" s="206" t="s">
        <v>209</v>
      </c>
      <c r="L178" s="43"/>
      <c r="M178" s="210" t="s">
        <v>20</v>
      </c>
      <c r="N178" s="211" t="s">
        <v>46</v>
      </c>
      <c r="O178" s="79"/>
      <c r="P178" s="212">
        <f>O178*H178</f>
        <v>0</v>
      </c>
      <c r="Q178" s="212">
        <v>0</v>
      </c>
      <c r="R178" s="212">
        <f>Q178*H178</f>
        <v>0</v>
      </c>
      <c r="S178" s="212">
        <v>0</v>
      </c>
      <c r="T178" s="213">
        <f>S178*H178</f>
        <v>0</v>
      </c>
      <c r="AR178" s="17" t="s">
        <v>247</v>
      </c>
      <c r="AT178" s="17" t="s">
        <v>159</v>
      </c>
      <c r="AU178" s="17" t="s">
        <v>165</v>
      </c>
      <c r="AY178" s="17" t="s">
        <v>157</v>
      </c>
      <c r="BE178" s="214">
        <f>IF(N178="základní",J178,0)</f>
        <v>0</v>
      </c>
      <c r="BF178" s="214">
        <f>IF(N178="snížená",J178,0)</f>
        <v>0</v>
      </c>
      <c r="BG178" s="214">
        <f>IF(N178="zákl. přenesená",J178,0)</f>
        <v>0</v>
      </c>
      <c r="BH178" s="214">
        <f>IF(N178="sníž. přenesená",J178,0)</f>
        <v>0</v>
      </c>
      <c r="BI178" s="214">
        <f>IF(N178="nulová",J178,0)</f>
        <v>0</v>
      </c>
      <c r="BJ178" s="17" t="s">
        <v>165</v>
      </c>
      <c r="BK178" s="214">
        <f>ROUND(I178*H178,0)</f>
        <v>0</v>
      </c>
      <c r="BL178" s="17" t="s">
        <v>247</v>
      </c>
      <c r="BM178" s="17" t="s">
        <v>1498</v>
      </c>
    </row>
    <row r="179" spans="2:51" s="11" customFormat="1" ht="12">
      <c r="B179" s="215"/>
      <c r="C179" s="216"/>
      <c r="D179" s="217" t="s">
        <v>167</v>
      </c>
      <c r="E179" s="218" t="s">
        <v>20</v>
      </c>
      <c r="F179" s="219" t="s">
        <v>1466</v>
      </c>
      <c r="G179" s="216"/>
      <c r="H179" s="220">
        <v>36</v>
      </c>
      <c r="I179" s="221"/>
      <c r="J179" s="216"/>
      <c r="K179" s="216"/>
      <c r="L179" s="222"/>
      <c r="M179" s="223"/>
      <c r="N179" s="224"/>
      <c r="O179" s="224"/>
      <c r="P179" s="224"/>
      <c r="Q179" s="224"/>
      <c r="R179" s="224"/>
      <c r="S179" s="224"/>
      <c r="T179" s="225"/>
      <c r="AT179" s="226" t="s">
        <v>167</v>
      </c>
      <c r="AU179" s="226" t="s">
        <v>165</v>
      </c>
      <c r="AV179" s="11" t="s">
        <v>165</v>
      </c>
      <c r="AW179" s="11" t="s">
        <v>34</v>
      </c>
      <c r="AX179" s="11" t="s">
        <v>8</v>
      </c>
      <c r="AY179" s="226" t="s">
        <v>157</v>
      </c>
    </row>
    <row r="180" spans="2:65" s="1" customFormat="1" ht="16.5" customHeight="1">
      <c r="B180" s="38"/>
      <c r="C180" s="204" t="s">
        <v>364</v>
      </c>
      <c r="D180" s="204" t="s">
        <v>159</v>
      </c>
      <c r="E180" s="205" t="s">
        <v>1499</v>
      </c>
      <c r="F180" s="206" t="s">
        <v>1468</v>
      </c>
      <c r="G180" s="207" t="s">
        <v>434</v>
      </c>
      <c r="H180" s="208">
        <v>36</v>
      </c>
      <c r="I180" s="209"/>
      <c r="J180" s="208">
        <f>ROUND(I180*H180,0)</f>
        <v>0</v>
      </c>
      <c r="K180" s="206" t="s">
        <v>209</v>
      </c>
      <c r="L180" s="43"/>
      <c r="M180" s="210" t="s">
        <v>20</v>
      </c>
      <c r="N180" s="211" t="s">
        <v>46</v>
      </c>
      <c r="O180" s="79"/>
      <c r="P180" s="212">
        <f>O180*H180</f>
        <v>0</v>
      </c>
      <c r="Q180" s="212">
        <v>0</v>
      </c>
      <c r="R180" s="212">
        <f>Q180*H180</f>
        <v>0</v>
      </c>
      <c r="S180" s="212">
        <v>0</v>
      </c>
      <c r="T180" s="213">
        <f>S180*H180</f>
        <v>0</v>
      </c>
      <c r="AR180" s="17" t="s">
        <v>247</v>
      </c>
      <c r="AT180" s="17" t="s">
        <v>159</v>
      </c>
      <c r="AU180" s="17" t="s">
        <v>165</v>
      </c>
      <c r="AY180" s="17" t="s">
        <v>157</v>
      </c>
      <c r="BE180" s="214">
        <f>IF(N180="základní",J180,0)</f>
        <v>0</v>
      </c>
      <c r="BF180" s="214">
        <f>IF(N180="snížená",J180,0)</f>
        <v>0</v>
      </c>
      <c r="BG180" s="214">
        <f>IF(N180="zákl. přenesená",J180,0)</f>
        <v>0</v>
      </c>
      <c r="BH180" s="214">
        <f>IF(N180="sníž. přenesená",J180,0)</f>
        <v>0</v>
      </c>
      <c r="BI180" s="214">
        <f>IF(N180="nulová",J180,0)</f>
        <v>0</v>
      </c>
      <c r="BJ180" s="17" t="s">
        <v>165</v>
      </c>
      <c r="BK180" s="214">
        <f>ROUND(I180*H180,0)</f>
        <v>0</v>
      </c>
      <c r="BL180" s="17" t="s">
        <v>247</v>
      </c>
      <c r="BM180" s="17" t="s">
        <v>1500</v>
      </c>
    </row>
    <row r="181" spans="2:51" s="11" customFormat="1" ht="12">
      <c r="B181" s="215"/>
      <c r="C181" s="216"/>
      <c r="D181" s="217" t="s">
        <v>167</v>
      </c>
      <c r="E181" s="218" t="s">
        <v>20</v>
      </c>
      <c r="F181" s="219" t="s">
        <v>1466</v>
      </c>
      <c r="G181" s="216"/>
      <c r="H181" s="220">
        <v>36</v>
      </c>
      <c r="I181" s="221"/>
      <c r="J181" s="216"/>
      <c r="K181" s="216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167</v>
      </c>
      <c r="AU181" s="226" t="s">
        <v>165</v>
      </c>
      <c r="AV181" s="11" t="s">
        <v>165</v>
      </c>
      <c r="AW181" s="11" t="s">
        <v>34</v>
      </c>
      <c r="AX181" s="11" t="s">
        <v>8</v>
      </c>
      <c r="AY181" s="226" t="s">
        <v>157</v>
      </c>
    </row>
    <row r="182" spans="2:65" s="1" customFormat="1" ht="16.5" customHeight="1">
      <c r="B182" s="38"/>
      <c r="C182" s="204" t="s">
        <v>369</v>
      </c>
      <c r="D182" s="204" t="s">
        <v>159</v>
      </c>
      <c r="E182" s="205" t="s">
        <v>1501</v>
      </c>
      <c r="F182" s="206" t="s">
        <v>1502</v>
      </c>
      <c r="G182" s="207" t="s">
        <v>434</v>
      </c>
      <c r="H182" s="208">
        <v>6</v>
      </c>
      <c r="I182" s="209"/>
      <c r="J182" s="208">
        <f>ROUND(I182*H182,0)</f>
        <v>0</v>
      </c>
      <c r="K182" s="206" t="s">
        <v>209</v>
      </c>
      <c r="L182" s="43"/>
      <c r="M182" s="210" t="s">
        <v>20</v>
      </c>
      <c r="N182" s="211" t="s">
        <v>46</v>
      </c>
      <c r="O182" s="79"/>
      <c r="P182" s="212">
        <f>O182*H182</f>
        <v>0</v>
      </c>
      <c r="Q182" s="212">
        <v>0</v>
      </c>
      <c r="R182" s="212">
        <f>Q182*H182</f>
        <v>0</v>
      </c>
      <c r="S182" s="212">
        <v>0</v>
      </c>
      <c r="T182" s="213">
        <f>S182*H182</f>
        <v>0</v>
      </c>
      <c r="AR182" s="17" t="s">
        <v>247</v>
      </c>
      <c r="AT182" s="17" t="s">
        <v>159</v>
      </c>
      <c r="AU182" s="17" t="s">
        <v>165</v>
      </c>
      <c r="AY182" s="17" t="s">
        <v>157</v>
      </c>
      <c r="BE182" s="214">
        <f>IF(N182="základní",J182,0)</f>
        <v>0</v>
      </c>
      <c r="BF182" s="214">
        <f>IF(N182="snížená",J182,0)</f>
        <v>0</v>
      </c>
      <c r="BG182" s="214">
        <f>IF(N182="zákl. přenesená",J182,0)</f>
        <v>0</v>
      </c>
      <c r="BH182" s="214">
        <f>IF(N182="sníž. přenesená",J182,0)</f>
        <v>0</v>
      </c>
      <c r="BI182" s="214">
        <f>IF(N182="nulová",J182,0)</f>
        <v>0</v>
      </c>
      <c r="BJ182" s="17" t="s">
        <v>165</v>
      </c>
      <c r="BK182" s="214">
        <f>ROUND(I182*H182,0)</f>
        <v>0</v>
      </c>
      <c r="BL182" s="17" t="s">
        <v>247</v>
      </c>
      <c r="BM182" s="17" t="s">
        <v>1503</v>
      </c>
    </row>
    <row r="183" spans="2:51" s="11" customFormat="1" ht="12">
      <c r="B183" s="215"/>
      <c r="C183" s="216"/>
      <c r="D183" s="217" t="s">
        <v>167</v>
      </c>
      <c r="E183" s="218" t="s">
        <v>20</v>
      </c>
      <c r="F183" s="219" t="s">
        <v>1458</v>
      </c>
      <c r="G183" s="216"/>
      <c r="H183" s="220">
        <v>6</v>
      </c>
      <c r="I183" s="221"/>
      <c r="J183" s="216"/>
      <c r="K183" s="216"/>
      <c r="L183" s="222"/>
      <c r="M183" s="223"/>
      <c r="N183" s="224"/>
      <c r="O183" s="224"/>
      <c r="P183" s="224"/>
      <c r="Q183" s="224"/>
      <c r="R183" s="224"/>
      <c r="S183" s="224"/>
      <c r="T183" s="225"/>
      <c r="AT183" s="226" t="s">
        <v>167</v>
      </c>
      <c r="AU183" s="226" t="s">
        <v>165</v>
      </c>
      <c r="AV183" s="11" t="s">
        <v>165</v>
      </c>
      <c r="AW183" s="11" t="s">
        <v>34</v>
      </c>
      <c r="AX183" s="11" t="s">
        <v>8</v>
      </c>
      <c r="AY183" s="226" t="s">
        <v>157</v>
      </c>
    </row>
    <row r="184" spans="2:65" s="1" customFormat="1" ht="16.5" customHeight="1">
      <c r="B184" s="38"/>
      <c r="C184" s="204" t="s">
        <v>374</v>
      </c>
      <c r="D184" s="204" t="s">
        <v>159</v>
      </c>
      <c r="E184" s="205" t="s">
        <v>1504</v>
      </c>
      <c r="F184" s="206" t="s">
        <v>1505</v>
      </c>
      <c r="G184" s="207" t="s">
        <v>434</v>
      </c>
      <c r="H184" s="208">
        <v>57</v>
      </c>
      <c r="I184" s="209"/>
      <c r="J184" s="208">
        <f>ROUND(I184*H184,0)</f>
        <v>0</v>
      </c>
      <c r="K184" s="206" t="s">
        <v>209</v>
      </c>
      <c r="L184" s="43"/>
      <c r="M184" s="210" t="s">
        <v>20</v>
      </c>
      <c r="N184" s="211" t="s">
        <v>46</v>
      </c>
      <c r="O184" s="79"/>
      <c r="P184" s="212">
        <f>O184*H184</f>
        <v>0</v>
      </c>
      <c r="Q184" s="212">
        <v>0</v>
      </c>
      <c r="R184" s="212">
        <f>Q184*H184</f>
        <v>0</v>
      </c>
      <c r="S184" s="212">
        <v>0</v>
      </c>
      <c r="T184" s="213">
        <f>S184*H184</f>
        <v>0</v>
      </c>
      <c r="AR184" s="17" t="s">
        <v>247</v>
      </c>
      <c r="AT184" s="17" t="s">
        <v>159</v>
      </c>
      <c r="AU184" s="17" t="s">
        <v>165</v>
      </c>
      <c r="AY184" s="17" t="s">
        <v>157</v>
      </c>
      <c r="BE184" s="214">
        <f>IF(N184="základní",J184,0)</f>
        <v>0</v>
      </c>
      <c r="BF184" s="214">
        <f>IF(N184="snížená",J184,0)</f>
        <v>0</v>
      </c>
      <c r="BG184" s="214">
        <f>IF(N184="zákl. přenesená",J184,0)</f>
        <v>0</v>
      </c>
      <c r="BH184" s="214">
        <f>IF(N184="sníž. přenesená",J184,0)</f>
        <v>0</v>
      </c>
      <c r="BI184" s="214">
        <f>IF(N184="nulová",J184,0)</f>
        <v>0</v>
      </c>
      <c r="BJ184" s="17" t="s">
        <v>165</v>
      </c>
      <c r="BK184" s="214">
        <f>ROUND(I184*H184,0)</f>
        <v>0</v>
      </c>
      <c r="BL184" s="17" t="s">
        <v>247</v>
      </c>
      <c r="BM184" s="17" t="s">
        <v>1506</v>
      </c>
    </row>
    <row r="185" spans="2:51" s="11" customFormat="1" ht="12">
      <c r="B185" s="215"/>
      <c r="C185" s="216"/>
      <c r="D185" s="217" t="s">
        <v>167</v>
      </c>
      <c r="E185" s="218" t="s">
        <v>20</v>
      </c>
      <c r="F185" s="219" t="s">
        <v>499</v>
      </c>
      <c r="G185" s="216"/>
      <c r="H185" s="220">
        <v>57</v>
      </c>
      <c r="I185" s="221"/>
      <c r="J185" s="216"/>
      <c r="K185" s="216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167</v>
      </c>
      <c r="AU185" s="226" t="s">
        <v>165</v>
      </c>
      <c r="AV185" s="11" t="s">
        <v>165</v>
      </c>
      <c r="AW185" s="11" t="s">
        <v>34</v>
      </c>
      <c r="AX185" s="11" t="s">
        <v>8</v>
      </c>
      <c r="AY185" s="226" t="s">
        <v>157</v>
      </c>
    </row>
    <row r="186" spans="2:65" s="1" customFormat="1" ht="16.5" customHeight="1">
      <c r="B186" s="38"/>
      <c r="C186" s="204" t="s">
        <v>378</v>
      </c>
      <c r="D186" s="204" t="s">
        <v>159</v>
      </c>
      <c r="E186" s="205" t="s">
        <v>1507</v>
      </c>
      <c r="F186" s="206" t="s">
        <v>1508</v>
      </c>
      <c r="G186" s="207" t="s">
        <v>434</v>
      </c>
      <c r="H186" s="208">
        <v>1</v>
      </c>
      <c r="I186" s="209"/>
      <c r="J186" s="208">
        <f>ROUND(I186*H186,0)</f>
        <v>0</v>
      </c>
      <c r="K186" s="206" t="s">
        <v>209</v>
      </c>
      <c r="L186" s="43"/>
      <c r="M186" s="210" t="s">
        <v>20</v>
      </c>
      <c r="N186" s="211" t="s">
        <v>46</v>
      </c>
      <c r="O186" s="79"/>
      <c r="P186" s="212">
        <f>O186*H186</f>
        <v>0</v>
      </c>
      <c r="Q186" s="212">
        <v>0</v>
      </c>
      <c r="R186" s="212">
        <f>Q186*H186</f>
        <v>0</v>
      </c>
      <c r="S186" s="212">
        <v>0</v>
      </c>
      <c r="T186" s="213">
        <f>S186*H186</f>
        <v>0</v>
      </c>
      <c r="AR186" s="17" t="s">
        <v>247</v>
      </c>
      <c r="AT186" s="17" t="s">
        <v>159</v>
      </c>
      <c r="AU186" s="17" t="s">
        <v>165</v>
      </c>
      <c r="AY186" s="17" t="s">
        <v>157</v>
      </c>
      <c r="BE186" s="214">
        <f>IF(N186="základní",J186,0)</f>
        <v>0</v>
      </c>
      <c r="BF186" s="214">
        <f>IF(N186="snížená",J186,0)</f>
        <v>0</v>
      </c>
      <c r="BG186" s="214">
        <f>IF(N186="zákl. přenesená",J186,0)</f>
        <v>0</v>
      </c>
      <c r="BH186" s="214">
        <f>IF(N186="sníž. přenesená",J186,0)</f>
        <v>0</v>
      </c>
      <c r="BI186" s="214">
        <f>IF(N186="nulová",J186,0)</f>
        <v>0</v>
      </c>
      <c r="BJ186" s="17" t="s">
        <v>165</v>
      </c>
      <c r="BK186" s="214">
        <f>ROUND(I186*H186,0)</f>
        <v>0</v>
      </c>
      <c r="BL186" s="17" t="s">
        <v>247</v>
      </c>
      <c r="BM186" s="17" t="s">
        <v>1509</v>
      </c>
    </row>
    <row r="187" spans="2:51" s="11" customFormat="1" ht="12">
      <c r="B187" s="215"/>
      <c r="C187" s="216"/>
      <c r="D187" s="217" t="s">
        <v>167</v>
      </c>
      <c r="E187" s="218" t="s">
        <v>20</v>
      </c>
      <c r="F187" s="219" t="s">
        <v>8</v>
      </c>
      <c r="G187" s="216"/>
      <c r="H187" s="220">
        <v>1</v>
      </c>
      <c r="I187" s="221"/>
      <c r="J187" s="216"/>
      <c r="K187" s="216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167</v>
      </c>
      <c r="AU187" s="226" t="s">
        <v>165</v>
      </c>
      <c r="AV187" s="11" t="s">
        <v>165</v>
      </c>
      <c r="AW187" s="11" t="s">
        <v>34</v>
      </c>
      <c r="AX187" s="11" t="s">
        <v>8</v>
      </c>
      <c r="AY187" s="226" t="s">
        <v>157</v>
      </c>
    </row>
    <row r="188" spans="2:65" s="1" customFormat="1" ht="16.5" customHeight="1">
      <c r="B188" s="38"/>
      <c r="C188" s="204" t="s">
        <v>383</v>
      </c>
      <c r="D188" s="204" t="s">
        <v>159</v>
      </c>
      <c r="E188" s="205" t="s">
        <v>1510</v>
      </c>
      <c r="F188" s="206" t="s">
        <v>1511</v>
      </c>
      <c r="G188" s="207" t="s">
        <v>434</v>
      </c>
      <c r="H188" s="208">
        <v>1</v>
      </c>
      <c r="I188" s="209"/>
      <c r="J188" s="208">
        <f>ROUND(I188*H188,0)</f>
        <v>0</v>
      </c>
      <c r="K188" s="206" t="s">
        <v>209</v>
      </c>
      <c r="L188" s="43"/>
      <c r="M188" s="210" t="s">
        <v>20</v>
      </c>
      <c r="N188" s="211" t="s">
        <v>46</v>
      </c>
      <c r="O188" s="79"/>
      <c r="P188" s="212">
        <f>O188*H188</f>
        <v>0</v>
      </c>
      <c r="Q188" s="212">
        <v>0</v>
      </c>
      <c r="R188" s="212">
        <f>Q188*H188</f>
        <v>0</v>
      </c>
      <c r="S188" s="212">
        <v>0</v>
      </c>
      <c r="T188" s="213">
        <f>S188*H188</f>
        <v>0</v>
      </c>
      <c r="AR188" s="17" t="s">
        <v>247</v>
      </c>
      <c r="AT188" s="17" t="s">
        <v>159</v>
      </c>
      <c r="AU188" s="17" t="s">
        <v>165</v>
      </c>
      <c r="AY188" s="17" t="s">
        <v>157</v>
      </c>
      <c r="BE188" s="214">
        <f>IF(N188="základní",J188,0)</f>
        <v>0</v>
      </c>
      <c r="BF188" s="214">
        <f>IF(N188="snížená",J188,0)</f>
        <v>0</v>
      </c>
      <c r="BG188" s="214">
        <f>IF(N188="zákl. přenesená",J188,0)</f>
        <v>0</v>
      </c>
      <c r="BH188" s="214">
        <f>IF(N188="sníž. přenesená",J188,0)</f>
        <v>0</v>
      </c>
      <c r="BI188" s="214">
        <f>IF(N188="nulová",J188,0)</f>
        <v>0</v>
      </c>
      <c r="BJ188" s="17" t="s">
        <v>165</v>
      </c>
      <c r="BK188" s="214">
        <f>ROUND(I188*H188,0)</f>
        <v>0</v>
      </c>
      <c r="BL188" s="17" t="s">
        <v>247</v>
      </c>
      <c r="BM188" s="17" t="s">
        <v>1512</v>
      </c>
    </row>
    <row r="189" spans="2:51" s="11" customFormat="1" ht="12">
      <c r="B189" s="215"/>
      <c r="C189" s="216"/>
      <c r="D189" s="217" t="s">
        <v>167</v>
      </c>
      <c r="E189" s="218" t="s">
        <v>20</v>
      </c>
      <c r="F189" s="219" t="s">
        <v>8</v>
      </c>
      <c r="G189" s="216"/>
      <c r="H189" s="220">
        <v>1</v>
      </c>
      <c r="I189" s="221"/>
      <c r="J189" s="216"/>
      <c r="K189" s="216"/>
      <c r="L189" s="222"/>
      <c r="M189" s="223"/>
      <c r="N189" s="224"/>
      <c r="O189" s="224"/>
      <c r="P189" s="224"/>
      <c r="Q189" s="224"/>
      <c r="R189" s="224"/>
      <c r="S189" s="224"/>
      <c r="T189" s="225"/>
      <c r="AT189" s="226" t="s">
        <v>167</v>
      </c>
      <c r="AU189" s="226" t="s">
        <v>165</v>
      </c>
      <c r="AV189" s="11" t="s">
        <v>165</v>
      </c>
      <c r="AW189" s="11" t="s">
        <v>34</v>
      </c>
      <c r="AX189" s="11" t="s">
        <v>8</v>
      </c>
      <c r="AY189" s="226" t="s">
        <v>157</v>
      </c>
    </row>
    <row r="190" spans="2:65" s="1" customFormat="1" ht="16.5" customHeight="1">
      <c r="B190" s="38"/>
      <c r="C190" s="204" t="s">
        <v>388</v>
      </c>
      <c r="D190" s="204" t="s">
        <v>159</v>
      </c>
      <c r="E190" s="205" t="s">
        <v>1513</v>
      </c>
      <c r="F190" s="206" t="s">
        <v>1514</v>
      </c>
      <c r="G190" s="207" t="s">
        <v>434</v>
      </c>
      <c r="H190" s="208">
        <v>1</v>
      </c>
      <c r="I190" s="209"/>
      <c r="J190" s="208">
        <f>ROUND(I190*H190,0)</f>
        <v>0</v>
      </c>
      <c r="K190" s="206" t="s">
        <v>209</v>
      </c>
      <c r="L190" s="43"/>
      <c r="M190" s="210" t="s">
        <v>20</v>
      </c>
      <c r="N190" s="211" t="s">
        <v>46</v>
      </c>
      <c r="O190" s="79"/>
      <c r="P190" s="212">
        <f>O190*H190</f>
        <v>0</v>
      </c>
      <c r="Q190" s="212">
        <v>0</v>
      </c>
      <c r="R190" s="212">
        <f>Q190*H190</f>
        <v>0</v>
      </c>
      <c r="S190" s="212">
        <v>0</v>
      </c>
      <c r="T190" s="213">
        <f>S190*H190</f>
        <v>0</v>
      </c>
      <c r="AR190" s="17" t="s">
        <v>247</v>
      </c>
      <c r="AT190" s="17" t="s">
        <v>159</v>
      </c>
      <c r="AU190" s="17" t="s">
        <v>165</v>
      </c>
      <c r="AY190" s="17" t="s">
        <v>157</v>
      </c>
      <c r="BE190" s="214">
        <f>IF(N190="základní",J190,0)</f>
        <v>0</v>
      </c>
      <c r="BF190" s="214">
        <f>IF(N190="snížená",J190,0)</f>
        <v>0</v>
      </c>
      <c r="BG190" s="214">
        <f>IF(N190="zákl. přenesená",J190,0)</f>
        <v>0</v>
      </c>
      <c r="BH190" s="214">
        <f>IF(N190="sníž. přenesená",J190,0)</f>
        <v>0</v>
      </c>
      <c r="BI190" s="214">
        <f>IF(N190="nulová",J190,0)</f>
        <v>0</v>
      </c>
      <c r="BJ190" s="17" t="s">
        <v>165</v>
      </c>
      <c r="BK190" s="214">
        <f>ROUND(I190*H190,0)</f>
        <v>0</v>
      </c>
      <c r="BL190" s="17" t="s">
        <v>247</v>
      </c>
      <c r="BM190" s="17" t="s">
        <v>1515</v>
      </c>
    </row>
    <row r="191" spans="2:51" s="11" customFormat="1" ht="12">
      <c r="B191" s="215"/>
      <c r="C191" s="216"/>
      <c r="D191" s="217" t="s">
        <v>167</v>
      </c>
      <c r="E191" s="218" t="s">
        <v>20</v>
      </c>
      <c r="F191" s="219" t="s">
        <v>8</v>
      </c>
      <c r="G191" s="216"/>
      <c r="H191" s="220">
        <v>1</v>
      </c>
      <c r="I191" s="221"/>
      <c r="J191" s="216"/>
      <c r="K191" s="216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167</v>
      </c>
      <c r="AU191" s="226" t="s">
        <v>165</v>
      </c>
      <c r="AV191" s="11" t="s">
        <v>165</v>
      </c>
      <c r="AW191" s="11" t="s">
        <v>34</v>
      </c>
      <c r="AX191" s="11" t="s">
        <v>8</v>
      </c>
      <c r="AY191" s="226" t="s">
        <v>157</v>
      </c>
    </row>
    <row r="192" spans="2:65" s="1" customFormat="1" ht="16.5" customHeight="1">
      <c r="B192" s="38"/>
      <c r="C192" s="204" t="s">
        <v>394</v>
      </c>
      <c r="D192" s="204" t="s">
        <v>159</v>
      </c>
      <c r="E192" s="205" t="s">
        <v>1516</v>
      </c>
      <c r="F192" s="206" t="s">
        <v>1000</v>
      </c>
      <c r="G192" s="207" t="s">
        <v>208</v>
      </c>
      <c r="H192" s="208">
        <v>17.5</v>
      </c>
      <c r="I192" s="209"/>
      <c r="J192" s="208">
        <f>ROUND(I192*H192,0)</f>
        <v>0</v>
      </c>
      <c r="K192" s="206" t="s">
        <v>209</v>
      </c>
      <c r="L192" s="43"/>
      <c r="M192" s="210" t="s">
        <v>20</v>
      </c>
      <c r="N192" s="211" t="s">
        <v>46</v>
      </c>
      <c r="O192" s="79"/>
      <c r="P192" s="212">
        <f>O192*H192</f>
        <v>0</v>
      </c>
      <c r="Q192" s="212">
        <v>0</v>
      </c>
      <c r="R192" s="212">
        <f>Q192*H192</f>
        <v>0</v>
      </c>
      <c r="S192" s="212">
        <v>0</v>
      </c>
      <c r="T192" s="213">
        <f>S192*H192</f>
        <v>0</v>
      </c>
      <c r="AR192" s="17" t="s">
        <v>247</v>
      </c>
      <c r="AT192" s="17" t="s">
        <v>159</v>
      </c>
      <c r="AU192" s="17" t="s">
        <v>165</v>
      </c>
      <c r="AY192" s="17" t="s">
        <v>157</v>
      </c>
      <c r="BE192" s="214">
        <f>IF(N192="základní",J192,0)</f>
        <v>0</v>
      </c>
      <c r="BF192" s="214">
        <f>IF(N192="snížená",J192,0)</f>
        <v>0</v>
      </c>
      <c r="BG192" s="214">
        <f>IF(N192="zákl. přenesená",J192,0)</f>
        <v>0</v>
      </c>
      <c r="BH192" s="214">
        <f>IF(N192="sníž. přenesená",J192,0)</f>
        <v>0</v>
      </c>
      <c r="BI192" s="214">
        <f>IF(N192="nulová",J192,0)</f>
        <v>0</v>
      </c>
      <c r="BJ192" s="17" t="s">
        <v>165</v>
      </c>
      <c r="BK192" s="214">
        <f>ROUND(I192*H192,0)</f>
        <v>0</v>
      </c>
      <c r="BL192" s="17" t="s">
        <v>247</v>
      </c>
      <c r="BM192" s="17" t="s">
        <v>1517</v>
      </c>
    </row>
    <row r="193" spans="2:65" s="1" customFormat="1" ht="16.5" customHeight="1">
      <c r="B193" s="38"/>
      <c r="C193" s="204" t="s">
        <v>398</v>
      </c>
      <c r="D193" s="204" t="s">
        <v>159</v>
      </c>
      <c r="E193" s="205" t="s">
        <v>1518</v>
      </c>
      <c r="F193" s="206" t="s">
        <v>1519</v>
      </c>
      <c r="G193" s="207" t="s">
        <v>208</v>
      </c>
      <c r="H193" s="208">
        <v>15</v>
      </c>
      <c r="I193" s="209"/>
      <c r="J193" s="208">
        <f>ROUND(I193*H193,0)</f>
        <v>0</v>
      </c>
      <c r="K193" s="206" t="s">
        <v>209</v>
      </c>
      <c r="L193" s="43"/>
      <c r="M193" s="210" t="s">
        <v>20</v>
      </c>
      <c r="N193" s="211" t="s">
        <v>46</v>
      </c>
      <c r="O193" s="79"/>
      <c r="P193" s="212">
        <f>O193*H193</f>
        <v>0</v>
      </c>
      <c r="Q193" s="212">
        <v>0</v>
      </c>
      <c r="R193" s="212">
        <f>Q193*H193</f>
        <v>0</v>
      </c>
      <c r="S193" s="212">
        <v>0</v>
      </c>
      <c r="T193" s="213">
        <f>S193*H193</f>
        <v>0</v>
      </c>
      <c r="AR193" s="17" t="s">
        <v>247</v>
      </c>
      <c r="AT193" s="17" t="s">
        <v>159</v>
      </c>
      <c r="AU193" s="17" t="s">
        <v>165</v>
      </c>
      <c r="AY193" s="17" t="s">
        <v>157</v>
      </c>
      <c r="BE193" s="214">
        <f>IF(N193="základní",J193,0)</f>
        <v>0</v>
      </c>
      <c r="BF193" s="214">
        <f>IF(N193="snížená",J193,0)</f>
        <v>0</v>
      </c>
      <c r="BG193" s="214">
        <f>IF(N193="zákl. přenesená",J193,0)</f>
        <v>0</v>
      </c>
      <c r="BH193" s="214">
        <f>IF(N193="sníž. přenesená",J193,0)</f>
        <v>0</v>
      </c>
      <c r="BI193" s="214">
        <f>IF(N193="nulová",J193,0)</f>
        <v>0</v>
      </c>
      <c r="BJ193" s="17" t="s">
        <v>165</v>
      </c>
      <c r="BK193" s="214">
        <f>ROUND(I193*H193,0)</f>
        <v>0</v>
      </c>
      <c r="BL193" s="17" t="s">
        <v>247</v>
      </c>
      <c r="BM193" s="17" t="s">
        <v>1520</v>
      </c>
    </row>
    <row r="194" spans="2:63" s="10" customFormat="1" ht="22.8" customHeight="1">
      <c r="B194" s="188"/>
      <c r="C194" s="189"/>
      <c r="D194" s="190" t="s">
        <v>73</v>
      </c>
      <c r="E194" s="202" t="s">
        <v>1521</v>
      </c>
      <c r="F194" s="202" t="s">
        <v>1522</v>
      </c>
      <c r="G194" s="189"/>
      <c r="H194" s="189"/>
      <c r="I194" s="192"/>
      <c r="J194" s="203">
        <f>BK194</f>
        <v>0</v>
      </c>
      <c r="K194" s="189"/>
      <c r="L194" s="194"/>
      <c r="M194" s="195"/>
      <c r="N194" s="196"/>
      <c r="O194" s="196"/>
      <c r="P194" s="197">
        <f>SUM(P195:P232)</f>
        <v>0</v>
      </c>
      <c r="Q194" s="196"/>
      <c r="R194" s="197">
        <f>SUM(R195:R232)</f>
        <v>0.03084</v>
      </c>
      <c r="S194" s="196"/>
      <c r="T194" s="198">
        <f>SUM(T195:T232)</f>
        <v>0</v>
      </c>
      <c r="AR194" s="199" t="s">
        <v>8</v>
      </c>
      <c r="AT194" s="200" t="s">
        <v>73</v>
      </c>
      <c r="AU194" s="200" t="s">
        <v>8</v>
      </c>
      <c r="AY194" s="199" t="s">
        <v>157</v>
      </c>
      <c r="BK194" s="201">
        <f>SUM(BK195:BK232)</f>
        <v>0</v>
      </c>
    </row>
    <row r="195" spans="2:65" s="1" customFormat="1" ht="16.5" customHeight="1">
      <c r="B195" s="38"/>
      <c r="C195" s="248" t="s">
        <v>404</v>
      </c>
      <c r="D195" s="248" t="s">
        <v>223</v>
      </c>
      <c r="E195" s="249" t="s">
        <v>1523</v>
      </c>
      <c r="F195" s="250" t="s">
        <v>1524</v>
      </c>
      <c r="G195" s="251" t="s">
        <v>434</v>
      </c>
      <c r="H195" s="252">
        <v>49</v>
      </c>
      <c r="I195" s="253"/>
      <c r="J195" s="252">
        <f>ROUND(I195*H195,0)</f>
        <v>0</v>
      </c>
      <c r="K195" s="250" t="s">
        <v>209</v>
      </c>
      <c r="L195" s="254"/>
      <c r="M195" s="255" t="s">
        <v>20</v>
      </c>
      <c r="N195" s="256" t="s">
        <v>46</v>
      </c>
      <c r="O195" s="79"/>
      <c r="P195" s="212">
        <f>O195*H195</f>
        <v>0</v>
      </c>
      <c r="Q195" s="212">
        <v>0</v>
      </c>
      <c r="R195" s="212">
        <f>Q195*H195</f>
        <v>0</v>
      </c>
      <c r="S195" s="212">
        <v>0</v>
      </c>
      <c r="T195" s="213">
        <f>S195*H195</f>
        <v>0</v>
      </c>
      <c r="AR195" s="17" t="s">
        <v>1353</v>
      </c>
      <c r="AT195" s="17" t="s">
        <v>223</v>
      </c>
      <c r="AU195" s="17" t="s">
        <v>165</v>
      </c>
      <c r="AY195" s="17" t="s">
        <v>157</v>
      </c>
      <c r="BE195" s="214">
        <f>IF(N195="základní",J195,0)</f>
        <v>0</v>
      </c>
      <c r="BF195" s="214">
        <f>IF(N195="snížená",J195,0)</f>
        <v>0</v>
      </c>
      <c r="BG195" s="214">
        <f>IF(N195="zákl. přenesená",J195,0)</f>
        <v>0</v>
      </c>
      <c r="BH195" s="214">
        <f>IF(N195="sníž. přenesená",J195,0)</f>
        <v>0</v>
      </c>
      <c r="BI195" s="214">
        <f>IF(N195="nulová",J195,0)</f>
        <v>0</v>
      </c>
      <c r="BJ195" s="17" t="s">
        <v>165</v>
      </c>
      <c r="BK195" s="214">
        <f>ROUND(I195*H195,0)</f>
        <v>0</v>
      </c>
      <c r="BL195" s="17" t="s">
        <v>538</v>
      </c>
      <c r="BM195" s="17" t="s">
        <v>1525</v>
      </c>
    </row>
    <row r="196" spans="2:65" s="1" customFormat="1" ht="16.5" customHeight="1">
      <c r="B196" s="38"/>
      <c r="C196" s="248" t="s">
        <v>409</v>
      </c>
      <c r="D196" s="248" t="s">
        <v>223</v>
      </c>
      <c r="E196" s="249" t="s">
        <v>1526</v>
      </c>
      <c r="F196" s="250" t="s">
        <v>1527</v>
      </c>
      <c r="G196" s="251" t="s">
        <v>434</v>
      </c>
      <c r="H196" s="252">
        <v>3</v>
      </c>
      <c r="I196" s="253"/>
      <c r="J196" s="252">
        <f>ROUND(I196*H196,0)</f>
        <v>0</v>
      </c>
      <c r="K196" s="250" t="s">
        <v>209</v>
      </c>
      <c r="L196" s="254"/>
      <c r="M196" s="255" t="s">
        <v>20</v>
      </c>
      <c r="N196" s="256" t="s">
        <v>46</v>
      </c>
      <c r="O196" s="79"/>
      <c r="P196" s="212">
        <f>O196*H196</f>
        <v>0</v>
      </c>
      <c r="Q196" s="212">
        <v>0</v>
      </c>
      <c r="R196" s="212">
        <f>Q196*H196</f>
        <v>0</v>
      </c>
      <c r="S196" s="212">
        <v>0</v>
      </c>
      <c r="T196" s="213">
        <f>S196*H196</f>
        <v>0</v>
      </c>
      <c r="AR196" s="17" t="s">
        <v>1353</v>
      </c>
      <c r="AT196" s="17" t="s">
        <v>223</v>
      </c>
      <c r="AU196" s="17" t="s">
        <v>165</v>
      </c>
      <c r="AY196" s="17" t="s">
        <v>157</v>
      </c>
      <c r="BE196" s="214">
        <f>IF(N196="základní",J196,0)</f>
        <v>0</v>
      </c>
      <c r="BF196" s="214">
        <f>IF(N196="snížená",J196,0)</f>
        <v>0</v>
      </c>
      <c r="BG196" s="214">
        <f>IF(N196="zákl. přenesená",J196,0)</f>
        <v>0</v>
      </c>
      <c r="BH196" s="214">
        <f>IF(N196="sníž. přenesená",J196,0)</f>
        <v>0</v>
      </c>
      <c r="BI196" s="214">
        <f>IF(N196="nulová",J196,0)</f>
        <v>0</v>
      </c>
      <c r="BJ196" s="17" t="s">
        <v>165</v>
      </c>
      <c r="BK196" s="214">
        <f>ROUND(I196*H196,0)</f>
        <v>0</v>
      </c>
      <c r="BL196" s="17" t="s">
        <v>538</v>
      </c>
      <c r="BM196" s="17" t="s">
        <v>1528</v>
      </c>
    </row>
    <row r="197" spans="2:65" s="1" customFormat="1" ht="16.5" customHeight="1">
      <c r="B197" s="38"/>
      <c r="C197" s="248" t="s">
        <v>413</v>
      </c>
      <c r="D197" s="248" t="s">
        <v>223</v>
      </c>
      <c r="E197" s="249" t="s">
        <v>1529</v>
      </c>
      <c r="F197" s="250" t="s">
        <v>1530</v>
      </c>
      <c r="G197" s="251" t="s">
        <v>434</v>
      </c>
      <c r="H197" s="252">
        <v>43</v>
      </c>
      <c r="I197" s="253"/>
      <c r="J197" s="252">
        <f>ROUND(I197*H197,0)</f>
        <v>0</v>
      </c>
      <c r="K197" s="250" t="s">
        <v>209</v>
      </c>
      <c r="L197" s="254"/>
      <c r="M197" s="255" t="s">
        <v>20</v>
      </c>
      <c r="N197" s="256" t="s">
        <v>46</v>
      </c>
      <c r="O197" s="79"/>
      <c r="P197" s="212">
        <f>O197*H197</f>
        <v>0</v>
      </c>
      <c r="Q197" s="212">
        <v>0</v>
      </c>
      <c r="R197" s="212">
        <f>Q197*H197</f>
        <v>0</v>
      </c>
      <c r="S197" s="212">
        <v>0</v>
      </c>
      <c r="T197" s="213">
        <f>S197*H197</f>
        <v>0</v>
      </c>
      <c r="AR197" s="17" t="s">
        <v>1353</v>
      </c>
      <c r="AT197" s="17" t="s">
        <v>223</v>
      </c>
      <c r="AU197" s="17" t="s">
        <v>165</v>
      </c>
      <c r="AY197" s="17" t="s">
        <v>157</v>
      </c>
      <c r="BE197" s="214">
        <f>IF(N197="základní",J197,0)</f>
        <v>0</v>
      </c>
      <c r="BF197" s="214">
        <f>IF(N197="snížená",J197,0)</f>
        <v>0</v>
      </c>
      <c r="BG197" s="214">
        <f>IF(N197="zákl. přenesená",J197,0)</f>
        <v>0</v>
      </c>
      <c r="BH197" s="214">
        <f>IF(N197="sníž. přenesená",J197,0)</f>
        <v>0</v>
      </c>
      <c r="BI197" s="214">
        <f>IF(N197="nulová",J197,0)</f>
        <v>0</v>
      </c>
      <c r="BJ197" s="17" t="s">
        <v>165</v>
      </c>
      <c r="BK197" s="214">
        <f>ROUND(I197*H197,0)</f>
        <v>0</v>
      </c>
      <c r="BL197" s="17" t="s">
        <v>538</v>
      </c>
      <c r="BM197" s="17" t="s">
        <v>1531</v>
      </c>
    </row>
    <row r="198" spans="2:65" s="1" customFormat="1" ht="16.5" customHeight="1">
      <c r="B198" s="38"/>
      <c r="C198" s="248" t="s">
        <v>417</v>
      </c>
      <c r="D198" s="248" t="s">
        <v>223</v>
      </c>
      <c r="E198" s="249" t="s">
        <v>1532</v>
      </c>
      <c r="F198" s="250" t="s">
        <v>1533</v>
      </c>
      <c r="G198" s="251" t="s">
        <v>434</v>
      </c>
      <c r="H198" s="252">
        <v>4</v>
      </c>
      <c r="I198" s="253"/>
      <c r="J198" s="252">
        <f>ROUND(I198*H198,0)</f>
        <v>0</v>
      </c>
      <c r="K198" s="250" t="s">
        <v>209</v>
      </c>
      <c r="L198" s="254"/>
      <c r="M198" s="255" t="s">
        <v>20</v>
      </c>
      <c r="N198" s="256" t="s">
        <v>46</v>
      </c>
      <c r="O198" s="79"/>
      <c r="P198" s="212">
        <f>O198*H198</f>
        <v>0</v>
      </c>
      <c r="Q198" s="212">
        <v>0</v>
      </c>
      <c r="R198" s="212">
        <f>Q198*H198</f>
        <v>0</v>
      </c>
      <c r="S198" s="212">
        <v>0</v>
      </c>
      <c r="T198" s="213">
        <f>S198*H198</f>
        <v>0</v>
      </c>
      <c r="AR198" s="17" t="s">
        <v>1353</v>
      </c>
      <c r="AT198" s="17" t="s">
        <v>223</v>
      </c>
      <c r="AU198" s="17" t="s">
        <v>165</v>
      </c>
      <c r="AY198" s="17" t="s">
        <v>157</v>
      </c>
      <c r="BE198" s="214">
        <f>IF(N198="základní",J198,0)</f>
        <v>0</v>
      </c>
      <c r="BF198" s="214">
        <f>IF(N198="snížená",J198,0)</f>
        <v>0</v>
      </c>
      <c r="BG198" s="214">
        <f>IF(N198="zákl. přenesená",J198,0)</f>
        <v>0</v>
      </c>
      <c r="BH198" s="214">
        <f>IF(N198="sníž. přenesená",J198,0)</f>
        <v>0</v>
      </c>
      <c r="BI198" s="214">
        <f>IF(N198="nulová",J198,0)</f>
        <v>0</v>
      </c>
      <c r="BJ198" s="17" t="s">
        <v>165</v>
      </c>
      <c r="BK198" s="214">
        <f>ROUND(I198*H198,0)</f>
        <v>0</v>
      </c>
      <c r="BL198" s="17" t="s">
        <v>538</v>
      </c>
      <c r="BM198" s="17" t="s">
        <v>1534</v>
      </c>
    </row>
    <row r="199" spans="2:65" s="1" customFormat="1" ht="16.5" customHeight="1">
      <c r="B199" s="38"/>
      <c r="C199" s="248" t="s">
        <v>421</v>
      </c>
      <c r="D199" s="248" t="s">
        <v>223</v>
      </c>
      <c r="E199" s="249" t="s">
        <v>1535</v>
      </c>
      <c r="F199" s="250" t="s">
        <v>1536</v>
      </c>
      <c r="G199" s="251" t="s">
        <v>434</v>
      </c>
      <c r="H199" s="252">
        <v>4</v>
      </c>
      <c r="I199" s="253"/>
      <c r="J199" s="252">
        <f>ROUND(I199*H199,0)</f>
        <v>0</v>
      </c>
      <c r="K199" s="250" t="s">
        <v>209</v>
      </c>
      <c r="L199" s="254"/>
      <c r="M199" s="255" t="s">
        <v>20</v>
      </c>
      <c r="N199" s="256" t="s">
        <v>46</v>
      </c>
      <c r="O199" s="79"/>
      <c r="P199" s="212">
        <f>O199*H199</f>
        <v>0</v>
      </c>
      <c r="Q199" s="212">
        <v>0</v>
      </c>
      <c r="R199" s="212">
        <f>Q199*H199</f>
        <v>0</v>
      </c>
      <c r="S199" s="212">
        <v>0</v>
      </c>
      <c r="T199" s="213">
        <f>S199*H199</f>
        <v>0</v>
      </c>
      <c r="AR199" s="17" t="s">
        <v>1353</v>
      </c>
      <c r="AT199" s="17" t="s">
        <v>223</v>
      </c>
      <c r="AU199" s="17" t="s">
        <v>165</v>
      </c>
      <c r="AY199" s="17" t="s">
        <v>157</v>
      </c>
      <c r="BE199" s="214">
        <f>IF(N199="základní",J199,0)</f>
        <v>0</v>
      </c>
      <c r="BF199" s="214">
        <f>IF(N199="snížená",J199,0)</f>
        <v>0</v>
      </c>
      <c r="BG199" s="214">
        <f>IF(N199="zákl. přenesená",J199,0)</f>
        <v>0</v>
      </c>
      <c r="BH199" s="214">
        <f>IF(N199="sníž. přenesená",J199,0)</f>
        <v>0</v>
      </c>
      <c r="BI199" s="214">
        <f>IF(N199="nulová",J199,0)</f>
        <v>0</v>
      </c>
      <c r="BJ199" s="17" t="s">
        <v>165</v>
      </c>
      <c r="BK199" s="214">
        <f>ROUND(I199*H199,0)</f>
        <v>0</v>
      </c>
      <c r="BL199" s="17" t="s">
        <v>538</v>
      </c>
      <c r="BM199" s="17" t="s">
        <v>1537</v>
      </c>
    </row>
    <row r="200" spans="2:65" s="1" customFormat="1" ht="16.5" customHeight="1">
      <c r="B200" s="38"/>
      <c r="C200" s="248" t="s">
        <v>431</v>
      </c>
      <c r="D200" s="248" t="s">
        <v>223</v>
      </c>
      <c r="E200" s="249" t="s">
        <v>1538</v>
      </c>
      <c r="F200" s="250" t="s">
        <v>1539</v>
      </c>
      <c r="G200" s="251" t="s">
        <v>434</v>
      </c>
      <c r="H200" s="252">
        <v>1</v>
      </c>
      <c r="I200" s="253"/>
      <c r="J200" s="252">
        <f>ROUND(I200*H200,0)</f>
        <v>0</v>
      </c>
      <c r="K200" s="250" t="s">
        <v>209</v>
      </c>
      <c r="L200" s="254"/>
      <c r="M200" s="255" t="s">
        <v>20</v>
      </c>
      <c r="N200" s="256" t="s">
        <v>46</v>
      </c>
      <c r="O200" s="79"/>
      <c r="P200" s="212">
        <f>O200*H200</f>
        <v>0</v>
      </c>
      <c r="Q200" s="212">
        <v>0</v>
      </c>
      <c r="R200" s="212">
        <f>Q200*H200</f>
        <v>0</v>
      </c>
      <c r="S200" s="212">
        <v>0</v>
      </c>
      <c r="T200" s="213">
        <f>S200*H200</f>
        <v>0</v>
      </c>
      <c r="AR200" s="17" t="s">
        <v>1353</v>
      </c>
      <c r="AT200" s="17" t="s">
        <v>223</v>
      </c>
      <c r="AU200" s="17" t="s">
        <v>165</v>
      </c>
      <c r="AY200" s="17" t="s">
        <v>157</v>
      </c>
      <c r="BE200" s="214">
        <f>IF(N200="základní",J200,0)</f>
        <v>0</v>
      </c>
      <c r="BF200" s="214">
        <f>IF(N200="snížená",J200,0)</f>
        <v>0</v>
      </c>
      <c r="BG200" s="214">
        <f>IF(N200="zákl. přenesená",J200,0)</f>
        <v>0</v>
      </c>
      <c r="BH200" s="214">
        <f>IF(N200="sníž. přenesená",J200,0)</f>
        <v>0</v>
      </c>
      <c r="BI200" s="214">
        <f>IF(N200="nulová",J200,0)</f>
        <v>0</v>
      </c>
      <c r="BJ200" s="17" t="s">
        <v>165</v>
      </c>
      <c r="BK200" s="214">
        <f>ROUND(I200*H200,0)</f>
        <v>0</v>
      </c>
      <c r="BL200" s="17" t="s">
        <v>538</v>
      </c>
      <c r="BM200" s="17" t="s">
        <v>1540</v>
      </c>
    </row>
    <row r="201" spans="2:65" s="1" customFormat="1" ht="16.5" customHeight="1">
      <c r="B201" s="38"/>
      <c r="C201" s="248" t="s">
        <v>437</v>
      </c>
      <c r="D201" s="248" t="s">
        <v>223</v>
      </c>
      <c r="E201" s="249" t="s">
        <v>1541</v>
      </c>
      <c r="F201" s="250" t="s">
        <v>1542</v>
      </c>
      <c r="G201" s="251" t="s">
        <v>434</v>
      </c>
      <c r="H201" s="252">
        <v>1</v>
      </c>
      <c r="I201" s="253"/>
      <c r="J201" s="252">
        <f>ROUND(I201*H201,0)</f>
        <v>0</v>
      </c>
      <c r="K201" s="250" t="s">
        <v>209</v>
      </c>
      <c r="L201" s="254"/>
      <c r="M201" s="255" t="s">
        <v>20</v>
      </c>
      <c r="N201" s="256" t="s">
        <v>46</v>
      </c>
      <c r="O201" s="79"/>
      <c r="P201" s="212">
        <f>O201*H201</f>
        <v>0</v>
      </c>
      <c r="Q201" s="212">
        <v>0</v>
      </c>
      <c r="R201" s="212">
        <f>Q201*H201</f>
        <v>0</v>
      </c>
      <c r="S201" s="212">
        <v>0</v>
      </c>
      <c r="T201" s="213">
        <f>S201*H201</f>
        <v>0</v>
      </c>
      <c r="AR201" s="17" t="s">
        <v>1353</v>
      </c>
      <c r="AT201" s="17" t="s">
        <v>223</v>
      </c>
      <c r="AU201" s="17" t="s">
        <v>165</v>
      </c>
      <c r="AY201" s="17" t="s">
        <v>157</v>
      </c>
      <c r="BE201" s="214">
        <f>IF(N201="základní",J201,0)</f>
        <v>0</v>
      </c>
      <c r="BF201" s="214">
        <f>IF(N201="snížená",J201,0)</f>
        <v>0</v>
      </c>
      <c r="BG201" s="214">
        <f>IF(N201="zákl. přenesená",J201,0)</f>
        <v>0</v>
      </c>
      <c r="BH201" s="214">
        <f>IF(N201="sníž. přenesená",J201,0)</f>
        <v>0</v>
      </c>
      <c r="BI201" s="214">
        <f>IF(N201="nulová",J201,0)</f>
        <v>0</v>
      </c>
      <c r="BJ201" s="17" t="s">
        <v>165</v>
      </c>
      <c r="BK201" s="214">
        <f>ROUND(I201*H201,0)</f>
        <v>0</v>
      </c>
      <c r="BL201" s="17" t="s">
        <v>538</v>
      </c>
      <c r="BM201" s="17" t="s">
        <v>1543</v>
      </c>
    </row>
    <row r="202" spans="2:65" s="1" customFormat="1" ht="16.5" customHeight="1">
      <c r="B202" s="38"/>
      <c r="C202" s="248" t="s">
        <v>442</v>
      </c>
      <c r="D202" s="248" t="s">
        <v>223</v>
      </c>
      <c r="E202" s="249" t="s">
        <v>1544</v>
      </c>
      <c r="F202" s="250" t="s">
        <v>1545</v>
      </c>
      <c r="G202" s="251" t="s">
        <v>434</v>
      </c>
      <c r="H202" s="252">
        <v>1</v>
      </c>
      <c r="I202" s="253"/>
      <c r="J202" s="252">
        <f>ROUND(I202*H202,0)</f>
        <v>0</v>
      </c>
      <c r="K202" s="250" t="s">
        <v>209</v>
      </c>
      <c r="L202" s="254"/>
      <c r="M202" s="255" t="s">
        <v>20</v>
      </c>
      <c r="N202" s="256" t="s">
        <v>46</v>
      </c>
      <c r="O202" s="79"/>
      <c r="P202" s="212">
        <f>O202*H202</f>
        <v>0</v>
      </c>
      <c r="Q202" s="212">
        <v>0</v>
      </c>
      <c r="R202" s="212">
        <f>Q202*H202</f>
        <v>0</v>
      </c>
      <c r="S202" s="212">
        <v>0</v>
      </c>
      <c r="T202" s="213">
        <f>S202*H202</f>
        <v>0</v>
      </c>
      <c r="AR202" s="17" t="s">
        <v>1353</v>
      </c>
      <c r="AT202" s="17" t="s">
        <v>223</v>
      </c>
      <c r="AU202" s="17" t="s">
        <v>165</v>
      </c>
      <c r="AY202" s="17" t="s">
        <v>157</v>
      </c>
      <c r="BE202" s="214">
        <f>IF(N202="základní",J202,0)</f>
        <v>0</v>
      </c>
      <c r="BF202" s="214">
        <f>IF(N202="snížená",J202,0)</f>
        <v>0</v>
      </c>
      <c r="BG202" s="214">
        <f>IF(N202="zákl. přenesená",J202,0)</f>
        <v>0</v>
      </c>
      <c r="BH202" s="214">
        <f>IF(N202="sníž. přenesená",J202,0)</f>
        <v>0</v>
      </c>
      <c r="BI202" s="214">
        <f>IF(N202="nulová",J202,0)</f>
        <v>0</v>
      </c>
      <c r="BJ202" s="17" t="s">
        <v>165</v>
      </c>
      <c r="BK202" s="214">
        <f>ROUND(I202*H202,0)</f>
        <v>0</v>
      </c>
      <c r="BL202" s="17" t="s">
        <v>538</v>
      </c>
      <c r="BM202" s="17" t="s">
        <v>1546</v>
      </c>
    </row>
    <row r="203" spans="2:65" s="1" customFormat="1" ht="16.5" customHeight="1">
      <c r="B203" s="38"/>
      <c r="C203" s="248" t="s">
        <v>446</v>
      </c>
      <c r="D203" s="248" t="s">
        <v>223</v>
      </c>
      <c r="E203" s="249" t="s">
        <v>1547</v>
      </c>
      <c r="F203" s="250" t="s">
        <v>1548</v>
      </c>
      <c r="G203" s="251" t="s">
        <v>434</v>
      </c>
      <c r="H203" s="252">
        <v>1</v>
      </c>
      <c r="I203" s="253"/>
      <c r="J203" s="252">
        <f>ROUND(I203*H203,0)</f>
        <v>0</v>
      </c>
      <c r="K203" s="250" t="s">
        <v>209</v>
      </c>
      <c r="L203" s="254"/>
      <c r="M203" s="255" t="s">
        <v>20</v>
      </c>
      <c r="N203" s="256" t="s">
        <v>46</v>
      </c>
      <c r="O203" s="79"/>
      <c r="P203" s="212">
        <f>O203*H203</f>
        <v>0</v>
      </c>
      <c r="Q203" s="212">
        <v>0</v>
      </c>
      <c r="R203" s="212">
        <f>Q203*H203</f>
        <v>0</v>
      </c>
      <c r="S203" s="212">
        <v>0</v>
      </c>
      <c r="T203" s="213">
        <f>S203*H203</f>
        <v>0</v>
      </c>
      <c r="AR203" s="17" t="s">
        <v>1353</v>
      </c>
      <c r="AT203" s="17" t="s">
        <v>223</v>
      </c>
      <c r="AU203" s="17" t="s">
        <v>165</v>
      </c>
      <c r="AY203" s="17" t="s">
        <v>157</v>
      </c>
      <c r="BE203" s="214">
        <f>IF(N203="základní",J203,0)</f>
        <v>0</v>
      </c>
      <c r="BF203" s="214">
        <f>IF(N203="snížená",J203,0)</f>
        <v>0</v>
      </c>
      <c r="BG203" s="214">
        <f>IF(N203="zákl. přenesená",J203,0)</f>
        <v>0</v>
      </c>
      <c r="BH203" s="214">
        <f>IF(N203="sníž. přenesená",J203,0)</f>
        <v>0</v>
      </c>
      <c r="BI203" s="214">
        <f>IF(N203="nulová",J203,0)</f>
        <v>0</v>
      </c>
      <c r="BJ203" s="17" t="s">
        <v>165</v>
      </c>
      <c r="BK203" s="214">
        <f>ROUND(I203*H203,0)</f>
        <v>0</v>
      </c>
      <c r="BL203" s="17" t="s">
        <v>538</v>
      </c>
      <c r="BM203" s="17" t="s">
        <v>1549</v>
      </c>
    </row>
    <row r="204" spans="2:65" s="1" customFormat="1" ht="16.5" customHeight="1">
      <c r="B204" s="38"/>
      <c r="C204" s="248" t="s">
        <v>451</v>
      </c>
      <c r="D204" s="248" t="s">
        <v>223</v>
      </c>
      <c r="E204" s="249" t="s">
        <v>1550</v>
      </c>
      <c r="F204" s="250" t="s">
        <v>1551</v>
      </c>
      <c r="G204" s="251" t="s">
        <v>434</v>
      </c>
      <c r="H204" s="252">
        <v>1</v>
      </c>
      <c r="I204" s="253"/>
      <c r="J204" s="252">
        <f>ROUND(I204*H204,0)</f>
        <v>0</v>
      </c>
      <c r="K204" s="250" t="s">
        <v>209</v>
      </c>
      <c r="L204" s="254"/>
      <c r="M204" s="255" t="s">
        <v>20</v>
      </c>
      <c r="N204" s="256" t="s">
        <v>46</v>
      </c>
      <c r="O204" s="79"/>
      <c r="P204" s="212">
        <f>O204*H204</f>
        <v>0</v>
      </c>
      <c r="Q204" s="212">
        <v>0</v>
      </c>
      <c r="R204" s="212">
        <f>Q204*H204</f>
        <v>0</v>
      </c>
      <c r="S204" s="212">
        <v>0</v>
      </c>
      <c r="T204" s="213">
        <f>S204*H204</f>
        <v>0</v>
      </c>
      <c r="AR204" s="17" t="s">
        <v>1353</v>
      </c>
      <c r="AT204" s="17" t="s">
        <v>223</v>
      </c>
      <c r="AU204" s="17" t="s">
        <v>165</v>
      </c>
      <c r="AY204" s="17" t="s">
        <v>157</v>
      </c>
      <c r="BE204" s="214">
        <f>IF(N204="základní",J204,0)</f>
        <v>0</v>
      </c>
      <c r="BF204" s="214">
        <f>IF(N204="snížená",J204,0)</f>
        <v>0</v>
      </c>
      <c r="BG204" s="214">
        <f>IF(N204="zákl. přenesená",J204,0)</f>
        <v>0</v>
      </c>
      <c r="BH204" s="214">
        <f>IF(N204="sníž. přenesená",J204,0)</f>
        <v>0</v>
      </c>
      <c r="BI204" s="214">
        <f>IF(N204="nulová",J204,0)</f>
        <v>0</v>
      </c>
      <c r="BJ204" s="17" t="s">
        <v>165</v>
      </c>
      <c r="BK204" s="214">
        <f>ROUND(I204*H204,0)</f>
        <v>0</v>
      </c>
      <c r="BL204" s="17" t="s">
        <v>538</v>
      </c>
      <c r="BM204" s="17" t="s">
        <v>1552</v>
      </c>
    </row>
    <row r="205" spans="2:65" s="1" customFormat="1" ht="16.5" customHeight="1">
      <c r="B205" s="38"/>
      <c r="C205" s="248" t="s">
        <v>456</v>
      </c>
      <c r="D205" s="248" t="s">
        <v>223</v>
      </c>
      <c r="E205" s="249" t="s">
        <v>1553</v>
      </c>
      <c r="F205" s="250" t="s">
        <v>1554</v>
      </c>
      <c r="G205" s="251" t="s">
        <v>434</v>
      </c>
      <c r="H205" s="252">
        <v>4</v>
      </c>
      <c r="I205" s="253"/>
      <c r="J205" s="252">
        <f>ROUND(I205*H205,0)</f>
        <v>0</v>
      </c>
      <c r="K205" s="250" t="s">
        <v>1555</v>
      </c>
      <c r="L205" s="254"/>
      <c r="M205" s="255" t="s">
        <v>20</v>
      </c>
      <c r="N205" s="256" t="s">
        <v>46</v>
      </c>
      <c r="O205" s="79"/>
      <c r="P205" s="212">
        <f>O205*H205</f>
        <v>0</v>
      </c>
      <c r="Q205" s="212">
        <v>0</v>
      </c>
      <c r="R205" s="212">
        <f>Q205*H205</f>
        <v>0</v>
      </c>
      <c r="S205" s="212">
        <v>0</v>
      </c>
      <c r="T205" s="213">
        <f>S205*H205</f>
        <v>0</v>
      </c>
      <c r="AR205" s="17" t="s">
        <v>1353</v>
      </c>
      <c r="AT205" s="17" t="s">
        <v>223</v>
      </c>
      <c r="AU205" s="17" t="s">
        <v>165</v>
      </c>
      <c r="AY205" s="17" t="s">
        <v>157</v>
      </c>
      <c r="BE205" s="214">
        <f>IF(N205="základní",J205,0)</f>
        <v>0</v>
      </c>
      <c r="BF205" s="214">
        <f>IF(N205="snížená",J205,0)</f>
        <v>0</v>
      </c>
      <c r="BG205" s="214">
        <f>IF(N205="zákl. přenesená",J205,0)</f>
        <v>0</v>
      </c>
      <c r="BH205" s="214">
        <f>IF(N205="sníž. přenesená",J205,0)</f>
        <v>0</v>
      </c>
      <c r="BI205" s="214">
        <f>IF(N205="nulová",J205,0)</f>
        <v>0</v>
      </c>
      <c r="BJ205" s="17" t="s">
        <v>165</v>
      </c>
      <c r="BK205" s="214">
        <f>ROUND(I205*H205,0)</f>
        <v>0</v>
      </c>
      <c r="BL205" s="17" t="s">
        <v>538</v>
      </c>
      <c r="BM205" s="17" t="s">
        <v>1556</v>
      </c>
    </row>
    <row r="206" spans="2:65" s="1" customFormat="1" ht="16.5" customHeight="1">
      <c r="B206" s="38"/>
      <c r="C206" s="248" t="s">
        <v>460</v>
      </c>
      <c r="D206" s="248" t="s">
        <v>223</v>
      </c>
      <c r="E206" s="249" t="s">
        <v>1557</v>
      </c>
      <c r="F206" s="250" t="s">
        <v>1558</v>
      </c>
      <c r="G206" s="251" t="s">
        <v>434</v>
      </c>
      <c r="H206" s="252">
        <v>4</v>
      </c>
      <c r="I206" s="253"/>
      <c r="J206" s="252">
        <f>ROUND(I206*H206,0)</f>
        <v>0</v>
      </c>
      <c r="K206" s="250" t="s">
        <v>209</v>
      </c>
      <c r="L206" s="254"/>
      <c r="M206" s="255" t="s">
        <v>20</v>
      </c>
      <c r="N206" s="256" t="s">
        <v>46</v>
      </c>
      <c r="O206" s="79"/>
      <c r="P206" s="212">
        <f>O206*H206</f>
        <v>0</v>
      </c>
      <c r="Q206" s="212">
        <v>0</v>
      </c>
      <c r="R206" s="212">
        <f>Q206*H206</f>
        <v>0</v>
      </c>
      <c r="S206" s="212">
        <v>0</v>
      </c>
      <c r="T206" s="213">
        <f>S206*H206</f>
        <v>0</v>
      </c>
      <c r="AR206" s="17" t="s">
        <v>1353</v>
      </c>
      <c r="AT206" s="17" t="s">
        <v>223</v>
      </c>
      <c r="AU206" s="17" t="s">
        <v>165</v>
      </c>
      <c r="AY206" s="17" t="s">
        <v>157</v>
      </c>
      <c r="BE206" s="214">
        <f>IF(N206="základní",J206,0)</f>
        <v>0</v>
      </c>
      <c r="BF206" s="214">
        <f>IF(N206="snížená",J206,0)</f>
        <v>0</v>
      </c>
      <c r="BG206" s="214">
        <f>IF(N206="zákl. přenesená",J206,0)</f>
        <v>0</v>
      </c>
      <c r="BH206" s="214">
        <f>IF(N206="sníž. přenesená",J206,0)</f>
        <v>0</v>
      </c>
      <c r="BI206" s="214">
        <f>IF(N206="nulová",J206,0)</f>
        <v>0</v>
      </c>
      <c r="BJ206" s="17" t="s">
        <v>165</v>
      </c>
      <c r="BK206" s="214">
        <f>ROUND(I206*H206,0)</f>
        <v>0</v>
      </c>
      <c r="BL206" s="17" t="s">
        <v>538</v>
      </c>
      <c r="BM206" s="17" t="s">
        <v>1559</v>
      </c>
    </row>
    <row r="207" spans="2:65" s="1" customFormat="1" ht="16.5" customHeight="1">
      <c r="B207" s="38"/>
      <c r="C207" s="248" t="s">
        <v>466</v>
      </c>
      <c r="D207" s="248" t="s">
        <v>223</v>
      </c>
      <c r="E207" s="249" t="s">
        <v>1560</v>
      </c>
      <c r="F207" s="250" t="s">
        <v>1561</v>
      </c>
      <c r="G207" s="251" t="s">
        <v>434</v>
      </c>
      <c r="H207" s="252">
        <v>30</v>
      </c>
      <c r="I207" s="253"/>
      <c r="J207" s="252">
        <f>ROUND(I207*H207,0)</f>
        <v>0</v>
      </c>
      <c r="K207" s="250" t="s">
        <v>209</v>
      </c>
      <c r="L207" s="254"/>
      <c r="M207" s="255" t="s">
        <v>20</v>
      </c>
      <c r="N207" s="256" t="s">
        <v>46</v>
      </c>
      <c r="O207" s="79"/>
      <c r="P207" s="212">
        <f>O207*H207</f>
        <v>0</v>
      </c>
      <c r="Q207" s="212">
        <v>0</v>
      </c>
      <c r="R207" s="212">
        <f>Q207*H207</f>
        <v>0</v>
      </c>
      <c r="S207" s="212">
        <v>0</v>
      </c>
      <c r="T207" s="213">
        <f>S207*H207</f>
        <v>0</v>
      </c>
      <c r="AR207" s="17" t="s">
        <v>1353</v>
      </c>
      <c r="AT207" s="17" t="s">
        <v>223</v>
      </c>
      <c r="AU207" s="17" t="s">
        <v>165</v>
      </c>
      <c r="AY207" s="17" t="s">
        <v>157</v>
      </c>
      <c r="BE207" s="214">
        <f>IF(N207="základní",J207,0)</f>
        <v>0</v>
      </c>
      <c r="BF207" s="214">
        <f>IF(N207="snížená",J207,0)</f>
        <v>0</v>
      </c>
      <c r="BG207" s="214">
        <f>IF(N207="zákl. přenesená",J207,0)</f>
        <v>0</v>
      </c>
      <c r="BH207" s="214">
        <f>IF(N207="sníž. přenesená",J207,0)</f>
        <v>0</v>
      </c>
      <c r="BI207" s="214">
        <f>IF(N207="nulová",J207,0)</f>
        <v>0</v>
      </c>
      <c r="BJ207" s="17" t="s">
        <v>165</v>
      </c>
      <c r="BK207" s="214">
        <f>ROUND(I207*H207,0)</f>
        <v>0</v>
      </c>
      <c r="BL207" s="17" t="s">
        <v>538</v>
      </c>
      <c r="BM207" s="17" t="s">
        <v>1562</v>
      </c>
    </row>
    <row r="208" spans="2:65" s="1" customFormat="1" ht="16.5" customHeight="1">
      <c r="B208" s="38"/>
      <c r="C208" s="248" t="s">
        <v>471</v>
      </c>
      <c r="D208" s="248" t="s">
        <v>223</v>
      </c>
      <c r="E208" s="249" t="s">
        <v>1563</v>
      </c>
      <c r="F208" s="250" t="s">
        <v>1564</v>
      </c>
      <c r="G208" s="251" t="s">
        <v>231</v>
      </c>
      <c r="H208" s="252">
        <v>77</v>
      </c>
      <c r="I208" s="253"/>
      <c r="J208" s="252">
        <f>ROUND(I208*H208,0)</f>
        <v>0</v>
      </c>
      <c r="K208" s="250" t="s">
        <v>209</v>
      </c>
      <c r="L208" s="254"/>
      <c r="M208" s="255" t="s">
        <v>20</v>
      </c>
      <c r="N208" s="256" t="s">
        <v>46</v>
      </c>
      <c r="O208" s="79"/>
      <c r="P208" s="212">
        <f>O208*H208</f>
        <v>0</v>
      </c>
      <c r="Q208" s="212">
        <v>0</v>
      </c>
      <c r="R208" s="212">
        <f>Q208*H208</f>
        <v>0</v>
      </c>
      <c r="S208" s="212">
        <v>0</v>
      </c>
      <c r="T208" s="213">
        <f>S208*H208</f>
        <v>0</v>
      </c>
      <c r="AR208" s="17" t="s">
        <v>1353</v>
      </c>
      <c r="AT208" s="17" t="s">
        <v>223</v>
      </c>
      <c r="AU208" s="17" t="s">
        <v>165</v>
      </c>
      <c r="AY208" s="17" t="s">
        <v>157</v>
      </c>
      <c r="BE208" s="214">
        <f>IF(N208="základní",J208,0)</f>
        <v>0</v>
      </c>
      <c r="BF208" s="214">
        <f>IF(N208="snížená",J208,0)</f>
        <v>0</v>
      </c>
      <c r="BG208" s="214">
        <f>IF(N208="zákl. přenesená",J208,0)</f>
        <v>0</v>
      </c>
      <c r="BH208" s="214">
        <f>IF(N208="sníž. přenesená",J208,0)</f>
        <v>0</v>
      </c>
      <c r="BI208" s="214">
        <f>IF(N208="nulová",J208,0)</f>
        <v>0</v>
      </c>
      <c r="BJ208" s="17" t="s">
        <v>165</v>
      </c>
      <c r="BK208" s="214">
        <f>ROUND(I208*H208,0)</f>
        <v>0</v>
      </c>
      <c r="BL208" s="17" t="s">
        <v>538</v>
      </c>
      <c r="BM208" s="17" t="s">
        <v>1565</v>
      </c>
    </row>
    <row r="209" spans="2:65" s="1" customFormat="1" ht="16.5" customHeight="1">
      <c r="B209" s="38"/>
      <c r="C209" s="248" t="s">
        <v>476</v>
      </c>
      <c r="D209" s="248" t="s">
        <v>223</v>
      </c>
      <c r="E209" s="249" t="s">
        <v>1566</v>
      </c>
      <c r="F209" s="250" t="s">
        <v>1567</v>
      </c>
      <c r="G209" s="251" t="s">
        <v>231</v>
      </c>
      <c r="H209" s="252">
        <v>12</v>
      </c>
      <c r="I209" s="253"/>
      <c r="J209" s="252">
        <f>ROUND(I209*H209,0)</f>
        <v>0</v>
      </c>
      <c r="K209" s="250" t="s">
        <v>209</v>
      </c>
      <c r="L209" s="254"/>
      <c r="M209" s="255" t="s">
        <v>20</v>
      </c>
      <c r="N209" s="256" t="s">
        <v>46</v>
      </c>
      <c r="O209" s="79"/>
      <c r="P209" s="212">
        <f>O209*H209</f>
        <v>0</v>
      </c>
      <c r="Q209" s="212">
        <v>0</v>
      </c>
      <c r="R209" s="212">
        <f>Q209*H209</f>
        <v>0</v>
      </c>
      <c r="S209" s="212">
        <v>0</v>
      </c>
      <c r="T209" s="213">
        <f>S209*H209</f>
        <v>0</v>
      </c>
      <c r="AR209" s="17" t="s">
        <v>1353</v>
      </c>
      <c r="AT209" s="17" t="s">
        <v>223</v>
      </c>
      <c r="AU209" s="17" t="s">
        <v>165</v>
      </c>
      <c r="AY209" s="17" t="s">
        <v>157</v>
      </c>
      <c r="BE209" s="214">
        <f>IF(N209="základní",J209,0)</f>
        <v>0</v>
      </c>
      <c r="BF209" s="214">
        <f>IF(N209="snížená",J209,0)</f>
        <v>0</v>
      </c>
      <c r="BG209" s="214">
        <f>IF(N209="zákl. přenesená",J209,0)</f>
        <v>0</v>
      </c>
      <c r="BH209" s="214">
        <f>IF(N209="sníž. přenesená",J209,0)</f>
        <v>0</v>
      </c>
      <c r="BI209" s="214">
        <f>IF(N209="nulová",J209,0)</f>
        <v>0</v>
      </c>
      <c r="BJ209" s="17" t="s">
        <v>165</v>
      </c>
      <c r="BK209" s="214">
        <f>ROUND(I209*H209,0)</f>
        <v>0</v>
      </c>
      <c r="BL209" s="17" t="s">
        <v>538</v>
      </c>
      <c r="BM209" s="17" t="s">
        <v>1568</v>
      </c>
    </row>
    <row r="210" spans="2:65" s="1" customFormat="1" ht="16.5" customHeight="1">
      <c r="B210" s="38"/>
      <c r="C210" s="248" t="s">
        <v>481</v>
      </c>
      <c r="D210" s="248" t="s">
        <v>223</v>
      </c>
      <c r="E210" s="249" t="s">
        <v>1569</v>
      </c>
      <c r="F210" s="250" t="s">
        <v>1570</v>
      </c>
      <c r="G210" s="251" t="s">
        <v>231</v>
      </c>
      <c r="H210" s="252">
        <v>7</v>
      </c>
      <c r="I210" s="253"/>
      <c r="J210" s="252">
        <f>ROUND(I210*H210,0)</f>
        <v>0</v>
      </c>
      <c r="K210" s="250" t="s">
        <v>209</v>
      </c>
      <c r="L210" s="254"/>
      <c r="M210" s="255" t="s">
        <v>20</v>
      </c>
      <c r="N210" s="256" t="s">
        <v>46</v>
      </c>
      <c r="O210" s="79"/>
      <c r="P210" s="212">
        <f>O210*H210</f>
        <v>0</v>
      </c>
      <c r="Q210" s="212">
        <v>0</v>
      </c>
      <c r="R210" s="212">
        <f>Q210*H210</f>
        <v>0</v>
      </c>
      <c r="S210" s="212">
        <v>0</v>
      </c>
      <c r="T210" s="213">
        <f>S210*H210</f>
        <v>0</v>
      </c>
      <c r="AR210" s="17" t="s">
        <v>1353</v>
      </c>
      <c r="AT210" s="17" t="s">
        <v>223</v>
      </c>
      <c r="AU210" s="17" t="s">
        <v>165</v>
      </c>
      <c r="AY210" s="17" t="s">
        <v>157</v>
      </c>
      <c r="BE210" s="214">
        <f>IF(N210="základní",J210,0)</f>
        <v>0</v>
      </c>
      <c r="BF210" s="214">
        <f>IF(N210="snížená",J210,0)</f>
        <v>0</v>
      </c>
      <c r="BG210" s="214">
        <f>IF(N210="zákl. přenesená",J210,0)</f>
        <v>0</v>
      </c>
      <c r="BH210" s="214">
        <f>IF(N210="sníž. přenesená",J210,0)</f>
        <v>0</v>
      </c>
      <c r="BI210" s="214">
        <f>IF(N210="nulová",J210,0)</f>
        <v>0</v>
      </c>
      <c r="BJ210" s="17" t="s">
        <v>165</v>
      </c>
      <c r="BK210" s="214">
        <f>ROUND(I210*H210,0)</f>
        <v>0</v>
      </c>
      <c r="BL210" s="17" t="s">
        <v>538</v>
      </c>
      <c r="BM210" s="17" t="s">
        <v>1571</v>
      </c>
    </row>
    <row r="211" spans="2:65" s="1" customFormat="1" ht="16.5" customHeight="1">
      <c r="B211" s="38"/>
      <c r="C211" s="248" t="s">
        <v>486</v>
      </c>
      <c r="D211" s="248" t="s">
        <v>223</v>
      </c>
      <c r="E211" s="249" t="s">
        <v>1572</v>
      </c>
      <c r="F211" s="250" t="s">
        <v>1573</v>
      </c>
      <c r="G211" s="251" t="s">
        <v>231</v>
      </c>
      <c r="H211" s="252">
        <v>1.1</v>
      </c>
      <c r="I211" s="253"/>
      <c r="J211" s="252">
        <f>ROUND(I211*H211,0)</f>
        <v>0</v>
      </c>
      <c r="K211" s="250" t="s">
        <v>209</v>
      </c>
      <c r="L211" s="254"/>
      <c r="M211" s="255" t="s">
        <v>20</v>
      </c>
      <c r="N211" s="256" t="s">
        <v>46</v>
      </c>
      <c r="O211" s="79"/>
      <c r="P211" s="212">
        <f>O211*H211</f>
        <v>0</v>
      </c>
      <c r="Q211" s="212">
        <v>0</v>
      </c>
      <c r="R211" s="212">
        <f>Q211*H211</f>
        <v>0</v>
      </c>
      <c r="S211" s="212">
        <v>0</v>
      </c>
      <c r="T211" s="213">
        <f>S211*H211</f>
        <v>0</v>
      </c>
      <c r="AR211" s="17" t="s">
        <v>1353</v>
      </c>
      <c r="AT211" s="17" t="s">
        <v>223</v>
      </c>
      <c r="AU211" s="17" t="s">
        <v>165</v>
      </c>
      <c r="AY211" s="17" t="s">
        <v>157</v>
      </c>
      <c r="BE211" s="214">
        <f>IF(N211="základní",J211,0)</f>
        <v>0</v>
      </c>
      <c r="BF211" s="214">
        <f>IF(N211="snížená",J211,0)</f>
        <v>0</v>
      </c>
      <c r="BG211" s="214">
        <f>IF(N211="zákl. přenesená",J211,0)</f>
        <v>0</v>
      </c>
      <c r="BH211" s="214">
        <f>IF(N211="sníž. přenesená",J211,0)</f>
        <v>0</v>
      </c>
      <c r="BI211" s="214">
        <f>IF(N211="nulová",J211,0)</f>
        <v>0</v>
      </c>
      <c r="BJ211" s="17" t="s">
        <v>165</v>
      </c>
      <c r="BK211" s="214">
        <f>ROUND(I211*H211,0)</f>
        <v>0</v>
      </c>
      <c r="BL211" s="17" t="s">
        <v>538</v>
      </c>
      <c r="BM211" s="17" t="s">
        <v>1574</v>
      </c>
    </row>
    <row r="212" spans="2:65" s="1" customFormat="1" ht="16.5" customHeight="1">
      <c r="B212" s="38"/>
      <c r="C212" s="248" t="s">
        <v>491</v>
      </c>
      <c r="D212" s="248" t="s">
        <v>223</v>
      </c>
      <c r="E212" s="249" t="s">
        <v>1575</v>
      </c>
      <c r="F212" s="250" t="s">
        <v>1576</v>
      </c>
      <c r="G212" s="251" t="s">
        <v>434</v>
      </c>
      <c r="H212" s="252">
        <v>4</v>
      </c>
      <c r="I212" s="253"/>
      <c r="J212" s="252">
        <f>ROUND(I212*H212,0)</f>
        <v>0</v>
      </c>
      <c r="K212" s="250" t="s">
        <v>209</v>
      </c>
      <c r="L212" s="254"/>
      <c r="M212" s="255" t="s">
        <v>20</v>
      </c>
      <c r="N212" s="256" t="s">
        <v>46</v>
      </c>
      <c r="O212" s="79"/>
      <c r="P212" s="212">
        <f>O212*H212</f>
        <v>0</v>
      </c>
      <c r="Q212" s="212">
        <v>0</v>
      </c>
      <c r="R212" s="212">
        <f>Q212*H212</f>
        <v>0</v>
      </c>
      <c r="S212" s="212">
        <v>0</v>
      </c>
      <c r="T212" s="213">
        <f>S212*H212</f>
        <v>0</v>
      </c>
      <c r="AR212" s="17" t="s">
        <v>1353</v>
      </c>
      <c r="AT212" s="17" t="s">
        <v>223</v>
      </c>
      <c r="AU212" s="17" t="s">
        <v>165</v>
      </c>
      <c r="AY212" s="17" t="s">
        <v>157</v>
      </c>
      <c r="BE212" s="214">
        <f>IF(N212="základní",J212,0)</f>
        <v>0</v>
      </c>
      <c r="BF212" s="214">
        <f>IF(N212="snížená",J212,0)</f>
        <v>0</v>
      </c>
      <c r="BG212" s="214">
        <f>IF(N212="zákl. přenesená",J212,0)</f>
        <v>0</v>
      </c>
      <c r="BH212" s="214">
        <f>IF(N212="sníž. přenesená",J212,0)</f>
        <v>0</v>
      </c>
      <c r="BI212" s="214">
        <f>IF(N212="nulová",J212,0)</f>
        <v>0</v>
      </c>
      <c r="BJ212" s="17" t="s">
        <v>165</v>
      </c>
      <c r="BK212" s="214">
        <f>ROUND(I212*H212,0)</f>
        <v>0</v>
      </c>
      <c r="BL212" s="17" t="s">
        <v>538</v>
      </c>
      <c r="BM212" s="17" t="s">
        <v>1577</v>
      </c>
    </row>
    <row r="213" spans="2:65" s="1" customFormat="1" ht="16.5" customHeight="1">
      <c r="B213" s="38"/>
      <c r="C213" s="248" t="s">
        <v>495</v>
      </c>
      <c r="D213" s="248" t="s">
        <v>223</v>
      </c>
      <c r="E213" s="249" t="s">
        <v>1578</v>
      </c>
      <c r="F213" s="250" t="s">
        <v>1579</v>
      </c>
      <c r="G213" s="251" t="s">
        <v>434</v>
      </c>
      <c r="H213" s="252">
        <v>1</v>
      </c>
      <c r="I213" s="253"/>
      <c r="J213" s="252">
        <f>ROUND(I213*H213,0)</f>
        <v>0</v>
      </c>
      <c r="K213" s="250" t="s">
        <v>209</v>
      </c>
      <c r="L213" s="254"/>
      <c r="M213" s="255" t="s">
        <v>20</v>
      </c>
      <c r="N213" s="256" t="s">
        <v>46</v>
      </c>
      <c r="O213" s="79"/>
      <c r="P213" s="212">
        <f>O213*H213</f>
        <v>0</v>
      </c>
      <c r="Q213" s="212">
        <v>0</v>
      </c>
      <c r="R213" s="212">
        <f>Q213*H213</f>
        <v>0</v>
      </c>
      <c r="S213" s="212">
        <v>0</v>
      </c>
      <c r="T213" s="213">
        <f>S213*H213</f>
        <v>0</v>
      </c>
      <c r="AR213" s="17" t="s">
        <v>1353</v>
      </c>
      <c r="AT213" s="17" t="s">
        <v>223</v>
      </c>
      <c r="AU213" s="17" t="s">
        <v>165</v>
      </c>
      <c r="AY213" s="17" t="s">
        <v>157</v>
      </c>
      <c r="BE213" s="214">
        <f>IF(N213="základní",J213,0)</f>
        <v>0</v>
      </c>
      <c r="BF213" s="214">
        <f>IF(N213="snížená",J213,0)</f>
        <v>0</v>
      </c>
      <c r="BG213" s="214">
        <f>IF(N213="zákl. přenesená",J213,0)</f>
        <v>0</v>
      </c>
      <c r="BH213" s="214">
        <f>IF(N213="sníž. přenesená",J213,0)</f>
        <v>0</v>
      </c>
      <c r="BI213" s="214">
        <f>IF(N213="nulová",J213,0)</f>
        <v>0</v>
      </c>
      <c r="BJ213" s="17" t="s">
        <v>165</v>
      </c>
      <c r="BK213" s="214">
        <f>ROUND(I213*H213,0)</f>
        <v>0</v>
      </c>
      <c r="BL213" s="17" t="s">
        <v>538</v>
      </c>
      <c r="BM213" s="17" t="s">
        <v>1580</v>
      </c>
    </row>
    <row r="214" spans="2:65" s="1" customFormat="1" ht="16.5" customHeight="1">
      <c r="B214" s="38"/>
      <c r="C214" s="248" t="s">
        <v>499</v>
      </c>
      <c r="D214" s="248" t="s">
        <v>223</v>
      </c>
      <c r="E214" s="249" t="s">
        <v>1581</v>
      </c>
      <c r="F214" s="250" t="s">
        <v>1582</v>
      </c>
      <c r="G214" s="251" t="s">
        <v>434</v>
      </c>
      <c r="H214" s="252">
        <v>5</v>
      </c>
      <c r="I214" s="253"/>
      <c r="J214" s="252">
        <f>ROUND(I214*H214,0)</f>
        <v>0</v>
      </c>
      <c r="K214" s="250" t="s">
        <v>209</v>
      </c>
      <c r="L214" s="254"/>
      <c r="M214" s="255" t="s">
        <v>20</v>
      </c>
      <c r="N214" s="256" t="s">
        <v>46</v>
      </c>
      <c r="O214" s="79"/>
      <c r="P214" s="212">
        <f>O214*H214</f>
        <v>0</v>
      </c>
      <c r="Q214" s="212">
        <v>0</v>
      </c>
      <c r="R214" s="212">
        <f>Q214*H214</f>
        <v>0</v>
      </c>
      <c r="S214" s="212">
        <v>0</v>
      </c>
      <c r="T214" s="213">
        <f>S214*H214</f>
        <v>0</v>
      </c>
      <c r="AR214" s="17" t="s">
        <v>1353</v>
      </c>
      <c r="AT214" s="17" t="s">
        <v>223</v>
      </c>
      <c r="AU214" s="17" t="s">
        <v>165</v>
      </c>
      <c r="AY214" s="17" t="s">
        <v>157</v>
      </c>
      <c r="BE214" s="214">
        <f>IF(N214="základní",J214,0)</f>
        <v>0</v>
      </c>
      <c r="BF214" s="214">
        <f>IF(N214="snížená",J214,0)</f>
        <v>0</v>
      </c>
      <c r="BG214" s="214">
        <f>IF(N214="zákl. přenesená",J214,0)</f>
        <v>0</v>
      </c>
      <c r="BH214" s="214">
        <f>IF(N214="sníž. přenesená",J214,0)</f>
        <v>0</v>
      </c>
      <c r="BI214" s="214">
        <f>IF(N214="nulová",J214,0)</f>
        <v>0</v>
      </c>
      <c r="BJ214" s="17" t="s">
        <v>165</v>
      </c>
      <c r="BK214" s="214">
        <f>ROUND(I214*H214,0)</f>
        <v>0</v>
      </c>
      <c r="BL214" s="17" t="s">
        <v>538</v>
      </c>
      <c r="BM214" s="17" t="s">
        <v>1583</v>
      </c>
    </row>
    <row r="215" spans="2:65" s="1" customFormat="1" ht="16.5" customHeight="1">
      <c r="B215" s="38"/>
      <c r="C215" s="248" t="s">
        <v>504</v>
      </c>
      <c r="D215" s="248" t="s">
        <v>223</v>
      </c>
      <c r="E215" s="249" t="s">
        <v>1584</v>
      </c>
      <c r="F215" s="250" t="s">
        <v>1585</v>
      </c>
      <c r="G215" s="251" t="s">
        <v>541</v>
      </c>
      <c r="H215" s="252">
        <v>7</v>
      </c>
      <c r="I215" s="253"/>
      <c r="J215" s="252">
        <f>ROUND(I215*H215,0)</f>
        <v>0</v>
      </c>
      <c r="K215" s="250" t="s">
        <v>209</v>
      </c>
      <c r="L215" s="254"/>
      <c r="M215" s="255" t="s">
        <v>20</v>
      </c>
      <c r="N215" s="256" t="s">
        <v>46</v>
      </c>
      <c r="O215" s="79"/>
      <c r="P215" s="212">
        <f>O215*H215</f>
        <v>0</v>
      </c>
      <c r="Q215" s="212">
        <v>0</v>
      </c>
      <c r="R215" s="212">
        <f>Q215*H215</f>
        <v>0</v>
      </c>
      <c r="S215" s="212">
        <v>0</v>
      </c>
      <c r="T215" s="213">
        <f>S215*H215</f>
        <v>0</v>
      </c>
      <c r="AR215" s="17" t="s">
        <v>1353</v>
      </c>
      <c r="AT215" s="17" t="s">
        <v>223</v>
      </c>
      <c r="AU215" s="17" t="s">
        <v>165</v>
      </c>
      <c r="AY215" s="17" t="s">
        <v>157</v>
      </c>
      <c r="BE215" s="214">
        <f>IF(N215="základní",J215,0)</f>
        <v>0</v>
      </c>
      <c r="BF215" s="214">
        <f>IF(N215="snížená",J215,0)</f>
        <v>0</v>
      </c>
      <c r="BG215" s="214">
        <f>IF(N215="zákl. přenesená",J215,0)</f>
        <v>0</v>
      </c>
      <c r="BH215" s="214">
        <f>IF(N215="sníž. přenesená",J215,0)</f>
        <v>0</v>
      </c>
      <c r="BI215" s="214">
        <f>IF(N215="nulová",J215,0)</f>
        <v>0</v>
      </c>
      <c r="BJ215" s="17" t="s">
        <v>165</v>
      </c>
      <c r="BK215" s="214">
        <f>ROUND(I215*H215,0)</f>
        <v>0</v>
      </c>
      <c r="BL215" s="17" t="s">
        <v>538</v>
      </c>
      <c r="BM215" s="17" t="s">
        <v>1586</v>
      </c>
    </row>
    <row r="216" spans="2:65" s="1" customFormat="1" ht="16.5" customHeight="1">
      <c r="B216" s="38"/>
      <c r="C216" s="248" t="s">
        <v>511</v>
      </c>
      <c r="D216" s="248" t="s">
        <v>223</v>
      </c>
      <c r="E216" s="249" t="s">
        <v>1587</v>
      </c>
      <c r="F216" s="250" t="s">
        <v>1588</v>
      </c>
      <c r="G216" s="251" t="s">
        <v>208</v>
      </c>
      <c r="H216" s="252">
        <v>78</v>
      </c>
      <c r="I216" s="253"/>
      <c r="J216" s="252">
        <f>ROUND(I216*H216,0)</f>
        <v>0</v>
      </c>
      <c r="K216" s="250" t="s">
        <v>209</v>
      </c>
      <c r="L216" s="254"/>
      <c r="M216" s="255" t="s">
        <v>20</v>
      </c>
      <c r="N216" s="256" t="s">
        <v>46</v>
      </c>
      <c r="O216" s="79"/>
      <c r="P216" s="212">
        <f>O216*H216</f>
        <v>0</v>
      </c>
      <c r="Q216" s="212">
        <v>0</v>
      </c>
      <c r="R216" s="212">
        <f>Q216*H216</f>
        <v>0</v>
      </c>
      <c r="S216" s="212">
        <v>0</v>
      </c>
      <c r="T216" s="213">
        <f>S216*H216</f>
        <v>0</v>
      </c>
      <c r="AR216" s="17" t="s">
        <v>1353</v>
      </c>
      <c r="AT216" s="17" t="s">
        <v>223</v>
      </c>
      <c r="AU216" s="17" t="s">
        <v>165</v>
      </c>
      <c r="AY216" s="17" t="s">
        <v>157</v>
      </c>
      <c r="BE216" s="214">
        <f>IF(N216="základní",J216,0)</f>
        <v>0</v>
      </c>
      <c r="BF216" s="214">
        <f>IF(N216="snížená",J216,0)</f>
        <v>0</v>
      </c>
      <c r="BG216" s="214">
        <f>IF(N216="zákl. přenesená",J216,0)</f>
        <v>0</v>
      </c>
      <c r="BH216" s="214">
        <f>IF(N216="sníž. přenesená",J216,0)</f>
        <v>0</v>
      </c>
      <c r="BI216" s="214">
        <f>IF(N216="nulová",J216,0)</f>
        <v>0</v>
      </c>
      <c r="BJ216" s="17" t="s">
        <v>165</v>
      </c>
      <c r="BK216" s="214">
        <f>ROUND(I216*H216,0)</f>
        <v>0</v>
      </c>
      <c r="BL216" s="17" t="s">
        <v>538</v>
      </c>
      <c r="BM216" s="17" t="s">
        <v>1589</v>
      </c>
    </row>
    <row r="217" spans="2:65" s="1" customFormat="1" ht="16.5" customHeight="1">
      <c r="B217" s="38"/>
      <c r="C217" s="248" t="s">
        <v>517</v>
      </c>
      <c r="D217" s="248" t="s">
        <v>223</v>
      </c>
      <c r="E217" s="249" t="s">
        <v>1590</v>
      </c>
      <c r="F217" s="250" t="s">
        <v>1591</v>
      </c>
      <c r="G217" s="251" t="s">
        <v>208</v>
      </c>
      <c r="H217" s="252">
        <v>36</v>
      </c>
      <c r="I217" s="253"/>
      <c r="J217" s="252">
        <f>ROUND(I217*H217,0)</f>
        <v>0</v>
      </c>
      <c r="K217" s="250" t="s">
        <v>209</v>
      </c>
      <c r="L217" s="254"/>
      <c r="M217" s="255" t="s">
        <v>20</v>
      </c>
      <c r="N217" s="256" t="s">
        <v>46</v>
      </c>
      <c r="O217" s="79"/>
      <c r="P217" s="212">
        <f>O217*H217</f>
        <v>0</v>
      </c>
      <c r="Q217" s="212">
        <v>0</v>
      </c>
      <c r="R217" s="212">
        <f>Q217*H217</f>
        <v>0</v>
      </c>
      <c r="S217" s="212">
        <v>0</v>
      </c>
      <c r="T217" s="213">
        <f>S217*H217</f>
        <v>0</v>
      </c>
      <c r="AR217" s="17" t="s">
        <v>1353</v>
      </c>
      <c r="AT217" s="17" t="s">
        <v>223</v>
      </c>
      <c r="AU217" s="17" t="s">
        <v>165</v>
      </c>
      <c r="AY217" s="17" t="s">
        <v>157</v>
      </c>
      <c r="BE217" s="214">
        <f>IF(N217="základní",J217,0)</f>
        <v>0</v>
      </c>
      <c r="BF217" s="214">
        <f>IF(N217="snížená",J217,0)</f>
        <v>0</v>
      </c>
      <c r="BG217" s="214">
        <f>IF(N217="zákl. přenesená",J217,0)</f>
        <v>0</v>
      </c>
      <c r="BH217" s="214">
        <f>IF(N217="sníž. přenesená",J217,0)</f>
        <v>0</v>
      </c>
      <c r="BI217" s="214">
        <f>IF(N217="nulová",J217,0)</f>
        <v>0</v>
      </c>
      <c r="BJ217" s="17" t="s">
        <v>165</v>
      </c>
      <c r="BK217" s="214">
        <f>ROUND(I217*H217,0)</f>
        <v>0</v>
      </c>
      <c r="BL217" s="17" t="s">
        <v>538</v>
      </c>
      <c r="BM217" s="17" t="s">
        <v>1592</v>
      </c>
    </row>
    <row r="218" spans="2:65" s="1" customFormat="1" ht="16.5" customHeight="1">
      <c r="B218" s="38"/>
      <c r="C218" s="248" t="s">
        <v>521</v>
      </c>
      <c r="D218" s="248" t="s">
        <v>223</v>
      </c>
      <c r="E218" s="249" t="s">
        <v>1593</v>
      </c>
      <c r="F218" s="250" t="s">
        <v>1594</v>
      </c>
      <c r="G218" s="251" t="s">
        <v>162</v>
      </c>
      <c r="H218" s="252">
        <v>18</v>
      </c>
      <c r="I218" s="253"/>
      <c r="J218" s="252">
        <f>ROUND(I218*H218,0)</f>
        <v>0</v>
      </c>
      <c r="K218" s="250" t="s">
        <v>209</v>
      </c>
      <c r="L218" s="254"/>
      <c r="M218" s="255" t="s">
        <v>20</v>
      </c>
      <c r="N218" s="256" t="s">
        <v>46</v>
      </c>
      <c r="O218" s="79"/>
      <c r="P218" s="212">
        <f>O218*H218</f>
        <v>0</v>
      </c>
      <c r="Q218" s="212">
        <v>0</v>
      </c>
      <c r="R218" s="212">
        <f>Q218*H218</f>
        <v>0</v>
      </c>
      <c r="S218" s="212">
        <v>0</v>
      </c>
      <c r="T218" s="213">
        <f>S218*H218</f>
        <v>0</v>
      </c>
      <c r="AR218" s="17" t="s">
        <v>1353</v>
      </c>
      <c r="AT218" s="17" t="s">
        <v>223</v>
      </c>
      <c r="AU218" s="17" t="s">
        <v>165</v>
      </c>
      <c r="AY218" s="17" t="s">
        <v>157</v>
      </c>
      <c r="BE218" s="214">
        <f>IF(N218="základní",J218,0)</f>
        <v>0</v>
      </c>
      <c r="BF218" s="214">
        <f>IF(N218="snížená",J218,0)</f>
        <v>0</v>
      </c>
      <c r="BG218" s="214">
        <f>IF(N218="zákl. přenesená",J218,0)</f>
        <v>0</v>
      </c>
      <c r="BH218" s="214">
        <f>IF(N218="sníž. přenesená",J218,0)</f>
        <v>0</v>
      </c>
      <c r="BI218" s="214">
        <f>IF(N218="nulová",J218,0)</f>
        <v>0</v>
      </c>
      <c r="BJ218" s="17" t="s">
        <v>165</v>
      </c>
      <c r="BK218" s="214">
        <f>ROUND(I218*H218,0)</f>
        <v>0</v>
      </c>
      <c r="BL218" s="17" t="s">
        <v>538</v>
      </c>
      <c r="BM218" s="17" t="s">
        <v>1595</v>
      </c>
    </row>
    <row r="219" spans="2:65" s="1" customFormat="1" ht="16.5" customHeight="1">
      <c r="B219" s="38"/>
      <c r="C219" s="248" t="s">
        <v>526</v>
      </c>
      <c r="D219" s="248" t="s">
        <v>223</v>
      </c>
      <c r="E219" s="249" t="s">
        <v>1596</v>
      </c>
      <c r="F219" s="250" t="s">
        <v>1597</v>
      </c>
      <c r="G219" s="251" t="s">
        <v>162</v>
      </c>
      <c r="H219" s="252">
        <v>42</v>
      </c>
      <c r="I219" s="253"/>
      <c r="J219" s="252">
        <f>ROUND(I219*H219,0)</f>
        <v>0</v>
      </c>
      <c r="K219" s="250" t="s">
        <v>209</v>
      </c>
      <c r="L219" s="254"/>
      <c r="M219" s="255" t="s">
        <v>20</v>
      </c>
      <c r="N219" s="256" t="s">
        <v>46</v>
      </c>
      <c r="O219" s="79"/>
      <c r="P219" s="212">
        <f>O219*H219</f>
        <v>0</v>
      </c>
      <c r="Q219" s="212">
        <v>0</v>
      </c>
      <c r="R219" s="212">
        <f>Q219*H219</f>
        <v>0</v>
      </c>
      <c r="S219" s="212">
        <v>0</v>
      </c>
      <c r="T219" s="213">
        <f>S219*H219</f>
        <v>0</v>
      </c>
      <c r="AR219" s="17" t="s">
        <v>374</v>
      </c>
      <c r="AT219" s="17" t="s">
        <v>223</v>
      </c>
      <c r="AU219" s="17" t="s">
        <v>165</v>
      </c>
      <c r="AY219" s="17" t="s">
        <v>157</v>
      </c>
      <c r="BE219" s="214">
        <f>IF(N219="základní",J219,0)</f>
        <v>0</v>
      </c>
      <c r="BF219" s="214">
        <f>IF(N219="snížená",J219,0)</f>
        <v>0</v>
      </c>
      <c r="BG219" s="214">
        <f>IF(N219="zákl. přenesená",J219,0)</f>
        <v>0</v>
      </c>
      <c r="BH219" s="214">
        <f>IF(N219="sníž. přenesená",J219,0)</f>
        <v>0</v>
      </c>
      <c r="BI219" s="214">
        <f>IF(N219="nulová",J219,0)</f>
        <v>0</v>
      </c>
      <c r="BJ219" s="17" t="s">
        <v>165</v>
      </c>
      <c r="BK219" s="214">
        <f>ROUND(I219*H219,0)</f>
        <v>0</v>
      </c>
      <c r="BL219" s="17" t="s">
        <v>247</v>
      </c>
      <c r="BM219" s="17" t="s">
        <v>1598</v>
      </c>
    </row>
    <row r="220" spans="2:65" s="1" customFormat="1" ht="16.5" customHeight="1">
      <c r="B220" s="38"/>
      <c r="C220" s="248" t="s">
        <v>532</v>
      </c>
      <c r="D220" s="248" t="s">
        <v>223</v>
      </c>
      <c r="E220" s="249" t="s">
        <v>1599</v>
      </c>
      <c r="F220" s="250" t="s">
        <v>1600</v>
      </c>
      <c r="G220" s="251" t="s">
        <v>434</v>
      </c>
      <c r="H220" s="252">
        <v>5</v>
      </c>
      <c r="I220" s="253"/>
      <c r="J220" s="252">
        <f>ROUND(I220*H220,0)</f>
        <v>0</v>
      </c>
      <c r="K220" s="250" t="s">
        <v>209</v>
      </c>
      <c r="L220" s="254"/>
      <c r="M220" s="255" t="s">
        <v>20</v>
      </c>
      <c r="N220" s="256" t="s">
        <v>46</v>
      </c>
      <c r="O220" s="79"/>
      <c r="P220" s="212">
        <f>O220*H220</f>
        <v>0</v>
      </c>
      <c r="Q220" s="212">
        <v>0</v>
      </c>
      <c r="R220" s="212">
        <f>Q220*H220</f>
        <v>0</v>
      </c>
      <c r="S220" s="212">
        <v>0</v>
      </c>
      <c r="T220" s="213">
        <f>S220*H220</f>
        <v>0</v>
      </c>
      <c r="AR220" s="17" t="s">
        <v>374</v>
      </c>
      <c r="AT220" s="17" t="s">
        <v>223</v>
      </c>
      <c r="AU220" s="17" t="s">
        <v>165</v>
      </c>
      <c r="AY220" s="17" t="s">
        <v>157</v>
      </c>
      <c r="BE220" s="214">
        <f>IF(N220="základní",J220,0)</f>
        <v>0</v>
      </c>
      <c r="BF220" s="214">
        <f>IF(N220="snížená",J220,0)</f>
        <v>0</v>
      </c>
      <c r="BG220" s="214">
        <f>IF(N220="zákl. přenesená",J220,0)</f>
        <v>0</v>
      </c>
      <c r="BH220" s="214">
        <f>IF(N220="sníž. přenesená",J220,0)</f>
        <v>0</v>
      </c>
      <c r="BI220" s="214">
        <f>IF(N220="nulová",J220,0)</f>
        <v>0</v>
      </c>
      <c r="BJ220" s="17" t="s">
        <v>165</v>
      </c>
      <c r="BK220" s="214">
        <f>ROUND(I220*H220,0)</f>
        <v>0</v>
      </c>
      <c r="BL220" s="17" t="s">
        <v>247</v>
      </c>
      <c r="BM220" s="17" t="s">
        <v>1601</v>
      </c>
    </row>
    <row r="221" spans="2:65" s="1" customFormat="1" ht="16.5" customHeight="1">
      <c r="B221" s="38"/>
      <c r="C221" s="248" t="s">
        <v>538</v>
      </c>
      <c r="D221" s="248" t="s">
        <v>223</v>
      </c>
      <c r="E221" s="249" t="s">
        <v>1602</v>
      </c>
      <c r="F221" s="250" t="s">
        <v>540</v>
      </c>
      <c r="G221" s="251" t="s">
        <v>541</v>
      </c>
      <c r="H221" s="252">
        <v>7</v>
      </c>
      <c r="I221" s="253"/>
      <c r="J221" s="252">
        <f>ROUND(I221*H221,0)</f>
        <v>0</v>
      </c>
      <c r="K221" s="250" t="s">
        <v>209</v>
      </c>
      <c r="L221" s="254"/>
      <c r="M221" s="255" t="s">
        <v>20</v>
      </c>
      <c r="N221" s="256" t="s">
        <v>46</v>
      </c>
      <c r="O221" s="79"/>
      <c r="P221" s="212">
        <f>O221*H221</f>
        <v>0</v>
      </c>
      <c r="Q221" s="212">
        <v>0</v>
      </c>
      <c r="R221" s="212">
        <f>Q221*H221</f>
        <v>0</v>
      </c>
      <c r="S221" s="212">
        <v>0</v>
      </c>
      <c r="T221" s="213">
        <f>S221*H221</f>
        <v>0</v>
      </c>
      <c r="AR221" s="17" t="s">
        <v>374</v>
      </c>
      <c r="AT221" s="17" t="s">
        <v>223</v>
      </c>
      <c r="AU221" s="17" t="s">
        <v>165</v>
      </c>
      <c r="AY221" s="17" t="s">
        <v>157</v>
      </c>
      <c r="BE221" s="214">
        <f>IF(N221="základní",J221,0)</f>
        <v>0</v>
      </c>
      <c r="BF221" s="214">
        <f>IF(N221="snížená",J221,0)</f>
        <v>0</v>
      </c>
      <c r="BG221" s="214">
        <f>IF(N221="zákl. přenesená",J221,0)</f>
        <v>0</v>
      </c>
      <c r="BH221" s="214">
        <f>IF(N221="sníž. přenesená",J221,0)</f>
        <v>0</v>
      </c>
      <c r="BI221" s="214">
        <f>IF(N221="nulová",J221,0)</f>
        <v>0</v>
      </c>
      <c r="BJ221" s="17" t="s">
        <v>165</v>
      </c>
      <c r="BK221" s="214">
        <f>ROUND(I221*H221,0)</f>
        <v>0</v>
      </c>
      <c r="BL221" s="17" t="s">
        <v>247</v>
      </c>
      <c r="BM221" s="17" t="s">
        <v>1603</v>
      </c>
    </row>
    <row r="222" spans="2:51" s="11" customFormat="1" ht="12">
      <c r="B222" s="215"/>
      <c r="C222" s="216"/>
      <c r="D222" s="217" t="s">
        <v>167</v>
      </c>
      <c r="E222" s="218" t="s">
        <v>20</v>
      </c>
      <c r="F222" s="219" t="s">
        <v>1604</v>
      </c>
      <c r="G222" s="216"/>
      <c r="H222" s="220">
        <v>7</v>
      </c>
      <c r="I222" s="221"/>
      <c r="J222" s="216"/>
      <c r="K222" s="216"/>
      <c r="L222" s="222"/>
      <c r="M222" s="223"/>
      <c r="N222" s="224"/>
      <c r="O222" s="224"/>
      <c r="P222" s="224"/>
      <c r="Q222" s="224"/>
      <c r="R222" s="224"/>
      <c r="S222" s="224"/>
      <c r="T222" s="225"/>
      <c r="AT222" s="226" t="s">
        <v>167</v>
      </c>
      <c r="AU222" s="226" t="s">
        <v>165</v>
      </c>
      <c r="AV222" s="11" t="s">
        <v>165</v>
      </c>
      <c r="AW222" s="11" t="s">
        <v>34</v>
      </c>
      <c r="AX222" s="11" t="s">
        <v>8</v>
      </c>
      <c r="AY222" s="226" t="s">
        <v>157</v>
      </c>
    </row>
    <row r="223" spans="2:65" s="1" customFormat="1" ht="16.5" customHeight="1">
      <c r="B223" s="38"/>
      <c r="C223" s="248" t="s">
        <v>544</v>
      </c>
      <c r="D223" s="248" t="s">
        <v>223</v>
      </c>
      <c r="E223" s="249" t="s">
        <v>763</v>
      </c>
      <c r="F223" s="250" t="s">
        <v>1605</v>
      </c>
      <c r="G223" s="251" t="s">
        <v>434</v>
      </c>
      <c r="H223" s="252">
        <v>257</v>
      </c>
      <c r="I223" s="253"/>
      <c r="J223" s="252">
        <f>ROUND(I223*H223,0)</f>
        <v>0</v>
      </c>
      <c r="K223" s="250" t="s">
        <v>209</v>
      </c>
      <c r="L223" s="254"/>
      <c r="M223" s="255" t="s">
        <v>20</v>
      </c>
      <c r="N223" s="256" t="s">
        <v>46</v>
      </c>
      <c r="O223" s="79"/>
      <c r="P223" s="212">
        <f>O223*H223</f>
        <v>0</v>
      </c>
      <c r="Q223" s="212">
        <v>0</v>
      </c>
      <c r="R223" s="212">
        <f>Q223*H223</f>
        <v>0</v>
      </c>
      <c r="S223" s="212">
        <v>0</v>
      </c>
      <c r="T223" s="213">
        <f>S223*H223</f>
        <v>0</v>
      </c>
      <c r="AR223" s="17" t="s">
        <v>374</v>
      </c>
      <c r="AT223" s="17" t="s">
        <v>223</v>
      </c>
      <c r="AU223" s="17" t="s">
        <v>165</v>
      </c>
      <c r="AY223" s="17" t="s">
        <v>157</v>
      </c>
      <c r="BE223" s="214">
        <f>IF(N223="základní",J223,0)</f>
        <v>0</v>
      </c>
      <c r="BF223" s="214">
        <f>IF(N223="snížená",J223,0)</f>
        <v>0</v>
      </c>
      <c r="BG223" s="214">
        <f>IF(N223="zákl. přenesená",J223,0)</f>
        <v>0</v>
      </c>
      <c r="BH223" s="214">
        <f>IF(N223="sníž. přenesená",J223,0)</f>
        <v>0</v>
      </c>
      <c r="BI223" s="214">
        <f>IF(N223="nulová",J223,0)</f>
        <v>0</v>
      </c>
      <c r="BJ223" s="17" t="s">
        <v>165</v>
      </c>
      <c r="BK223" s="214">
        <f>ROUND(I223*H223,0)</f>
        <v>0</v>
      </c>
      <c r="BL223" s="17" t="s">
        <v>247</v>
      </c>
      <c r="BM223" s="17" t="s">
        <v>1606</v>
      </c>
    </row>
    <row r="224" spans="2:51" s="11" customFormat="1" ht="12">
      <c r="B224" s="215"/>
      <c r="C224" s="216"/>
      <c r="D224" s="217" t="s">
        <v>167</v>
      </c>
      <c r="E224" s="218" t="s">
        <v>20</v>
      </c>
      <c r="F224" s="219" t="s">
        <v>1607</v>
      </c>
      <c r="G224" s="216"/>
      <c r="H224" s="220">
        <v>257</v>
      </c>
      <c r="I224" s="221"/>
      <c r="J224" s="216"/>
      <c r="K224" s="216"/>
      <c r="L224" s="222"/>
      <c r="M224" s="223"/>
      <c r="N224" s="224"/>
      <c r="O224" s="224"/>
      <c r="P224" s="224"/>
      <c r="Q224" s="224"/>
      <c r="R224" s="224"/>
      <c r="S224" s="224"/>
      <c r="T224" s="225"/>
      <c r="AT224" s="226" t="s">
        <v>167</v>
      </c>
      <c r="AU224" s="226" t="s">
        <v>165</v>
      </c>
      <c r="AV224" s="11" t="s">
        <v>165</v>
      </c>
      <c r="AW224" s="11" t="s">
        <v>34</v>
      </c>
      <c r="AX224" s="11" t="s">
        <v>8</v>
      </c>
      <c r="AY224" s="226" t="s">
        <v>157</v>
      </c>
    </row>
    <row r="225" spans="2:65" s="1" customFormat="1" ht="16.5" customHeight="1">
      <c r="B225" s="38"/>
      <c r="C225" s="248" t="s">
        <v>549</v>
      </c>
      <c r="D225" s="248" t="s">
        <v>223</v>
      </c>
      <c r="E225" s="249" t="s">
        <v>767</v>
      </c>
      <c r="F225" s="250" t="s">
        <v>1608</v>
      </c>
      <c r="G225" s="251" t="s">
        <v>231</v>
      </c>
      <c r="H225" s="252">
        <v>257</v>
      </c>
      <c r="I225" s="253"/>
      <c r="J225" s="252">
        <f>ROUND(I225*H225,0)</f>
        <v>0</v>
      </c>
      <c r="K225" s="250" t="s">
        <v>209</v>
      </c>
      <c r="L225" s="254"/>
      <c r="M225" s="255" t="s">
        <v>20</v>
      </c>
      <c r="N225" s="256" t="s">
        <v>46</v>
      </c>
      <c r="O225" s="79"/>
      <c r="P225" s="212">
        <f>O225*H225</f>
        <v>0</v>
      </c>
      <c r="Q225" s="212">
        <v>0</v>
      </c>
      <c r="R225" s="212">
        <f>Q225*H225</f>
        <v>0</v>
      </c>
      <c r="S225" s="212">
        <v>0</v>
      </c>
      <c r="T225" s="213">
        <f>S225*H225</f>
        <v>0</v>
      </c>
      <c r="AR225" s="17" t="s">
        <v>374</v>
      </c>
      <c r="AT225" s="17" t="s">
        <v>223</v>
      </c>
      <c r="AU225" s="17" t="s">
        <v>165</v>
      </c>
      <c r="AY225" s="17" t="s">
        <v>157</v>
      </c>
      <c r="BE225" s="214">
        <f>IF(N225="základní",J225,0)</f>
        <v>0</v>
      </c>
      <c r="BF225" s="214">
        <f>IF(N225="snížená",J225,0)</f>
        <v>0</v>
      </c>
      <c r="BG225" s="214">
        <f>IF(N225="zákl. přenesená",J225,0)</f>
        <v>0</v>
      </c>
      <c r="BH225" s="214">
        <f>IF(N225="sníž. přenesená",J225,0)</f>
        <v>0</v>
      </c>
      <c r="BI225" s="214">
        <f>IF(N225="nulová",J225,0)</f>
        <v>0</v>
      </c>
      <c r="BJ225" s="17" t="s">
        <v>165</v>
      </c>
      <c r="BK225" s="214">
        <f>ROUND(I225*H225,0)</f>
        <v>0</v>
      </c>
      <c r="BL225" s="17" t="s">
        <v>247</v>
      </c>
      <c r="BM225" s="17" t="s">
        <v>1609</v>
      </c>
    </row>
    <row r="226" spans="2:51" s="11" customFormat="1" ht="12">
      <c r="B226" s="215"/>
      <c r="C226" s="216"/>
      <c r="D226" s="217" t="s">
        <v>167</v>
      </c>
      <c r="E226" s="218" t="s">
        <v>20</v>
      </c>
      <c r="F226" s="219" t="s">
        <v>1610</v>
      </c>
      <c r="G226" s="216"/>
      <c r="H226" s="220">
        <v>257</v>
      </c>
      <c r="I226" s="221"/>
      <c r="J226" s="216"/>
      <c r="K226" s="216"/>
      <c r="L226" s="222"/>
      <c r="M226" s="223"/>
      <c r="N226" s="224"/>
      <c r="O226" s="224"/>
      <c r="P226" s="224"/>
      <c r="Q226" s="224"/>
      <c r="R226" s="224"/>
      <c r="S226" s="224"/>
      <c r="T226" s="225"/>
      <c r="AT226" s="226" t="s">
        <v>167</v>
      </c>
      <c r="AU226" s="226" t="s">
        <v>165</v>
      </c>
      <c r="AV226" s="11" t="s">
        <v>165</v>
      </c>
      <c r="AW226" s="11" t="s">
        <v>34</v>
      </c>
      <c r="AX226" s="11" t="s">
        <v>8</v>
      </c>
      <c r="AY226" s="226" t="s">
        <v>157</v>
      </c>
    </row>
    <row r="227" spans="2:65" s="1" customFormat="1" ht="16.5" customHeight="1">
      <c r="B227" s="38"/>
      <c r="C227" s="248" t="s">
        <v>558</v>
      </c>
      <c r="D227" s="248" t="s">
        <v>223</v>
      </c>
      <c r="E227" s="249" t="s">
        <v>1611</v>
      </c>
      <c r="F227" s="250" t="s">
        <v>1594</v>
      </c>
      <c r="G227" s="251" t="s">
        <v>172</v>
      </c>
      <c r="H227" s="252">
        <v>18</v>
      </c>
      <c r="I227" s="253"/>
      <c r="J227" s="252">
        <f>ROUND(I227*H227,0)</f>
        <v>0</v>
      </c>
      <c r="K227" s="250" t="s">
        <v>209</v>
      </c>
      <c r="L227" s="254"/>
      <c r="M227" s="255" t="s">
        <v>20</v>
      </c>
      <c r="N227" s="256" t="s">
        <v>46</v>
      </c>
      <c r="O227" s="79"/>
      <c r="P227" s="212">
        <f>O227*H227</f>
        <v>0</v>
      </c>
      <c r="Q227" s="212">
        <v>0</v>
      </c>
      <c r="R227" s="212">
        <f>Q227*H227</f>
        <v>0</v>
      </c>
      <c r="S227" s="212">
        <v>0</v>
      </c>
      <c r="T227" s="213">
        <f>S227*H227</f>
        <v>0</v>
      </c>
      <c r="AR227" s="17" t="s">
        <v>374</v>
      </c>
      <c r="AT227" s="17" t="s">
        <v>223</v>
      </c>
      <c r="AU227" s="17" t="s">
        <v>165</v>
      </c>
      <c r="AY227" s="17" t="s">
        <v>157</v>
      </c>
      <c r="BE227" s="214">
        <f>IF(N227="základní",J227,0)</f>
        <v>0</v>
      </c>
      <c r="BF227" s="214">
        <f>IF(N227="snížená",J227,0)</f>
        <v>0</v>
      </c>
      <c r="BG227" s="214">
        <f>IF(N227="zákl. přenesená",J227,0)</f>
        <v>0</v>
      </c>
      <c r="BH227" s="214">
        <f>IF(N227="sníž. přenesená",J227,0)</f>
        <v>0</v>
      </c>
      <c r="BI227" s="214">
        <f>IF(N227="nulová",J227,0)</f>
        <v>0</v>
      </c>
      <c r="BJ227" s="17" t="s">
        <v>165</v>
      </c>
      <c r="BK227" s="214">
        <f>ROUND(I227*H227,0)</f>
        <v>0</v>
      </c>
      <c r="BL227" s="17" t="s">
        <v>247</v>
      </c>
      <c r="BM227" s="17" t="s">
        <v>1612</v>
      </c>
    </row>
    <row r="228" spans="2:51" s="11" customFormat="1" ht="12">
      <c r="B228" s="215"/>
      <c r="C228" s="216"/>
      <c r="D228" s="217" t="s">
        <v>167</v>
      </c>
      <c r="E228" s="218" t="s">
        <v>20</v>
      </c>
      <c r="F228" s="219" t="s">
        <v>1613</v>
      </c>
      <c r="G228" s="216"/>
      <c r="H228" s="220">
        <v>18</v>
      </c>
      <c r="I228" s="221"/>
      <c r="J228" s="216"/>
      <c r="K228" s="216"/>
      <c r="L228" s="222"/>
      <c r="M228" s="223"/>
      <c r="N228" s="224"/>
      <c r="O228" s="224"/>
      <c r="P228" s="224"/>
      <c r="Q228" s="224"/>
      <c r="R228" s="224"/>
      <c r="S228" s="224"/>
      <c r="T228" s="225"/>
      <c r="AT228" s="226" t="s">
        <v>167</v>
      </c>
      <c r="AU228" s="226" t="s">
        <v>165</v>
      </c>
      <c r="AV228" s="11" t="s">
        <v>165</v>
      </c>
      <c r="AW228" s="11" t="s">
        <v>34</v>
      </c>
      <c r="AX228" s="11" t="s">
        <v>8</v>
      </c>
      <c r="AY228" s="226" t="s">
        <v>157</v>
      </c>
    </row>
    <row r="229" spans="2:65" s="1" customFormat="1" ht="16.5" customHeight="1">
      <c r="B229" s="38"/>
      <c r="C229" s="204" t="s">
        <v>563</v>
      </c>
      <c r="D229" s="204" t="s">
        <v>159</v>
      </c>
      <c r="E229" s="205" t="s">
        <v>771</v>
      </c>
      <c r="F229" s="206" t="s">
        <v>1614</v>
      </c>
      <c r="G229" s="207" t="s">
        <v>231</v>
      </c>
      <c r="H229" s="208">
        <v>257</v>
      </c>
      <c r="I229" s="209"/>
      <c r="J229" s="208">
        <f>ROUND(I229*H229,0)</f>
        <v>0</v>
      </c>
      <c r="K229" s="206" t="s">
        <v>209</v>
      </c>
      <c r="L229" s="43"/>
      <c r="M229" s="210" t="s">
        <v>20</v>
      </c>
      <c r="N229" s="211" t="s">
        <v>46</v>
      </c>
      <c r="O229" s="79"/>
      <c r="P229" s="212">
        <f>O229*H229</f>
        <v>0</v>
      </c>
      <c r="Q229" s="212">
        <v>0</v>
      </c>
      <c r="R229" s="212">
        <f>Q229*H229</f>
        <v>0</v>
      </c>
      <c r="S229" s="212">
        <v>0</v>
      </c>
      <c r="T229" s="213">
        <f>S229*H229</f>
        <v>0</v>
      </c>
      <c r="AR229" s="17" t="s">
        <v>247</v>
      </c>
      <c r="AT229" s="17" t="s">
        <v>159</v>
      </c>
      <c r="AU229" s="17" t="s">
        <v>165</v>
      </c>
      <c r="AY229" s="17" t="s">
        <v>157</v>
      </c>
      <c r="BE229" s="214">
        <f>IF(N229="základní",J229,0)</f>
        <v>0</v>
      </c>
      <c r="BF229" s="214">
        <f>IF(N229="snížená",J229,0)</f>
        <v>0</v>
      </c>
      <c r="BG229" s="214">
        <f>IF(N229="zákl. přenesená",J229,0)</f>
        <v>0</v>
      </c>
      <c r="BH229" s="214">
        <f>IF(N229="sníž. přenesená",J229,0)</f>
        <v>0</v>
      </c>
      <c r="BI229" s="214">
        <f>IF(N229="nulová",J229,0)</f>
        <v>0</v>
      </c>
      <c r="BJ229" s="17" t="s">
        <v>165</v>
      </c>
      <c r="BK229" s="214">
        <f>ROUND(I229*H229,0)</f>
        <v>0</v>
      </c>
      <c r="BL229" s="17" t="s">
        <v>247</v>
      </c>
      <c r="BM229" s="17" t="s">
        <v>1615</v>
      </c>
    </row>
    <row r="230" spans="2:51" s="11" customFormat="1" ht="12">
      <c r="B230" s="215"/>
      <c r="C230" s="216"/>
      <c r="D230" s="217" t="s">
        <v>167</v>
      </c>
      <c r="E230" s="218" t="s">
        <v>20</v>
      </c>
      <c r="F230" s="219" t="s">
        <v>1610</v>
      </c>
      <c r="G230" s="216"/>
      <c r="H230" s="220">
        <v>257</v>
      </c>
      <c r="I230" s="221"/>
      <c r="J230" s="216"/>
      <c r="K230" s="216"/>
      <c r="L230" s="222"/>
      <c r="M230" s="223"/>
      <c r="N230" s="224"/>
      <c r="O230" s="224"/>
      <c r="P230" s="224"/>
      <c r="Q230" s="224"/>
      <c r="R230" s="224"/>
      <c r="S230" s="224"/>
      <c r="T230" s="225"/>
      <c r="AT230" s="226" t="s">
        <v>167</v>
      </c>
      <c r="AU230" s="226" t="s">
        <v>165</v>
      </c>
      <c r="AV230" s="11" t="s">
        <v>165</v>
      </c>
      <c r="AW230" s="11" t="s">
        <v>34</v>
      </c>
      <c r="AX230" s="11" t="s">
        <v>8</v>
      </c>
      <c r="AY230" s="226" t="s">
        <v>157</v>
      </c>
    </row>
    <row r="231" spans="2:65" s="1" customFormat="1" ht="16.5" customHeight="1">
      <c r="B231" s="38"/>
      <c r="C231" s="248" t="s">
        <v>568</v>
      </c>
      <c r="D231" s="248" t="s">
        <v>223</v>
      </c>
      <c r="E231" s="249" t="s">
        <v>1616</v>
      </c>
      <c r="F231" s="250" t="s">
        <v>1363</v>
      </c>
      <c r="G231" s="251" t="s">
        <v>231</v>
      </c>
      <c r="H231" s="252">
        <v>257</v>
      </c>
      <c r="I231" s="253"/>
      <c r="J231" s="252">
        <f>ROUND(I231*H231,0)</f>
        <v>0</v>
      </c>
      <c r="K231" s="250" t="s">
        <v>163</v>
      </c>
      <c r="L231" s="254"/>
      <c r="M231" s="255" t="s">
        <v>20</v>
      </c>
      <c r="N231" s="256" t="s">
        <v>46</v>
      </c>
      <c r="O231" s="79"/>
      <c r="P231" s="212">
        <f>O231*H231</f>
        <v>0</v>
      </c>
      <c r="Q231" s="212">
        <v>0.00012</v>
      </c>
      <c r="R231" s="212">
        <f>Q231*H231</f>
        <v>0.03084</v>
      </c>
      <c r="S231" s="212">
        <v>0</v>
      </c>
      <c r="T231" s="213">
        <f>S231*H231</f>
        <v>0</v>
      </c>
      <c r="AR231" s="17" t="s">
        <v>374</v>
      </c>
      <c r="AT231" s="17" t="s">
        <v>223</v>
      </c>
      <c r="AU231" s="17" t="s">
        <v>165</v>
      </c>
      <c r="AY231" s="17" t="s">
        <v>157</v>
      </c>
      <c r="BE231" s="214">
        <f>IF(N231="základní",J231,0)</f>
        <v>0</v>
      </c>
      <c r="BF231" s="214">
        <f>IF(N231="snížená",J231,0)</f>
        <v>0</v>
      </c>
      <c r="BG231" s="214">
        <f>IF(N231="zákl. přenesená",J231,0)</f>
        <v>0</v>
      </c>
      <c r="BH231" s="214">
        <f>IF(N231="sníž. přenesená",J231,0)</f>
        <v>0</v>
      </c>
      <c r="BI231" s="214">
        <f>IF(N231="nulová",J231,0)</f>
        <v>0</v>
      </c>
      <c r="BJ231" s="17" t="s">
        <v>165</v>
      </c>
      <c r="BK231" s="214">
        <f>ROUND(I231*H231,0)</f>
        <v>0</v>
      </c>
      <c r="BL231" s="17" t="s">
        <v>247</v>
      </c>
      <c r="BM231" s="17" t="s">
        <v>1617</v>
      </c>
    </row>
    <row r="232" spans="2:51" s="11" customFormat="1" ht="12">
      <c r="B232" s="215"/>
      <c r="C232" s="216"/>
      <c r="D232" s="217" t="s">
        <v>167</v>
      </c>
      <c r="E232" s="218" t="s">
        <v>20</v>
      </c>
      <c r="F232" s="219" t="s">
        <v>1610</v>
      </c>
      <c r="G232" s="216"/>
      <c r="H232" s="220">
        <v>257</v>
      </c>
      <c r="I232" s="221"/>
      <c r="J232" s="216"/>
      <c r="K232" s="216"/>
      <c r="L232" s="222"/>
      <c r="M232" s="223"/>
      <c r="N232" s="224"/>
      <c r="O232" s="224"/>
      <c r="P232" s="224"/>
      <c r="Q232" s="224"/>
      <c r="R232" s="224"/>
      <c r="S232" s="224"/>
      <c r="T232" s="225"/>
      <c r="AT232" s="226" t="s">
        <v>167</v>
      </c>
      <c r="AU232" s="226" t="s">
        <v>165</v>
      </c>
      <c r="AV232" s="11" t="s">
        <v>165</v>
      </c>
      <c r="AW232" s="11" t="s">
        <v>34</v>
      </c>
      <c r="AX232" s="11" t="s">
        <v>8</v>
      </c>
      <c r="AY232" s="226" t="s">
        <v>157</v>
      </c>
    </row>
    <row r="233" spans="2:63" s="10" customFormat="1" ht="22.8" customHeight="1">
      <c r="B233" s="188"/>
      <c r="C233" s="189"/>
      <c r="D233" s="190" t="s">
        <v>73</v>
      </c>
      <c r="E233" s="202" t="s">
        <v>1618</v>
      </c>
      <c r="F233" s="202" t="s">
        <v>1619</v>
      </c>
      <c r="G233" s="189"/>
      <c r="H233" s="189"/>
      <c r="I233" s="192"/>
      <c r="J233" s="203">
        <f>BK233</f>
        <v>0</v>
      </c>
      <c r="K233" s="189"/>
      <c r="L233" s="194"/>
      <c r="M233" s="195"/>
      <c r="N233" s="196"/>
      <c r="O233" s="196"/>
      <c r="P233" s="197">
        <f>SUM(P234:P292)</f>
        <v>0</v>
      </c>
      <c r="Q233" s="196"/>
      <c r="R233" s="197">
        <f>SUM(R234:R292)</f>
        <v>0</v>
      </c>
      <c r="S233" s="196"/>
      <c r="T233" s="198">
        <f>SUM(T234:T292)</f>
        <v>0</v>
      </c>
      <c r="AR233" s="199" t="s">
        <v>8</v>
      </c>
      <c r="AT233" s="200" t="s">
        <v>73</v>
      </c>
      <c r="AU233" s="200" t="s">
        <v>8</v>
      </c>
      <c r="AY233" s="199" t="s">
        <v>157</v>
      </c>
      <c r="BK233" s="201">
        <f>SUM(BK234:BK292)</f>
        <v>0</v>
      </c>
    </row>
    <row r="234" spans="2:65" s="1" customFormat="1" ht="16.5" customHeight="1">
      <c r="B234" s="38"/>
      <c r="C234" s="248" t="s">
        <v>573</v>
      </c>
      <c r="D234" s="248" t="s">
        <v>223</v>
      </c>
      <c r="E234" s="249" t="s">
        <v>1620</v>
      </c>
      <c r="F234" s="250" t="s">
        <v>1524</v>
      </c>
      <c r="G234" s="251" t="s">
        <v>434</v>
      </c>
      <c r="H234" s="252">
        <v>49</v>
      </c>
      <c r="I234" s="253"/>
      <c r="J234" s="252">
        <f>ROUND(I234*H234,0)</f>
        <v>0</v>
      </c>
      <c r="K234" s="250" t="s">
        <v>209</v>
      </c>
      <c r="L234" s="254"/>
      <c r="M234" s="255" t="s">
        <v>20</v>
      </c>
      <c r="N234" s="256" t="s">
        <v>46</v>
      </c>
      <c r="O234" s="79"/>
      <c r="P234" s="212">
        <f>O234*H234</f>
        <v>0</v>
      </c>
      <c r="Q234" s="212">
        <v>0</v>
      </c>
      <c r="R234" s="212">
        <f>Q234*H234</f>
        <v>0</v>
      </c>
      <c r="S234" s="212">
        <v>0</v>
      </c>
      <c r="T234" s="213">
        <f>S234*H234</f>
        <v>0</v>
      </c>
      <c r="AR234" s="17" t="s">
        <v>374</v>
      </c>
      <c r="AT234" s="17" t="s">
        <v>223</v>
      </c>
      <c r="AU234" s="17" t="s">
        <v>165</v>
      </c>
      <c r="AY234" s="17" t="s">
        <v>157</v>
      </c>
      <c r="BE234" s="214">
        <f>IF(N234="základní",J234,0)</f>
        <v>0</v>
      </c>
      <c r="BF234" s="214">
        <f>IF(N234="snížená",J234,0)</f>
        <v>0</v>
      </c>
      <c r="BG234" s="214">
        <f>IF(N234="zákl. přenesená",J234,0)</f>
        <v>0</v>
      </c>
      <c r="BH234" s="214">
        <f>IF(N234="sníž. přenesená",J234,0)</f>
        <v>0</v>
      </c>
      <c r="BI234" s="214">
        <f>IF(N234="nulová",J234,0)</f>
        <v>0</v>
      </c>
      <c r="BJ234" s="17" t="s">
        <v>165</v>
      </c>
      <c r="BK234" s="214">
        <f>ROUND(I234*H234,0)</f>
        <v>0</v>
      </c>
      <c r="BL234" s="17" t="s">
        <v>247</v>
      </c>
      <c r="BM234" s="17" t="s">
        <v>1621</v>
      </c>
    </row>
    <row r="235" spans="2:51" s="11" customFormat="1" ht="12">
      <c r="B235" s="215"/>
      <c r="C235" s="216"/>
      <c r="D235" s="217" t="s">
        <v>167</v>
      </c>
      <c r="E235" s="218" t="s">
        <v>20</v>
      </c>
      <c r="F235" s="219" t="s">
        <v>1622</v>
      </c>
      <c r="G235" s="216"/>
      <c r="H235" s="220">
        <v>49</v>
      </c>
      <c r="I235" s="221"/>
      <c r="J235" s="216"/>
      <c r="K235" s="216"/>
      <c r="L235" s="222"/>
      <c r="M235" s="223"/>
      <c r="N235" s="224"/>
      <c r="O235" s="224"/>
      <c r="P235" s="224"/>
      <c r="Q235" s="224"/>
      <c r="R235" s="224"/>
      <c r="S235" s="224"/>
      <c r="T235" s="225"/>
      <c r="AT235" s="226" t="s">
        <v>167</v>
      </c>
      <c r="AU235" s="226" t="s">
        <v>165</v>
      </c>
      <c r="AV235" s="11" t="s">
        <v>165</v>
      </c>
      <c r="AW235" s="11" t="s">
        <v>34</v>
      </c>
      <c r="AX235" s="11" t="s">
        <v>74</v>
      </c>
      <c r="AY235" s="226" t="s">
        <v>157</v>
      </c>
    </row>
    <row r="236" spans="2:51" s="12" customFormat="1" ht="12">
      <c r="B236" s="227"/>
      <c r="C236" s="228"/>
      <c r="D236" s="217" t="s">
        <v>167</v>
      </c>
      <c r="E236" s="229" t="s">
        <v>20</v>
      </c>
      <c r="F236" s="230" t="s">
        <v>169</v>
      </c>
      <c r="G236" s="228"/>
      <c r="H236" s="231">
        <v>49</v>
      </c>
      <c r="I236" s="232"/>
      <c r="J236" s="228"/>
      <c r="K236" s="228"/>
      <c r="L236" s="233"/>
      <c r="M236" s="234"/>
      <c r="N236" s="235"/>
      <c r="O236" s="235"/>
      <c r="P236" s="235"/>
      <c r="Q236" s="235"/>
      <c r="R236" s="235"/>
      <c r="S236" s="235"/>
      <c r="T236" s="236"/>
      <c r="AT236" s="237" t="s">
        <v>167</v>
      </c>
      <c r="AU236" s="237" t="s">
        <v>165</v>
      </c>
      <c r="AV236" s="12" t="s">
        <v>164</v>
      </c>
      <c r="AW236" s="12" t="s">
        <v>34</v>
      </c>
      <c r="AX236" s="12" t="s">
        <v>8</v>
      </c>
      <c r="AY236" s="237" t="s">
        <v>157</v>
      </c>
    </row>
    <row r="237" spans="2:65" s="1" customFormat="1" ht="16.5" customHeight="1">
      <c r="B237" s="38"/>
      <c r="C237" s="248" t="s">
        <v>577</v>
      </c>
      <c r="D237" s="248" t="s">
        <v>223</v>
      </c>
      <c r="E237" s="249" t="s">
        <v>1623</v>
      </c>
      <c r="F237" s="250" t="s">
        <v>1624</v>
      </c>
      <c r="G237" s="251" t="s">
        <v>434</v>
      </c>
      <c r="H237" s="252">
        <v>3</v>
      </c>
      <c r="I237" s="253"/>
      <c r="J237" s="252">
        <f>ROUND(I237*H237,0)</f>
        <v>0</v>
      </c>
      <c r="K237" s="250" t="s">
        <v>209</v>
      </c>
      <c r="L237" s="254"/>
      <c r="M237" s="255" t="s">
        <v>20</v>
      </c>
      <c r="N237" s="256" t="s">
        <v>46</v>
      </c>
      <c r="O237" s="79"/>
      <c r="P237" s="212">
        <f>O237*H237</f>
        <v>0</v>
      </c>
      <c r="Q237" s="212">
        <v>0</v>
      </c>
      <c r="R237" s="212">
        <f>Q237*H237</f>
        <v>0</v>
      </c>
      <c r="S237" s="212">
        <v>0</v>
      </c>
      <c r="T237" s="213">
        <f>S237*H237</f>
        <v>0</v>
      </c>
      <c r="AR237" s="17" t="s">
        <v>374</v>
      </c>
      <c r="AT237" s="17" t="s">
        <v>223</v>
      </c>
      <c r="AU237" s="17" t="s">
        <v>165</v>
      </c>
      <c r="AY237" s="17" t="s">
        <v>157</v>
      </c>
      <c r="BE237" s="214">
        <f>IF(N237="základní",J237,0)</f>
        <v>0</v>
      </c>
      <c r="BF237" s="214">
        <f>IF(N237="snížená",J237,0)</f>
        <v>0</v>
      </c>
      <c r="BG237" s="214">
        <f>IF(N237="zákl. přenesená",J237,0)</f>
        <v>0</v>
      </c>
      <c r="BH237" s="214">
        <f>IF(N237="sníž. přenesená",J237,0)</f>
        <v>0</v>
      </c>
      <c r="BI237" s="214">
        <f>IF(N237="nulová",J237,0)</f>
        <v>0</v>
      </c>
      <c r="BJ237" s="17" t="s">
        <v>165</v>
      </c>
      <c r="BK237" s="214">
        <f>ROUND(I237*H237,0)</f>
        <v>0</v>
      </c>
      <c r="BL237" s="17" t="s">
        <v>247</v>
      </c>
      <c r="BM237" s="17" t="s">
        <v>1625</v>
      </c>
    </row>
    <row r="238" spans="2:51" s="11" customFormat="1" ht="12">
      <c r="B238" s="215"/>
      <c r="C238" s="216"/>
      <c r="D238" s="217" t="s">
        <v>167</v>
      </c>
      <c r="E238" s="218" t="s">
        <v>20</v>
      </c>
      <c r="F238" s="219" t="s">
        <v>1626</v>
      </c>
      <c r="G238" s="216"/>
      <c r="H238" s="220">
        <v>3</v>
      </c>
      <c r="I238" s="221"/>
      <c r="J238" s="216"/>
      <c r="K238" s="216"/>
      <c r="L238" s="222"/>
      <c r="M238" s="223"/>
      <c r="N238" s="224"/>
      <c r="O238" s="224"/>
      <c r="P238" s="224"/>
      <c r="Q238" s="224"/>
      <c r="R238" s="224"/>
      <c r="S238" s="224"/>
      <c r="T238" s="225"/>
      <c r="AT238" s="226" t="s">
        <v>167</v>
      </c>
      <c r="AU238" s="226" t="s">
        <v>165</v>
      </c>
      <c r="AV238" s="11" t="s">
        <v>165</v>
      </c>
      <c r="AW238" s="11" t="s">
        <v>34</v>
      </c>
      <c r="AX238" s="11" t="s">
        <v>74</v>
      </c>
      <c r="AY238" s="226" t="s">
        <v>157</v>
      </c>
    </row>
    <row r="239" spans="2:51" s="12" customFormat="1" ht="12">
      <c r="B239" s="227"/>
      <c r="C239" s="228"/>
      <c r="D239" s="217" t="s">
        <v>167</v>
      </c>
      <c r="E239" s="229" t="s">
        <v>20</v>
      </c>
      <c r="F239" s="230" t="s">
        <v>169</v>
      </c>
      <c r="G239" s="228"/>
      <c r="H239" s="231">
        <v>3</v>
      </c>
      <c r="I239" s="232"/>
      <c r="J239" s="228"/>
      <c r="K239" s="228"/>
      <c r="L239" s="233"/>
      <c r="M239" s="234"/>
      <c r="N239" s="235"/>
      <c r="O239" s="235"/>
      <c r="P239" s="235"/>
      <c r="Q239" s="235"/>
      <c r="R239" s="235"/>
      <c r="S239" s="235"/>
      <c r="T239" s="236"/>
      <c r="AT239" s="237" t="s">
        <v>167</v>
      </c>
      <c r="AU239" s="237" t="s">
        <v>165</v>
      </c>
      <c r="AV239" s="12" t="s">
        <v>164</v>
      </c>
      <c r="AW239" s="12" t="s">
        <v>34</v>
      </c>
      <c r="AX239" s="12" t="s">
        <v>8</v>
      </c>
      <c r="AY239" s="237" t="s">
        <v>157</v>
      </c>
    </row>
    <row r="240" spans="2:65" s="1" customFormat="1" ht="16.5" customHeight="1">
      <c r="B240" s="38"/>
      <c r="C240" s="248" t="s">
        <v>581</v>
      </c>
      <c r="D240" s="248" t="s">
        <v>223</v>
      </c>
      <c r="E240" s="249" t="s">
        <v>1627</v>
      </c>
      <c r="F240" s="250" t="s">
        <v>1530</v>
      </c>
      <c r="G240" s="251" t="s">
        <v>434</v>
      </c>
      <c r="H240" s="252">
        <v>43</v>
      </c>
      <c r="I240" s="253"/>
      <c r="J240" s="252">
        <f>ROUND(I240*H240,0)</f>
        <v>0</v>
      </c>
      <c r="K240" s="250" t="s">
        <v>209</v>
      </c>
      <c r="L240" s="254"/>
      <c r="M240" s="255" t="s">
        <v>20</v>
      </c>
      <c r="N240" s="256" t="s">
        <v>46</v>
      </c>
      <c r="O240" s="79"/>
      <c r="P240" s="212">
        <f>O240*H240</f>
        <v>0</v>
      </c>
      <c r="Q240" s="212">
        <v>0</v>
      </c>
      <c r="R240" s="212">
        <f>Q240*H240</f>
        <v>0</v>
      </c>
      <c r="S240" s="212">
        <v>0</v>
      </c>
      <c r="T240" s="213">
        <f>S240*H240</f>
        <v>0</v>
      </c>
      <c r="AR240" s="17" t="s">
        <v>374</v>
      </c>
      <c r="AT240" s="17" t="s">
        <v>223</v>
      </c>
      <c r="AU240" s="17" t="s">
        <v>165</v>
      </c>
      <c r="AY240" s="17" t="s">
        <v>157</v>
      </c>
      <c r="BE240" s="214">
        <f>IF(N240="základní",J240,0)</f>
        <v>0</v>
      </c>
      <c r="BF240" s="214">
        <f>IF(N240="snížená",J240,0)</f>
        <v>0</v>
      </c>
      <c r="BG240" s="214">
        <f>IF(N240="zákl. přenesená",J240,0)</f>
        <v>0</v>
      </c>
      <c r="BH240" s="214">
        <f>IF(N240="sníž. přenesená",J240,0)</f>
        <v>0</v>
      </c>
      <c r="BI240" s="214">
        <f>IF(N240="nulová",J240,0)</f>
        <v>0</v>
      </c>
      <c r="BJ240" s="17" t="s">
        <v>165</v>
      </c>
      <c r="BK240" s="214">
        <f>ROUND(I240*H240,0)</f>
        <v>0</v>
      </c>
      <c r="BL240" s="17" t="s">
        <v>247</v>
      </c>
      <c r="BM240" s="17" t="s">
        <v>1628</v>
      </c>
    </row>
    <row r="241" spans="2:51" s="11" customFormat="1" ht="12">
      <c r="B241" s="215"/>
      <c r="C241" s="216"/>
      <c r="D241" s="217" t="s">
        <v>167</v>
      </c>
      <c r="E241" s="218" t="s">
        <v>20</v>
      </c>
      <c r="F241" s="219" t="s">
        <v>1629</v>
      </c>
      <c r="G241" s="216"/>
      <c r="H241" s="220">
        <v>43</v>
      </c>
      <c r="I241" s="221"/>
      <c r="J241" s="216"/>
      <c r="K241" s="216"/>
      <c r="L241" s="222"/>
      <c r="M241" s="223"/>
      <c r="N241" s="224"/>
      <c r="O241" s="224"/>
      <c r="P241" s="224"/>
      <c r="Q241" s="224"/>
      <c r="R241" s="224"/>
      <c r="S241" s="224"/>
      <c r="T241" s="225"/>
      <c r="AT241" s="226" t="s">
        <v>167</v>
      </c>
      <c r="AU241" s="226" t="s">
        <v>165</v>
      </c>
      <c r="AV241" s="11" t="s">
        <v>165</v>
      </c>
      <c r="AW241" s="11" t="s">
        <v>34</v>
      </c>
      <c r="AX241" s="11" t="s">
        <v>74</v>
      </c>
      <c r="AY241" s="226" t="s">
        <v>157</v>
      </c>
    </row>
    <row r="242" spans="2:51" s="12" customFormat="1" ht="12">
      <c r="B242" s="227"/>
      <c r="C242" s="228"/>
      <c r="D242" s="217" t="s">
        <v>167</v>
      </c>
      <c r="E242" s="229" t="s">
        <v>20</v>
      </c>
      <c r="F242" s="230" t="s">
        <v>169</v>
      </c>
      <c r="G242" s="228"/>
      <c r="H242" s="231">
        <v>43</v>
      </c>
      <c r="I242" s="232"/>
      <c r="J242" s="228"/>
      <c r="K242" s="228"/>
      <c r="L242" s="233"/>
      <c r="M242" s="234"/>
      <c r="N242" s="235"/>
      <c r="O242" s="235"/>
      <c r="P242" s="235"/>
      <c r="Q242" s="235"/>
      <c r="R242" s="235"/>
      <c r="S242" s="235"/>
      <c r="T242" s="236"/>
      <c r="AT242" s="237" t="s">
        <v>167</v>
      </c>
      <c r="AU242" s="237" t="s">
        <v>165</v>
      </c>
      <c r="AV242" s="12" t="s">
        <v>164</v>
      </c>
      <c r="AW242" s="12" t="s">
        <v>34</v>
      </c>
      <c r="AX242" s="12" t="s">
        <v>8</v>
      </c>
      <c r="AY242" s="237" t="s">
        <v>157</v>
      </c>
    </row>
    <row r="243" spans="2:65" s="1" customFormat="1" ht="16.5" customHeight="1">
      <c r="B243" s="38"/>
      <c r="C243" s="248" t="s">
        <v>586</v>
      </c>
      <c r="D243" s="248" t="s">
        <v>223</v>
      </c>
      <c r="E243" s="249" t="s">
        <v>1630</v>
      </c>
      <c r="F243" s="250" t="s">
        <v>1533</v>
      </c>
      <c r="G243" s="251" t="s">
        <v>434</v>
      </c>
      <c r="H243" s="252">
        <v>4</v>
      </c>
      <c r="I243" s="253"/>
      <c r="J243" s="252">
        <f>ROUND(I243*H243,0)</f>
        <v>0</v>
      </c>
      <c r="K243" s="250" t="s">
        <v>209</v>
      </c>
      <c r="L243" s="254"/>
      <c r="M243" s="255" t="s">
        <v>20</v>
      </c>
      <c r="N243" s="256" t="s">
        <v>46</v>
      </c>
      <c r="O243" s="79"/>
      <c r="P243" s="212">
        <f>O243*H243</f>
        <v>0</v>
      </c>
      <c r="Q243" s="212">
        <v>0</v>
      </c>
      <c r="R243" s="212">
        <f>Q243*H243</f>
        <v>0</v>
      </c>
      <c r="S243" s="212">
        <v>0</v>
      </c>
      <c r="T243" s="213">
        <f>S243*H243</f>
        <v>0</v>
      </c>
      <c r="AR243" s="17" t="s">
        <v>374</v>
      </c>
      <c r="AT243" s="17" t="s">
        <v>223</v>
      </c>
      <c r="AU243" s="17" t="s">
        <v>165</v>
      </c>
      <c r="AY243" s="17" t="s">
        <v>157</v>
      </c>
      <c r="BE243" s="214">
        <f>IF(N243="základní",J243,0)</f>
        <v>0</v>
      </c>
      <c r="BF243" s="214">
        <f>IF(N243="snížená",J243,0)</f>
        <v>0</v>
      </c>
      <c r="BG243" s="214">
        <f>IF(N243="zákl. přenesená",J243,0)</f>
        <v>0</v>
      </c>
      <c r="BH243" s="214">
        <f>IF(N243="sníž. přenesená",J243,0)</f>
        <v>0</v>
      </c>
      <c r="BI243" s="214">
        <f>IF(N243="nulová",J243,0)</f>
        <v>0</v>
      </c>
      <c r="BJ243" s="17" t="s">
        <v>165</v>
      </c>
      <c r="BK243" s="214">
        <f>ROUND(I243*H243,0)</f>
        <v>0</v>
      </c>
      <c r="BL243" s="17" t="s">
        <v>247</v>
      </c>
      <c r="BM243" s="17" t="s">
        <v>1631</v>
      </c>
    </row>
    <row r="244" spans="2:51" s="11" customFormat="1" ht="12">
      <c r="B244" s="215"/>
      <c r="C244" s="216"/>
      <c r="D244" s="217" t="s">
        <v>167</v>
      </c>
      <c r="E244" s="218" t="s">
        <v>20</v>
      </c>
      <c r="F244" s="219" t="s">
        <v>1632</v>
      </c>
      <c r="G244" s="216"/>
      <c r="H244" s="220">
        <v>4</v>
      </c>
      <c r="I244" s="221"/>
      <c r="J244" s="216"/>
      <c r="K244" s="216"/>
      <c r="L244" s="222"/>
      <c r="M244" s="223"/>
      <c r="N244" s="224"/>
      <c r="O244" s="224"/>
      <c r="P244" s="224"/>
      <c r="Q244" s="224"/>
      <c r="R244" s="224"/>
      <c r="S244" s="224"/>
      <c r="T244" s="225"/>
      <c r="AT244" s="226" t="s">
        <v>167</v>
      </c>
      <c r="AU244" s="226" t="s">
        <v>165</v>
      </c>
      <c r="AV244" s="11" t="s">
        <v>165</v>
      </c>
      <c r="AW244" s="11" t="s">
        <v>34</v>
      </c>
      <c r="AX244" s="11" t="s">
        <v>74</v>
      </c>
      <c r="AY244" s="226" t="s">
        <v>157</v>
      </c>
    </row>
    <row r="245" spans="2:51" s="12" customFormat="1" ht="12">
      <c r="B245" s="227"/>
      <c r="C245" s="228"/>
      <c r="D245" s="217" t="s">
        <v>167</v>
      </c>
      <c r="E245" s="229" t="s">
        <v>20</v>
      </c>
      <c r="F245" s="230" t="s">
        <v>169</v>
      </c>
      <c r="G245" s="228"/>
      <c r="H245" s="231">
        <v>4</v>
      </c>
      <c r="I245" s="232"/>
      <c r="J245" s="228"/>
      <c r="K245" s="228"/>
      <c r="L245" s="233"/>
      <c r="M245" s="234"/>
      <c r="N245" s="235"/>
      <c r="O245" s="235"/>
      <c r="P245" s="235"/>
      <c r="Q245" s="235"/>
      <c r="R245" s="235"/>
      <c r="S245" s="235"/>
      <c r="T245" s="236"/>
      <c r="AT245" s="237" t="s">
        <v>167</v>
      </c>
      <c r="AU245" s="237" t="s">
        <v>165</v>
      </c>
      <c r="AV245" s="12" t="s">
        <v>164</v>
      </c>
      <c r="AW245" s="12" t="s">
        <v>34</v>
      </c>
      <c r="AX245" s="12" t="s">
        <v>8</v>
      </c>
      <c r="AY245" s="237" t="s">
        <v>157</v>
      </c>
    </row>
    <row r="246" spans="2:65" s="1" customFormat="1" ht="16.5" customHeight="1">
      <c r="B246" s="38"/>
      <c r="C246" s="248" t="s">
        <v>591</v>
      </c>
      <c r="D246" s="248" t="s">
        <v>223</v>
      </c>
      <c r="E246" s="249" t="s">
        <v>1633</v>
      </c>
      <c r="F246" s="250" t="s">
        <v>1536</v>
      </c>
      <c r="G246" s="251" t="s">
        <v>434</v>
      </c>
      <c r="H246" s="252">
        <v>4</v>
      </c>
      <c r="I246" s="253"/>
      <c r="J246" s="252">
        <f>ROUND(I246*H246,0)</f>
        <v>0</v>
      </c>
      <c r="K246" s="250" t="s">
        <v>209</v>
      </c>
      <c r="L246" s="254"/>
      <c r="M246" s="255" t="s">
        <v>20</v>
      </c>
      <c r="N246" s="256" t="s">
        <v>46</v>
      </c>
      <c r="O246" s="79"/>
      <c r="P246" s="212">
        <f>O246*H246</f>
        <v>0</v>
      </c>
      <c r="Q246" s="212">
        <v>0</v>
      </c>
      <c r="R246" s="212">
        <f>Q246*H246</f>
        <v>0</v>
      </c>
      <c r="S246" s="212">
        <v>0</v>
      </c>
      <c r="T246" s="213">
        <f>S246*H246</f>
        <v>0</v>
      </c>
      <c r="AR246" s="17" t="s">
        <v>374</v>
      </c>
      <c r="AT246" s="17" t="s">
        <v>223</v>
      </c>
      <c r="AU246" s="17" t="s">
        <v>165</v>
      </c>
      <c r="AY246" s="17" t="s">
        <v>157</v>
      </c>
      <c r="BE246" s="214">
        <f>IF(N246="základní",J246,0)</f>
        <v>0</v>
      </c>
      <c r="BF246" s="214">
        <f>IF(N246="snížená",J246,0)</f>
        <v>0</v>
      </c>
      <c r="BG246" s="214">
        <f>IF(N246="zákl. přenesená",J246,0)</f>
        <v>0</v>
      </c>
      <c r="BH246" s="214">
        <f>IF(N246="sníž. přenesená",J246,0)</f>
        <v>0</v>
      </c>
      <c r="BI246" s="214">
        <f>IF(N246="nulová",J246,0)</f>
        <v>0</v>
      </c>
      <c r="BJ246" s="17" t="s">
        <v>165</v>
      </c>
      <c r="BK246" s="214">
        <f>ROUND(I246*H246,0)</f>
        <v>0</v>
      </c>
      <c r="BL246" s="17" t="s">
        <v>247</v>
      </c>
      <c r="BM246" s="17" t="s">
        <v>1634</v>
      </c>
    </row>
    <row r="247" spans="2:51" s="11" customFormat="1" ht="12">
      <c r="B247" s="215"/>
      <c r="C247" s="216"/>
      <c r="D247" s="217" t="s">
        <v>167</v>
      </c>
      <c r="E247" s="218" t="s">
        <v>20</v>
      </c>
      <c r="F247" s="219" t="s">
        <v>1632</v>
      </c>
      <c r="G247" s="216"/>
      <c r="H247" s="220">
        <v>4</v>
      </c>
      <c r="I247" s="221"/>
      <c r="J247" s="216"/>
      <c r="K247" s="216"/>
      <c r="L247" s="222"/>
      <c r="M247" s="223"/>
      <c r="N247" s="224"/>
      <c r="O247" s="224"/>
      <c r="P247" s="224"/>
      <c r="Q247" s="224"/>
      <c r="R247" s="224"/>
      <c r="S247" s="224"/>
      <c r="T247" s="225"/>
      <c r="AT247" s="226" t="s">
        <v>167</v>
      </c>
      <c r="AU247" s="226" t="s">
        <v>165</v>
      </c>
      <c r="AV247" s="11" t="s">
        <v>165</v>
      </c>
      <c r="AW247" s="11" t="s">
        <v>34</v>
      </c>
      <c r="AX247" s="11" t="s">
        <v>74</v>
      </c>
      <c r="AY247" s="226" t="s">
        <v>157</v>
      </c>
    </row>
    <row r="248" spans="2:51" s="12" customFormat="1" ht="12">
      <c r="B248" s="227"/>
      <c r="C248" s="228"/>
      <c r="D248" s="217" t="s">
        <v>167</v>
      </c>
      <c r="E248" s="229" t="s">
        <v>20</v>
      </c>
      <c r="F248" s="230" t="s">
        <v>169</v>
      </c>
      <c r="G248" s="228"/>
      <c r="H248" s="231">
        <v>4</v>
      </c>
      <c r="I248" s="232"/>
      <c r="J248" s="228"/>
      <c r="K248" s="228"/>
      <c r="L248" s="233"/>
      <c r="M248" s="234"/>
      <c r="N248" s="235"/>
      <c r="O248" s="235"/>
      <c r="P248" s="235"/>
      <c r="Q248" s="235"/>
      <c r="R248" s="235"/>
      <c r="S248" s="235"/>
      <c r="T248" s="236"/>
      <c r="AT248" s="237" t="s">
        <v>167</v>
      </c>
      <c r="AU248" s="237" t="s">
        <v>165</v>
      </c>
      <c r="AV248" s="12" t="s">
        <v>164</v>
      </c>
      <c r="AW248" s="12" t="s">
        <v>34</v>
      </c>
      <c r="AX248" s="12" t="s">
        <v>8</v>
      </c>
      <c r="AY248" s="237" t="s">
        <v>157</v>
      </c>
    </row>
    <row r="249" spans="2:65" s="1" customFormat="1" ht="16.5" customHeight="1">
      <c r="B249" s="38"/>
      <c r="C249" s="248" t="s">
        <v>597</v>
      </c>
      <c r="D249" s="248" t="s">
        <v>223</v>
      </c>
      <c r="E249" s="249" t="s">
        <v>1635</v>
      </c>
      <c r="F249" s="250" t="s">
        <v>1539</v>
      </c>
      <c r="G249" s="251" t="s">
        <v>434</v>
      </c>
      <c r="H249" s="252">
        <v>1</v>
      </c>
      <c r="I249" s="253"/>
      <c r="J249" s="252">
        <f>ROUND(I249*H249,0)</f>
        <v>0</v>
      </c>
      <c r="K249" s="250" t="s">
        <v>209</v>
      </c>
      <c r="L249" s="254"/>
      <c r="M249" s="255" t="s">
        <v>20</v>
      </c>
      <c r="N249" s="256" t="s">
        <v>46</v>
      </c>
      <c r="O249" s="79"/>
      <c r="P249" s="212">
        <f>O249*H249</f>
        <v>0</v>
      </c>
      <c r="Q249" s="212">
        <v>0</v>
      </c>
      <c r="R249" s="212">
        <f>Q249*H249</f>
        <v>0</v>
      </c>
      <c r="S249" s="212">
        <v>0</v>
      </c>
      <c r="T249" s="213">
        <f>S249*H249</f>
        <v>0</v>
      </c>
      <c r="AR249" s="17" t="s">
        <v>374</v>
      </c>
      <c r="AT249" s="17" t="s">
        <v>223</v>
      </c>
      <c r="AU249" s="17" t="s">
        <v>165</v>
      </c>
      <c r="AY249" s="17" t="s">
        <v>157</v>
      </c>
      <c r="BE249" s="214">
        <f>IF(N249="základní",J249,0)</f>
        <v>0</v>
      </c>
      <c r="BF249" s="214">
        <f>IF(N249="snížená",J249,0)</f>
        <v>0</v>
      </c>
      <c r="BG249" s="214">
        <f>IF(N249="zákl. přenesená",J249,0)</f>
        <v>0</v>
      </c>
      <c r="BH249" s="214">
        <f>IF(N249="sníž. přenesená",J249,0)</f>
        <v>0</v>
      </c>
      <c r="BI249" s="214">
        <f>IF(N249="nulová",J249,0)</f>
        <v>0</v>
      </c>
      <c r="BJ249" s="17" t="s">
        <v>165</v>
      </c>
      <c r="BK249" s="214">
        <f>ROUND(I249*H249,0)</f>
        <v>0</v>
      </c>
      <c r="BL249" s="17" t="s">
        <v>247</v>
      </c>
      <c r="BM249" s="17" t="s">
        <v>1636</v>
      </c>
    </row>
    <row r="250" spans="2:65" s="1" customFormat="1" ht="16.5" customHeight="1">
      <c r="B250" s="38"/>
      <c r="C250" s="248" t="s">
        <v>602</v>
      </c>
      <c r="D250" s="248" t="s">
        <v>223</v>
      </c>
      <c r="E250" s="249" t="s">
        <v>1637</v>
      </c>
      <c r="F250" s="250" t="s">
        <v>1542</v>
      </c>
      <c r="G250" s="251" t="s">
        <v>434</v>
      </c>
      <c r="H250" s="252">
        <v>1</v>
      </c>
      <c r="I250" s="253"/>
      <c r="J250" s="252">
        <f>ROUND(I250*H250,0)</f>
        <v>0</v>
      </c>
      <c r="K250" s="250" t="s">
        <v>209</v>
      </c>
      <c r="L250" s="254"/>
      <c r="M250" s="255" t="s">
        <v>20</v>
      </c>
      <c r="N250" s="256" t="s">
        <v>46</v>
      </c>
      <c r="O250" s="79"/>
      <c r="P250" s="212">
        <f>O250*H250</f>
        <v>0</v>
      </c>
      <c r="Q250" s="212">
        <v>0</v>
      </c>
      <c r="R250" s="212">
        <f>Q250*H250</f>
        <v>0</v>
      </c>
      <c r="S250" s="212">
        <v>0</v>
      </c>
      <c r="T250" s="213">
        <f>S250*H250</f>
        <v>0</v>
      </c>
      <c r="AR250" s="17" t="s">
        <v>374</v>
      </c>
      <c r="AT250" s="17" t="s">
        <v>223</v>
      </c>
      <c r="AU250" s="17" t="s">
        <v>165</v>
      </c>
      <c r="AY250" s="17" t="s">
        <v>157</v>
      </c>
      <c r="BE250" s="214">
        <f>IF(N250="základní",J250,0)</f>
        <v>0</v>
      </c>
      <c r="BF250" s="214">
        <f>IF(N250="snížená",J250,0)</f>
        <v>0</v>
      </c>
      <c r="BG250" s="214">
        <f>IF(N250="zákl. přenesená",J250,0)</f>
        <v>0</v>
      </c>
      <c r="BH250" s="214">
        <f>IF(N250="sníž. přenesená",J250,0)</f>
        <v>0</v>
      </c>
      <c r="BI250" s="214">
        <f>IF(N250="nulová",J250,0)</f>
        <v>0</v>
      </c>
      <c r="BJ250" s="17" t="s">
        <v>165</v>
      </c>
      <c r="BK250" s="214">
        <f>ROUND(I250*H250,0)</f>
        <v>0</v>
      </c>
      <c r="BL250" s="17" t="s">
        <v>247</v>
      </c>
      <c r="BM250" s="17" t="s">
        <v>1638</v>
      </c>
    </row>
    <row r="251" spans="2:65" s="1" customFormat="1" ht="16.5" customHeight="1">
      <c r="B251" s="38"/>
      <c r="C251" s="248" t="s">
        <v>608</v>
      </c>
      <c r="D251" s="248" t="s">
        <v>223</v>
      </c>
      <c r="E251" s="249" t="s">
        <v>1639</v>
      </c>
      <c r="F251" s="250" t="s">
        <v>1545</v>
      </c>
      <c r="G251" s="251" t="s">
        <v>434</v>
      </c>
      <c r="H251" s="252">
        <v>1</v>
      </c>
      <c r="I251" s="253"/>
      <c r="J251" s="252">
        <f>ROUND(I251*H251,0)</f>
        <v>0</v>
      </c>
      <c r="K251" s="250" t="s">
        <v>209</v>
      </c>
      <c r="L251" s="254"/>
      <c r="M251" s="255" t="s">
        <v>20</v>
      </c>
      <c r="N251" s="256" t="s">
        <v>46</v>
      </c>
      <c r="O251" s="79"/>
      <c r="P251" s="212">
        <f>O251*H251</f>
        <v>0</v>
      </c>
      <c r="Q251" s="212">
        <v>0</v>
      </c>
      <c r="R251" s="212">
        <f>Q251*H251</f>
        <v>0</v>
      </c>
      <c r="S251" s="212">
        <v>0</v>
      </c>
      <c r="T251" s="213">
        <f>S251*H251</f>
        <v>0</v>
      </c>
      <c r="AR251" s="17" t="s">
        <v>374</v>
      </c>
      <c r="AT251" s="17" t="s">
        <v>223</v>
      </c>
      <c r="AU251" s="17" t="s">
        <v>165</v>
      </c>
      <c r="AY251" s="17" t="s">
        <v>157</v>
      </c>
      <c r="BE251" s="214">
        <f>IF(N251="základní",J251,0)</f>
        <v>0</v>
      </c>
      <c r="BF251" s="214">
        <f>IF(N251="snížená",J251,0)</f>
        <v>0</v>
      </c>
      <c r="BG251" s="214">
        <f>IF(N251="zákl. přenesená",J251,0)</f>
        <v>0</v>
      </c>
      <c r="BH251" s="214">
        <f>IF(N251="sníž. přenesená",J251,0)</f>
        <v>0</v>
      </c>
      <c r="BI251" s="214">
        <f>IF(N251="nulová",J251,0)</f>
        <v>0</v>
      </c>
      <c r="BJ251" s="17" t="s">
        <v>165</v>
      </c>
      <c r="BK251" s="214">
        <f>ROUND(I251*H251,0)</f>
        <v>0</v>
      </c>
      <c r="BL251" s="17" t="s">
        <v>247</v>
      </c>
      <c r="BM251" s="17" t="s">
        <v>1640</v>
      </c>
    </row>
    <row r="252" spans="2:65" s="1" customFormat="1" ht="16.5" customHeight="1">
      <c r="B252" s="38"/>
      <c r="C252" s="248" t="s">
        <v>613</v>
      </c>
      <c r="D252" s="248" t="s">
        <v>223</v>
      </c>
      <c r="E252" s="249" t="s">
        <v>1641</v>
      </c>
      <c r="F252" s="250" t="s">
        <v>1548</v>
      </c>
      <c r="G252" s="251" t="s">
        <v>434</v>
      </c>
      <c r="H252" s="252">
        <v>1</v>
      </c>
      <c r="I252" s="253"/>
      <c r="J252" s="252">
        <f>ROUND(I252*H252,0)</f>
        <v>0</v>
      </c>
      <c r="K252" s="250" t="s">
        <v>209</v>
      </c>
      <c r="L252" s="254"/>
      <c r="M252" s="255" t="s">
        <v>20</v>
      </c>
      <c r="N252" s="256" t="s">
        <v>46</v>
      </c>
      <c r="O252" s="79"/>
      <c r="P252" s="212">
        <f>O252*H252</f>
        <v>0</v>
      </c>
      <c r="Q252" s="212">
        <v>0</v>
      </c>
      <c r="R252" s="212">
        <f>Q252*H252</f>
        <v>0</v>
      </c>
      <c r="S252" s="212">
        <v>0</v>
      </c>
      <c r="T252" s="213">
        <f>S252*H252</f>
        <v>0</v>
      </c>
      <c r="AR252" s="17" t="s">
        <v>374</v>
      </c>
      <c r="AT252" s="17" t="s">
        <v>223</v>
      </c>
      <c r="AU252" s="17" t="s">
        <v>165</v>
      </c>
      <c r="AY252" s="17" t="s">
        <v>157</v>
      </c>
      <c r="BE252" s="214">
        <f>IF(N252="základní",J252,0)</f>
        <v>0</v>
      </c>
      <c r="BF252" s="214">
        <f>IF(N252="snížená",J252,0)</f>
        <v>0</v>
      </c>
      <c r="BG252" s="214">
        <f>IF(N252="zákl. přenesená",J252,0)</f>
        <v>0</v>
      </c>
      <c r="BH252" s="214">
        <f>IF(N252="sníž. přenesená",J252,0)</f>
        <v>0</v>
      </c>
      <c r="BI252" s="214">
        <f>IF(N252="nulová",J252,0)</f>
        <v>0</v>
      </c>
      <c r="BJ252" s="17" t="s">
        <v>165</v>
      </c>
      <c r="BK252" s="214">
        <f>ROUND(I252*H252,0)</f>
        <v>0</v>
      </c>
      <c r="BL252" s="17" t="s">
        <v>247</v>
      </c>
      <c r="BM252" s="17" t="s">
        <v>1642</v>
      </c>
    </row>
    <row r="253" spans="2:65" s="1" customFormat="1" ht="16.5" customHeight="1">
      <c r="B253" s="38"/>
      <c r="C253" s="248" t="s">
        <v>618</v>
      </c>
      <c r="D253" s="248" t="s">
        <v>223</v>
      </c>
      <c r="E253" s="249" t="s">
        <v>1643</v>
      </c>
      <c r="F253" s="250" t="s">
        <v>1551</v>
      </c>
      <c r="G253" s="251" t="s">
        <v>434</v>
      </c>
      <c r="H253" s="252">
        <v>1</v>
      </c>
      <c r="I253" s="253"/>
      <c r="J253" s="252">
        <f>ROUND(I253*H253,0)</f>
        <v>0</v>
      </c>
      <c r="K253" s="250" t="s">
        <v>209</v>
      </c>
      <c r="L253" s="254"/>
      <c r="M253" s="255" t="s">
        <v>20</v>
      </c>
      <c r="N253" s="256" t="s">
        <v>46</v>
      </c>
      <c r="O253" s="79"/>
      <c r="P253" s="212">
        <f>O253*H253</f>
        <v>0</v>
      </c>
      <c r="Q253" s="212">
        <v>0</v>
      </c>
      <c r="R253" s="212">
        <f>Q253*H253</f>
        <v>0</v>
      </c>
      <c r="S253" s="212">
        <v>0</v>
      </c>
      <c r="T253" s="213">
        <f>S253*H253</f>
        <v>0</v>
      </c>
      <c r="AR253" s="17" t="s">
        <v>374</v>
      </c>
      <c r="AT253" s="17" t="s">
        <v>223</v>
      </c>
      <c r="AU253" s="17" t="s">
        <v>165</v>
      </c>
      <c r="AY253" s="17" t="s">
        <v>157</v>
      </c>
      <c r="BE253" s="214">
        <f>IF(N253="základní",J253,0)</f>
        <v>0</v>
      </c>
      <c r="BF253" s="214">
        <f>IF(N253="snížená",J253,0)</f>
        <v>0</v>
      </c>
      <c r="BG253" s="214">
        <f>IF(N253="zákl. přenesená",J253,0)</f>
        <v>0</v>
      </c>
      <c r="BH253" s="214">
        <f>IF(N253="sníž. přenesená",J253,0)</f>
        <v>0</v>
      </c>
      <c r="BI253" s="214">
        <f>IF(N253="nulová",J253,0)</f>
        <v>0</v>
      </c>
      <c r="BJ253" s="17" t="s">
        <v>165</v>
      </c>
      <c r="BK253" s="214">
        <f>ROUND(I253*H253,0)</f>
        <v>0</v>
      </c>
      <c r="BL253" s="17" t="s">
        <v>247</v>
      </c>
      <c r="BM253" s="17" t="s">
        <v>1644</v>
      </c>
    </row>
    <row r="254" spans="2:65" s="1" customFormat="1" ht="16.5" customHeight="1">
      <c r="B254" s="38"/>
      <c r="C254" s="248" t="s">
        <v>624</v>
      </c>
      <c r="D254" s="248" t="s">
        <v>223</v>
      </c>
      <c r="E254" s="249" t="s">
        <v>1645</v>
      </c>
      <c r="F254" s="250" t="s">
        <v>1554</v>
      </c>
      <c r="G254" s="251" t="s">
        <v>434</v>
      </c>
      <c r="H254" s="252">
        <v>4</v>
      </c>
      <c r="I254" s="253"/>
      <c r="J254" s="252">
        <f>ROUND(I254*H254,0)</f>
        <v>0</v>
      </c>
      <c r="K254" s="250" t="s">
        <v>209</v>
      </c>
      <c r="L254" s="254"/>
      <c r="M254" s="255" t="s">
        <v>20</v>
      </c>
      <c r="N254" s="256" t="s">
        <v>46</v>
      </c>
      <c r="O254" s="79"/>
      <c r="P254" s="212">
        <f>O254*H254</f>
        <v>0</v>
      </c>
      <c r="Q254" s="212">
        <v>0</v>
      </c>
      <c r="R254" s="212">
        <f>Q254*H254</f>
        <v>0</v>
      </c>
      <c r="S254" s="212">
        <v>0</v>
      </c>
      <c r="T254" s="213">
        <f>S254*H254</f>
        <v>0</v>
      </c>
      <c r="AR254" s="17" t="s">
        <v>374</v>
      </c>
      <c r="AT254" s="17" t="s">
        <v>223</v>
      </c>
      <c r="AU254" s="17" t="s">
        <v>165</v>
      </c>
      <c r="AY254" s="17" t="s">
        <v>157</v>
      </c>
      <c r="BE254" s="214">
        <f>IF(N254="základní",J254,0)</f>
        <v>0</v>
      </c>
      <c r="BF254" s="214">
        <f>IF(N254="snížená",J254,0)</f>
        <v>0</v>
      </c>
      <c r="BG254" s="214">
        <f>IF(N254="zákl. přenesená",J254,0)</f>
        <v>0</v>
      </c>
      <c r="BH254" s="214">
        <f>IF(N254="sníž. přenesená",J254,0)</f>
        <v>0</v>
      </c>
      <c r="BI254" s="214">
        <f>IF(N254="nulová",J254,0)</f>
        <v>0</v>
      </c>
      <c r="BJ254" s="17" t="s">
        <v>165</v>
      </c>
      <c r="BK254" s="214">
        <f>ROUND(I254*H254,0)</f>
        <v>0</v>
      </c>
      <c r="BL254" s="17" t="s">
        <v>247</v>
      </c>
      <c r="BM254" s="17" t="s">
        <v>1646</v>
      </c>
    </row>
    <row r="255" spans="2:51" s="11" customFormat="1" ht="12">
      <c r="B255" s="215"/>
      <c r="C255" s="216"/>
      <c r="D255" s="217" t="s">
        <v>167</v>
      </c>
      <c r="E255" s="218" t="s">
        <v>20</v>
      </c>
      <c r="F255" s="219" t="s">
        <v>1647</v>
      </c>
      <c r="G255" s="216"/>
      <c r="H255" s="220">
        <v>4</v>
      </c>
      <c r="I255" s="221"/>
      <c r="J255" s="216"/>
      <c r="K255" s="216"/>
      <c r="L255" s="222"/>
      <c r="M255" s="223"/>
      <c r="N255" s="224"/>
      <c r="O255" s="224"/>
      <c r="P255" s="224"/>
      <c r="Q255" s="224"/>
      <c r="R255" s="224"/>
      <c r="S255" s="224"/>
      <c r="T255" s="225"/>
      <c r="AT255" s="226" t="s">
        <v>167</v>
      </c>
      <c r="AU255" s="226" t="s">
        <v>165</v>
      </c>
      <c r="AV255" s="11" t="s">
        <v>165</v>
      </c>
      <c r="AW255" s="11" t="s">
        <v>34</v>
      </c>
      <c r="AX255" s="11" t="s">
        <v>74</v>
      </c>
      <c r="AY255" s="226" t="s">
        <v>157</v>
      </c>
    </row>
    <row r="256" spans="2:51" s="12" customFormat="1" ht="12">
      <c r="B256" s="227"/>
      <c r="C256" s="228"/>
      <c r="D256" s="217" t="s">
        <v>167</v>
      </c>
      <c r="E256" s="229" t="s">
        <v>20</v>
      </c>
      <c r="F256" s="230" t="s">
        <v>169</v>
      </c>
      <c r="G256" s="228"/>
      <c r="H256" s="231">
        <v>4</v>
      </c>
      <c r="I256" s="232"/>
      <c r="J256" s="228"/>
      <c r="K256" s="228"/>
      <c r="L256" s="233"/>
      <c r="M256" s="234"/>
      <c r="N256" s="235"/>
      <c r="O256" s="235"/>
      <c r="P256" s="235"/>
      <c r="Q256" s="235"/>
      <c r="R256" s="235"/>
      <c r="S256" s="235"/>
      <c r="T256" s="236"/>
      <c r="AT256" s="237" t="s">
        <v>167</v>
      </c>
      <c r="AU256" s="237" t="s">
        <v>165</v>
      </c>
      <c r="AV256" s="12" t="s">
        <v>164</v>
      </c>
      <c r="AW256" s="12" t="s">
        <v>34</v>
      </c>
      <c r="AX256" s="12" t="s">
        <v>8</v>
      </c>
      <c r="AY256" s="237" t="s">
        <v>157</v>
      </c>
    </row>
    <row r="257" spans="2:65" s="1" customFormat="1" ht="16.5" customHeight="1">
      <c r="B257" s="38"/>
      <c r="C257" s="248" t="s">
        <v>628</v>
      </c>
      <c r="D257" s="248" t="s">
        <v>223</v>
      </c>
      <c r="E257" s="249" t="s">
        <v>1648</v>
      </c>
      <c r="F257" s="250" t="s">
        <v>1558</v>
      </c>
      <c r="G257" s="251" t="s">
        <v>434</v>
      </c>
      <c r="H257" s="252">
        <v>4</v>
      </c>
      <c r="I257" s="253"/>
      <c r="J257" s="252">
        <f>ROUND(I257*H257,0)</f>
        <v>0</v>
      </c>
      <c r="K257" s="250" t="s">
        <v>209</v>
      </c>
      <c r="L257" s="254"/>
      <c r="M257" s="255" t="s">
        <v>20</v>
      </c>
      <c r="N257" s="256" t="s">
        <v>46</v>
      </c>
      <c r="O257" s="79"/>
      <c r="P257" s="212">
        <f>O257*H257</f>
        <v>0</v>
      </c>
      <c r="Q257" s="212">
        <v>0</v>
      </c>
      <c r="R257" s="212">
        <f>Q257*H257</f>
        <v>0</v>
      </c>
      <c r="S257" s="212">
        <v>0</v>
      </c>
      <c r="T257" s="213">
        <f>S257*H257</f>
        <v>0</v>
      </c>
      <c r="AR257" s="17" t="s">
        <v>374</v>
      </c>
      <c r="AT257" s="17" t="s">
        <v>223</v>
      </c>
      <c r="AU257" s="17" t="s">
        <v>165</v>
      </c>
      <c r="AY257" s="17" t="s">
        <v>157</v>
      </c>
      <c r="BE257" s="214">
        <f>IF(N257="základní",J257,0)</f>
        <v>0</v>
      </c>
      <c r="BF257" s="214">
        <f>IF(N257="snížená",J257,0)</f>
        <v>0</v>
      </c>
      <c r="BG257" s="214">
        <f>IF(N257="zákl. přenesená",J257,0)</f>
        <v>0</v>
      </c>
      <c r="BH257" s="214">
        <f>IF(N257="sníž. přenesená",J257,0)</f>
        <v>0</v>
      </c>
      <c r="BI257" s="214">
        <f>IF(N257="nulová",J257,0)</f>
        <v>0</v>
      </c>
      <c r="BJ257" s="17" t="s">
        <v>165</v>
      </c>
      <c r="BK257" s="214">
        <f>ROUND(I257*H257,0)</f>
        <v>0</v>
      </c>
      <c r="BL257" s="17" t="s">
        <v>247</v>
      </c>
      <c r="BM257" s="17" t="s">
        <v>1649</v>
      </c>
    </row>
    <row r="258" spans="2:51" s="11" customFormat="1" ht="12">
      <c r="B258" s="215"/>
      <c r="C258" s="216"/>
      <c r="D258" s="217" t="s">
        <v>167</v>
      </c>
      <c r="E258" s="218" t="s">
        <v>20</v>
      </c>
      <c r="F258" s="219" t="s">
        <v>1632</v>
      </c>
      <c r="G258" s="216"/>
      <c r="H258" s="220">
        <v>4</v>
      </c>
      <c r="I258" s="221"/>
      <c r="J258" s="216"/>
      <c r="K258" s="216"/>
      <c r="L258" s="222"/>
      <c r="M258" s="223"/>
      <c r="N258" s="224"/>
      <c r="O258" s="224"/>
      <c r="P258" s="224"/>
      <c r="Q258" s="224"/>
      <c r="R258" s="224"/>
      <c r="S258" s="224"/>
      <c r="T258" s="225"/>
      <c r="AT258" s="226" t="s">
        <v>167</v>
      </c>
      <c r="AU258" s="226" t="s">
        <v>165</v>
      </c>
      <c r="AV258" s="11" t="s">
        <v>165</v>
      </c>
      <c r="AW258" s="11" t="s">
        <v>34</v>
      </c>
      <c r="AX258" s="11" t="s">
        <v>74</v>
      </c>
      <c r="AY258" s="226" t="s">
        <v>157</v>
      </c>
    </row>
    <row r="259" spans="2:51" s="12" customFormat="1" ht="12">
      <c r="B259" s="227"/>
      <c r="C259" s="228"/>
      <c r="D259" s="217" t="s">
        <v>167</v>
      </c>
      <c r="E259" s="229" t="s">
        <v>20</v>
      </c>
      <c r="F259" s="230" t="s">
        <v>169</v>
      </c>
      <c r="G259" s="228"/>
      <c r="H259" s="231">
        <v>4</v>
      </c>
      <c r="I259" s="232"/>
      <c r="J259" s="228"/>
      <c r="K259" s="228"/>
      <c r="L259" s="233"/>
      <c r="M259" s="234"/>
      <c r="N259" s="235"/>
      <c r="O259" s="235"/>
      <c r="P259" s="235"/>
      <c r="Q259" s="235"/>
      <c r="R259" s="235"/>
      <c r="S259" s="235"/>
      <c r="T259" s="236"/>
      <c r="AT259" s="237" t="s">
        <v>167</v>
      </c>
      <c r="AU259" s="237" t="s">
        <v>165</v>
      </c>
      <c r="AV259" s="12" t="s">
        <v>164</v>
      </c>
      <c r="AW259" s="12" t="s">
        <v>34</v>
      </c>
      <c r="AX259" s="12" t="s">
        <v>8</v>
      </c>
      <c r="AY259" s="237" t="s">
        <v>157</v>
      </c>
    </row>
    <row r="260" spans="2:65" s="1" customFormat="1" ht="16.5" customHeight="1">
      <c r="B260" s="38"/>
      <c r="C260" s="248" t="s">
        <v>633</v>
      </c>
      <c r="D260" s="248" t="s">
        <v>223</v>
      </c>
      <c r="E260" s="249" t="s">
        <v>1650</v>
      </c>
      <c r="F260" s="250" t="s">
        <v>1561</v>
      </c>
      <c r="G260" s="251" t="s">
        <v>434</v>
      </c>
      <c r="H260" s="252">
        <v>30</v>
      </c>
      <c r="I260" s="253"/>
      <c r="J260" s="252">
        <f>ROUND(I260*H260,0)</f>
        <v>0</v>
      </c>
      <c r="K260" s="250" t="s">
        <v>209</v>
      </c>
      <c r="L260" s="254"/>
      <c r="M260" s="255" t="s">
        <v>20</v>
      </c>
      <c r="N260" s="256" t="s">
        <v>46</v>
      </c>
      <c r="O260" s="79"/>
      <c r="P260" s="212">
        <f>O260*H260</f>
        <v>0</v>
      </c>
      <c r="Q260" s="212">
        <v>0</v>
      </c>
      <c r="R260" s="212">
        <f>Q260*H260</f>
        <v>0</v>
      </c>
      <c r="S260" s="212">
        <v>0</v>
      </c>
      <c r="T260" s="213">
        <f>S260*H260</f>
        <v>0</v>
      </c>
      <c r="AR260" s="17" t="s">
        <v>374</v>
      </c>
      <c r="AT260" s="17" t="s">
        <v>223</v>
      </c>
      <c r="AU260" s="17" t="s">
        <v>165</v>
      </c>
      <c r="AY260" s="17" t="s">
        <v>157</v>
      </c>
      <c r="BE260" s="214">
        <f>IF(N260="základní",J260,0)</f>
        <v>0</v>
      </c>
      <c r="BF260" s="214">
        <f>IF(N260="snížená",J260,0)</f>
        <v>0</v>
      </c>
      <c r="BG260" s="214">
        <f>IF(N260="zákl. přenesená",J260,0)</f>
        <v>0</v>
      </c>
      <c r="BH260" s="214">
        <f>IF(N260="sníž. přenesená",J260,0)</f>
        <v>0</v>
      </c>
      <c r="BI260" s="214">
        <f>IF(N260="nulová",J260,0)</f>
        <v>0</v>
      </c>
      <c r="BJ260" s="17" t="s">
        <v>165</v>
      </c>
      <c r="BK260" s="214">
        <f>ROUND(I260*H260,0)</f>
        <v>0</v>
      </c>
      <c r="BL260" s="17" t="s">
        <v>247</v>
      </c>
      <c r="BM260" s="17" t="s">
        <v>1651</v>
      </c>
    </row>
    <row r="261" spans="2:51" s="11" customFormat="1" ht="12">
      <c r="B261" s="215"/>
      <c r="C261" s="216"/>
      <c r="D261" s="217" t="s">
        <v>167</v>
      </c>
      <c r="E261" s="218" t="s">
        <v>20</v>
      </c>
      <c r="F261" s="219" t="s">
        <v>1652</v>
      </c>
      <c r="G261" s="216"/>
      <c r="H261" s="220">
        <v>30</v>
      </c>
      <c r="I261" s="221"/>
      <c r="J261" s="216"/>
      <c r="K261" s="216"/>
      <c r="L261" s="222"/>
      <c r="M261" s="223"/>
      <c r="N261" s="224"/>
      <c r="O261" s="224"/>
      <c r="P261" s="224"/>
      <c r="Q261" s="224"/>
      <c r="R261" s="224"/>
      <c r="S261" s="224"/>
      <c r="T261" s="225"/>
      <c r="AT261" s="226" t="s">
        <v>167</v>
      </c>
      <c r="AU261" s="226" t="s">
        <v>165</v>
      </c>
      <c r="AV261" s="11" t="s">
        <v>165</v>
      </c>
      <c r="AW261" s="11" t="s">
        <v>34</v>
      </c>
      <c r="AX261" s="11" t="s">
        <v>74</v>
      </c>
      <c r="AY261" s="226" t="s">
        <v>157</v>
      </c>
    </row>
    <row r="262" spans="2:51" s="12" customFormat="1" ht="12">
      <c r="B262" s="227"/>
      <c r="C262" s="228"/>
      <c r="D262" s="217" t="s">
        <v>167</v>
      </c>
      <c r="E262" s="229" t="s">
        <v>20</v>
      </c>
      <c r="F262" s="230" t="s">
        <v>169</v>
      </c>
      <c r="G262" s="228"/>
      <c r="H262" s="231">
        <v>30</v>
      </c>
      <c r="I262" s="232"/>
      <c r="J262" s="228"/>
      <c r="K262" s="228"/>
      <c r="L262" s="233"/>
      <c r="M262" s="234"/>
      <c r="N262" s="235"/>
      <c r="O262" s="235"/>
      <c r="P262" s="235"/>
      <c r="Q262" s="235"/>
      <c r="R262" s="235"/>
      <c r="S262" s="235"/>
      <c r="T262" s="236"/>
      <c r="AT262" s="237" t="s">
        <v>167</v>
      </c>
      <c r="AU262" s="237" t="s">
        <v>165</v>
      </c>
      <c r="AV262" s="12" t="s">
        <v>164</v>
      </c>
      <c r="AW262" s="12" t="s">
        <v>34</v>
      </c>
      <c r="AX262" s="12" t="s">
        <v>8</v>
      </c>
      <c r="AY262" s="237" t="s">
        <v>157</v>
      </c>
    </row>
    <row r="263" spans="2:65" s="1" customFormat="1" ht="16.5" customHeight="1">
      <c r="B263" s="38"/>
      <c r="C263" s="248" t="s">
        <v>638</v>
      </c>
      <c r="D263" s="248" t="s">
        <v>223</v>
      </c>
      <c r="E263" s="249" t="s">
        <v>1653</v>
      </c>
      <c r="F263" s="250" t="s">
        <v>1564</v>
      </c>
      <c r="G263" s="251" t="s">
        <v>231</v>
      </c>
      <c r="H263" s="252">
        <v>77</v>
      </c>
      <c r="I263" s="253"/>
      <c r="J263" s="252">
        <f>ROUND(I263*H263,0)</f>
        <v>0</v>
      </c>
      <c r="K263" s="250" t="s">
        <v>209</v>
      </c>
      <c r="L263" s="254"/>
      <c r="M263" s="255" t="s">
        <v>20</v>
      </c>
      <c r="N263" s="256" t="s">
        <v>46</v>
      </c>
      <c r="O263" s="79"/>
      <c r="P263" s="212">
        <f>O263*H263</f>
        <v>0</v>
      </c>
      <c r="Q263" s="212">
        <v>0</v>
      </c>
      <c r="R263" s="212">
        <f>Q263*H263</f>
        <v>0</v>
      </c>
      <c r="S263" s="212">
        <v>0</v>
      </c>
      <c r="T263" s="213">
        <f>S263*H263</f>
        <v>0</v>
      </c>
      <c r="AR263" s="17" t="s">
        <v>374</v>
      </c>
      <c r="AT263" s="17" t="s">
        <v>223</v>
      </c>
      <c r="AU263" s="17" t="s">
        <v>165</v>
      </c>
      <c r="AY263" s="17" t="s">
        <v>157</v>
      </c>
      <c r="BE263" s="214">
        <f>IF(N263="základní",J263,0)</f>
        <v>0</v>
      </c>
      <c r="BF263" s="214">
        <f>IF(N263="snížená",J263,0)</f>
        <v>0</v>
      </c>
      <c r="BG263" s="214">
        <f>IF(N263="zákl. přenesená",J263,0)</f>
        <v>0</v>
      </c>
      <c r="BH263" s="214">
        <f>IF(N263="sníž. přenesená",J263,0)</f>
        <v>0</v>
      </c>
      <c r="BI263" s="214">
        <f>IF(N263="nulová",J263,0)</f>
        <v>0</v>
      </c>
      <c r="BJ263" s="17" t="s">
        <v>165</v>
      </c>
      <c r="BK263" s="214">
        <f>ROUND(I263*H263,0)</f>
        <v>0</v>
      </c>
      <c r="BL263" s="17" t="s">
        <v>247</v>
      </c>
      <c r="BM263" s="17" t="s">
        <v>1654</v>
      </c>
    </row>
    <row r="264" spans="2:51" s="11" customFormat="1" ht="12">
      <c r="B264" s="215"/>
      <c r="C264" s="216"/>
      <c r="D264" s="217" t="s">
        <v>167</v>
      </c>
      <c r="E264" s="218" t="s">
        <v>20</v>
      </c>
      <c r="F264" s="219" t="s">
        <v>1655</v>
      </c>
      <c r="G264" s="216"/>
      <c r="H264" s="220">
        <v>77</v>
      </c>
      <c r="I264" s="221"/>
      <c r="J264" s="216"/>
      <c r="K264" s="216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167</v>
      </c>
      <c r="AU264" s="226" t="s">
        <v>165</v>
      </c>
      <c r="AV264" s="11" t="s">
        <v>165</v>
      </c>
      <c r="AW264" s="11" t="s">
        <v>34</v>
      </c>
      <c r="AX264" s="11" t="s">
        <v>74</v>
      </c>
      <c r="AY264" s="226" t="s">
        <v>157</v>
      </c>
    </row>
    <row r="265" spans="2:51" s="12" customFormat="1" ht="12">
      <c r="B265" s="227"/>
      <c r="C265" s="228"/>
      <c r="D265" s="217" t="s">
        <v>167</v>
      </c>
      <c r="E265" s="229" t="s">
        <v>20</v>
      </c>
      <c r="F265" s="230" t="s">
        <v>169</v>
      </c>
      <c r="G265" s="228"/>
      <c r="H265" s="231">
        <v>77</v>
      </c>
      <c r="I265" s="232"/>
      <c r="J265" s="228"/>
      <c r="K265" s="228"/>
      <c r="L265" s="233"/>
      <c r="M265" s="234"/>
      <c r="N265" s="235"/>
      <c r="O265" s="235"/>
      <c r="P265" s="235"/>
      <c r="Q265" s="235"/>
      <c r="R265" s="235"/>
      <c r="S265" s="235"/>
      <c r="T265" s="236"/>
      <c r="AT265" s="237" t="s">
        <v>167</v>
      </c>
      <c r="AU265" s="237" t="s">
        <v>165</v>
      </c>
      <c r="AV265" s="12" t="s">
        <v>164</v>
      </c>
      <c r="AW265" s="12" t="s">
        <v>34</v>
      </c>
      <c r="AX265" s="12" t="s">
        <v>8</v>
      </c>
      <c r="AY265" s="237" t="s">
        <v>157</v>
      </c>
    </row>
    <row r="266" spans="2:65" s="1" customFormat="1" ht="16.5" customHeight="1">
      <c r="B266" s="38"/>
      <c r="C266" s="248" t="s">
        <v>643</v>
      </c>
      <c r="D266" s="248" t="s">
        <v>223</v>
      </c>
      <c r="E266" s="249" t="s">
        <v>1656</v>
      </c>
      <c r="F266" s="250" t="s">
        <v>1567</v>
      </c>
      <c r="G266" s="251" t="s">
        <v>231</v>
      </c>
      <c r="H266" s="252">
        <v>12</v>
      </c>
      <c r="I266" s="253"/>
      <c r="J266" s="252">
        <f>ROUND(I266*H266,0)</f>
        <v>0</v>
      </c>
      <c r="K266" s="250" t="s">
        <v>209</v>
      </c>
      <c r="L266" s="254"/>
      <c r="M266" s="255" t="s">
        <v>20</v>
      </c>
      <c r="N266" s="256" t="s">
        <v>46</v>
      </c>
      <c r="O266" s="79"/>
      <c r="P266" s="212">
        <f>O266*H266</f>
        <v>0</v>
      </c>
      <c r="Q266" s="212">
        <v>0</v>
      </c>
      <c r="R266" s="212">
        <f>Q266*H266</f>
        <v>0</v>
      </c>
      <c r="S266" s="212">
        <v>0</v>
      </c>
      <c r="T266" s="213">
        <f>S266*H266</f>
        <v>0</v>
      </c>
      <c r="AR266" s="17" t="s">
        <v>374</v>
      </c>
      <c r="AT266" s="17" t="s">
        <v>223</v>
      </c>
      <c r="AU266" s="17" t="s">
        <v>165</v>
      </c>
      <c r="AY266" s="17" t="s">
        <v>157</v>
      </c>
      <c r="BE266" s="214">
        <f>IF(N266="základní",J266,0)</f>
        <v>0</v>
      </c>
      <c r="BF266" s="214">
        <f>IF(N266="snížená",J266,0)</f>
        <v>0</v>
      </c>
      <c r="BG266" s="214">
        <f>IF(N266="zákl. přenesená",J266,0)</f>
        <v>0</v>
      </c>
      <c r="BH266" s="214">
        <f>IF(N266="sníž. přenesená",J266,0)</f>
        <v>0</v>
      </c>
      <c r="BI266" s="214">
        <f>IF(N266="nulová",J266,0)</f>
        <v>0</v>
      </c>
      <c r="BJ266" s="17" t="s">
        <v>165</v>
      </c>
      <c r="BK266" s="214">
        <f>ROUND(I266*H266,0)</f>
        <v>0</v>
      </c>
      <c r="BL266" s="17" t="s">
        <v>247</v>
      </c>
      <c r="BM266" s="17" t="s">
        <v>1657</v>
      </c>
    </row>
    <row r="267" spans="2:51" s="11" customFormat="1" ht="12">
      <c r="B267" s="215"/>
      <c r="C267" s="216"/>
      <c r="D267" s="217" t="s">
        <v>167</v>
      </c>
      <c r="E267" s="218" t="s">
        <v>20</v>
      </c>
      <c r="F267" s="219" t="s">
        <v>1658</v>
      </c>
      <c r="G267" s="216"/>
      <c r="H267" s="220">
        <v>12</v>
      </c>
      <c r="I267" s="221"/>
      <c r="J267" s="216"/>
      <c r="K267" s="216"/>
      <c r="L267" s="222"/>
      <c r="M267" s="223"/>
      <c r="N267" s="224"/>
      <c r="O267" s="224"/>
      <c r="P267" s="224"/>
      <c r="Q267" s="224"/>
      <c r="R267" s="224"/>
      <c r="S267" s="224"/>
      <c r="T267" s="225"/>
      <c r="AT267" s="226" t="s">
        <v>167</v>
      </c>
      <c r="AU267" s="226" t="s">
        <v>165</v>
      </c>
      <c r="AV267" s="11" t="s">
        <v>165</v>
      </c>
      <c r="AW267" s="11" t="s">
        <v>34</v>
      </c>
      <c r="AX267" s="11" t="s">
        <v>74</v>
      </c>
      <c r="AY267" s="226" t="s">
        <v>157</v>
      </c>
    </row>
    <row r="268" spans="2:51" s="12" customFormat="1" ht="12">
      <c r="B268" s="227"/>
      <c r="C268" s="228"/>
      <c r="D268" s="217" t="s">
        <v>167</v>
      </c>
      <c r="E268" s="229" t="s">
        <v>20</v>
      </c>
      <c r="F268" s="230" t="s">
        <v>169</v>
      </c>
      <c r="G268" s="228"/>
      <c r="H268" s="231">
        <v>12</v>
      </c>
      <c r="I268" s="232"/>
      <c r="J268" s="228"/>
      <c r="K268" s="228"/>
      <c r="L268" s="233"/>
      <c r="M268" s="234"/>
      <c r="N268" s="235"/>
      <c r="O268" s="235"/>
      <c r="P268" s="235"/>
      <c r="Q268" s="235"/>
      <c r="R268" s="235"/>
      <c r="S268" s="235"/>
      <c r="T268" s="236"/>
      <c r="AT268" s="237" t="s">
        <v>167</v>
      </c>
      <c r="AU268" s="237" t="s">
        <v>165</v>
      </c>
      <c r="AV268" s="12" t="s">
        <v>164</v>
      </c>
      <c r="AW268" s="12" t="s">
        <v>34</v>
      </c>
      <c r="AX268" s="12" t="s">
        <v>8</v>
      </c>
      <c r="AY268" s="237" t="s">
        <v>157</v>
      </c>
    </row>
    <row r="269" spans="2:65" s="1" customFormat="1" ht="16.5" customHeight="1">
      <c r="B269" s="38"/>
      <c r="C269" s="248" t="s">
        <v>649</v>
      </c>
      <c r="D269" s="248" t="s">
        <v>223</v>
      </c>
      <c r="E269" s="249" t="s">
        <v>1659</v>
      </c>
      <c r="F269" s="250" t="s">
        <v>1570</v>
      </c>
      <c r="G269" s="251" t="s">
        <v>231</v>
      </c>
      <c r="H269" s="252">
        <v>7</v>
      </c>
      <c r="I269" s="253"/>
      <c r="J269" s="252">
        <f>ROUND(I269*H269,0)</f>
        <v>0</v>
      </c>
      <c r="K269" s="250" t="s">
        <v>209</v>
      </c>
      <c r="L269" s="254"/>
      <c r="M269" s="255" t="s">
        <v>20</v>
      </c>
      <c r="N269" s="256" t="s">
        <v>46</v>
      </c>
      <c r="O269" s="79"/>
      <c r="P269" s="212">
        <f>O269*H269</f>
        <v>0</v>
      </c>
      <c r="Q269" s="212">
        <v>0</v>
      </c>
      <c r="R269" s="212">
        <f>Q269*H269</f>
        <v>0</v>
      </c>
      <c r="S269" s="212">
        <v>0</v>
      </c>
      <c r="T269" s="213">
        <f>S269*H269</f>
        <v>0</v>
      </c>
      <c r="AR269" s="17" t="s">
        <v>374</v>
      </c>
      <c r="AT269" s="17" t="s">
        <v>223</v>
      </c>
      <c r="AU269" s="17" t="s">
        <v>165</v>
      </c>
      <c r="AY269" s="17" t="s">
        <v>157</v>
      </c>
      <c r="BE269" s="214">
        <f>IF(N269="základní",J269,0)</f>
        <v>0</v>
      </c>
      <c r="BF269" s="214">
        <f>IF(N269="snížená",J269,0)</f>
        <v>0</v>
      </c>
      <c r="BG269" s="214">
        <f>IF(N269="zákl. přenesená",J269,0)</f>
        <v>0</v>
      </c>
      <c r="BH269" s="214">
        <f>IF(N269="sníž. přenesená",J269,0)</f>
        <v>0</v>
      </c>
      <c r="BI269" s="214">
        <f>IF(N269="nulová",J269,0)</f>
        <v>0</v>
      </c>
      <c r="BJ269" s="17" t="s">
        <v>165</v>
      </c>
      <c r="BK269" s="214">
        <f>ROUND(I269*H269,0)</f>
        <v>0</v>
      </c>
      <c r="BL269" s="17" t="s">
        <v>247</v>
      </c>
      <c r="BM269" s="17" t="s">
        <v>1660</v>
      </c>
    </row>
    <row r="270" spans="2:51" s="11" customFormat="1" ht="12">
      <c r="B270" s="215"/>
      <c r="C270" s="216"/>
      <c r="D270" s="217" t="s">
        <v>167</v>
      </c>
      <c r="E270" s="218" t="s">
        <v>20</v>
      </c>
      <c r="F270" s="219" t="s">
        <v>1661</v>
      </c>
      <c r="G270" s="216"/>
      <c r="H270" s="220">
        <v>7</v>
      </c>
      <c r="I270" s="221"/>
      <c r="J270" s="216"/>
      <c r="K270" s="216"/>
      <c r="L270" s="222"/>
      <c r="M270" s="223"/>
      <c r="N270" s="224"/>
      <c r="O270" s="224"/>
      <c r="P270" s="224"/>
      <c r="Q270" s="224"/>
      <c r="R270" s="224"/>
      <c r="S270" s="224"/>
      <c r="T270" s="225"/>
      <c r="AT270" s="226" t="s">
        <v>167</v>
      </c>
      <c r="AU270" s="226" t="s">
        <v>165</v>
      </c>
      <c r="AV270" s="11" t="s">
        <v>165</v>
      </c>
      <c r="AW270" s="11" t="s">
        <v>34</v>
      </c>
      <c r="AX270" s="11" t="s">
        <v>74</v>
      </c>
      <c r="AY270" s="226" t="s">
        <v>157</v>
      </c>
    </row>
    <row r="271" spans="2:51" s="12" customFormat="1" ht="12">
      <c r="B271" s="227"/>
      <c r="C271" s="228"/>
      <c r="D271" s="217" t="s">
        <v>167</v>
      </c>
      <c r="E271" s="229" t="s">
        <v>20</v>
      </c>
      <c r="F271" s="230" t="s">
        <v>169</v>
      </c>
      <c r="G271" s="228"/>
      <c r="H271" s="231">
        <v>7</v>
      </c>
      <c r="I271" s="232"/>
      <c r="J271" s="228"/>
      <c r="K271" s="228"/>
      <c r="L271" s="233"/>
      <c r="M271" s="234"/>
      <c r="N271" s="235"/>
      <c r="O271" s="235"/>
      <c r="P271" s="235"/>
      <c r="Q271" s="235"/>
      <c r="R271" s="235"/>
      <c r="S271" s="235"/>
      <c r="T271" s="236"/>
      <c r="AT271" s="237" t="s">
        <v>167</v>
      </c>
      <c r="AU271" s="237" t="s">
        <v>165</v>
      </c>
      <c r="AV271" s="12" t="s">
        <v>164</v>
      </c>
      <c r="AW271" s="12" t="s">
        <v>34</v>
      </c>
      <c r="AX271" s="12" t="s">
        <v>8</v>
      </c>
      <c r="AY271" s="237" t="s">
        <v>157</v>
      </c>
    </row>
    <row r="272" spans="2:65" s="1" customFormat="1" ht="16.5" customHeight="1">
      <c r="B272" s="38"/>
      <c r="C272" s="248" t="s">
        <v>654</v>
      </c>
      <c r="D272" s="248" t="s">
        <v>223</v>
      </c>
      <c r="E272" s="249" t="s">
        <v>1662</v>
      </c>
      <c r="F272" s="250" t="s">
        <v>1573</v>
      </c>
      <c r="G272" s="251" t="s">
        <v>231</v>
      </c>
      <c r="H272" s="252">
        <v>1.1</v>
      </c>
      <c r="I272" s="253"/>
      <c r="J272" s="252">
        <f>ROUND(I272*H272,0)</f>
        <v>0</v>
      </c>
      <c r="K272" s="250" t="s">
        <v>209</v>
      </c>
      <c r="L272" s="254"/>
      <c r="M272" s="255" t="s">
        <v>20</v>
      </c>
      <c r="N272" s="256" t="s">
        <v>46</v>
      </c>
      <c r="O272" s="79"/>
      <c r="P272" s="212">
        <f>O272*H272</f>
        <v>0</v>
      </c>
      <c r="Q272" s="212">
        <v>0</v>
      </c>
      <c r="R272" s="212">
        <f>Q272*H272</f>
        <v>0</v>
      </c>
      <c r="S272" s="212">
        <v>0</v>
      </c>
      <c r="T272" s="213">
        <f>S272*H272</f>
        <v>0</v>
      </c>
      <c r="AR272" s="17" t="s">
        <v>374</v>
      </c>
      <c r="AT272" s="17" t="s">
        <v>223</v>
      </c>
      <c r="AU272" s="17" t="s">
        <v>165</v>
      </c>
      <c r="AY272" s="17" t="s">
        <v>157</v>
      </c>
      <c r="BE272" s="214">
        <f>IF(N272="základní",J272,0)</f>
        <v>0</v>
      </c>
      <c r="BF272" s="214">
        <f>IF(N272="snížená",J272,0)</f>
        <v>0</v>
      </c>
      <c r="BG272" s="214">
        <f>IF(N272="zákl. přenesená",J272,0)</f>
        <v>0</v>
      </c>
      <c r="BH272" s="214">
        <f>IF(N272="sníž. přenesená",J272,0)</f>
        <v>0</v>
      </c>
      <c r="BI272" s="214">
        <f>IF(N272="nulová",J272,0)</f>
        <v>0</v>
      </c>
      <c r="BJ272" s="17" t="s">
        <v>165</v>
      </c>
      <c r="BK272" s="214">
        <f>ROUND(I272*H272,0)</f>
        <v>0</v>
      </c>
      <c r="BL272" s="17" t="s">
        <v>247</v>
      </c>
      <c r="BM272" s="17" t="s">
        <v>1663</v>
      </c>
    </row>
    <row r="273" spans="2:51" s="11" customFormat="1" ht="12">
      <c r="B273" s="215"/>
      <c r="C273" s="216"/>
      <c r="D273" s="217" t="s">
        <v>167</v>
      </c>
      <c r="E273" s="218" t="s">
        <v>20</v>
      </c>
      <c r="F273" s="219" t="s">
        <v>1664</v>
      </c>
      <c r="G273" s="216"/>
      <c r="H273" s="220">
        <v>1.1</v>
      </c>
      <c r="I273" s="221"/>
      <c r="J273" s="216"/>
      <c r="K273" s="216"/>
      <c r="L273" s="222"/>
      <c r="M273" s="223"/>
      <c r="N273" s="224"/>
      <c r="O273" s="224"/>
      <c r="P273" s="224"/>
      <c r="Q273" s="224"/>
      <c r="R273" s="224"/>
      <c r="S273" s="224"/>
      <c r="T273" s="225"/>
      <c r="AT273" s="226" t="s">
        <v>167</v>
      </c>
      <c r="AU273" s="226" t="s">
        <v>165</v>
      </c>
      <c r="AV273" s="11" t="s">
        <v>165</v>
      </c>
      <c r="AW273" s="11" t="s">
        <v>34</v>
      </c>
      <c r="AX273" s="11" t="s">
        <v>74</v>
      </c>
      <c r="AY273" s="226" t="s">
        <v>157</v>
      </c>
    </row>
    <row r="274" spans="2:51" s="12" customFormat="1" ht="12">
      <c r="B274" s="227"/>
      <c r="C274" s="228"/>
      <c r="D274" s="217" t="s">
        <v>167</v>
      </c>
      <c r="E274" s="229" t="s">
        <v>20</v>
      </c>
      <c r="F274" s="230" t="s">
        <v>169</v>
      </c>
      <c r="G274" s="228"/>
      <c r="H274" s="231">
        <v>1.1</v>
      </c>
      <c r="I274" s="232"/>
      <c r="J274" s="228"/>
      <c r="K274" s="228"/>
      <c r="L274" s="233"/>
      <c r="M274" s="234"/>
      <c r="N274" s="235"/>
      <c r="O274" s="235"/>
      <c r="P274" s="235"/>
      <c r="Q274" s="235"/>
      <c r="R274" s="235"/>
      <c r="S274" s="235"/>
      <c r="T274" s="236"/>
      <c r="AT274" s="237" t="s">
        <v>167</v>
      </c>
      <c r="AU274" s="237" t="s">
        <v>165</v>
      </c>
      <c r="AV274" s="12" t="s">
        <v>164</v>
      </c>
      <c r="AW274" s="12" t="s">
        <v>34</v>
      </c>
      <c r="AX274" s="12" t="s">
        <v>8</v>
      </c>
      <c r="AY274" s="237" t="s">
        <v>157</v>
      </c>
    </row>
    <row r="275" spans="2:65" s="1" customFormat="1" ht="16.5" customHeight="1">
      <c r="B275" s="38"/>
      <c r="C275" s="248" t="s">
        <v>659</v>
      </c>
      <c r="D275" s="248" t="s">
        <v>223</v>
      </c>
      <c r="E275" s="249" t="s">
        <v>1665</v>
      </c>
      <c r="F275" s="250" t="s">
        <v>1576</v>
      </c>
      <c r="G275" s="251" t="s">
        <v>434</v>
      </c>
      <c r="H275" s="252">
        <v>4</v>
      </c>
      <c r="I275" s="253"/>
      <c r="J275" s="252">
        <f>ROUND(I275*H275,0)</f>
        <v>0</v>
      </c>
      <c r="K275" s="250" t="s">
        <v>209</v>
      </c>
      <c r="L275" s="254"/>
      <c r="M275" s="255" t="s">
        <v>20</v>
      </c>
      <c r="N275" s="256" t="s">
        <v>46</v>
      </c>
      <c r="O275" s="79"/>
      <c r="P275" s="212">
        <f>O275*H275</f>
        <v>0</v>
      </c>
      <c r="Q275" s="212">
        <v>0</v>
      </c>
      <c r="R275" s="212">
        <f>Q275*H275</f>
        <v>0</v>
      </c>
      <c r="S275" s="212">
        <v>0</v>
      </c>
      <c r="T275" s="213">
        <f>S275*H275</f>
        <v>0</v>
      </c>
      <c r="AR275" s="17" t="s">
        <v>374</v>
      </c>
      <c r="AT275" s="17" t="s">
        <v>223</v>
      </c>
      <c r="AU275" s="17" t="s">
        <v>165</v>
      </c>
      <c r="AY275" s="17" t="s">
        <v>157</v>
      </c>
      <c r="BE275" s="214">
        <f>IF(N275="základní",J275,0)</f>
        <v>0</v>
      </c>
      <c r="BF275" s="214">
        <f>IF(N275="snížená",J275,0)</f>
        <v>0</v>
      </c>
      <c r="BG275" s="214">
        <f>IF(N275="zákl. přenesená",J275,0)</f>
        <v>0</v>
      </c>
      <c r="BH275" s="214">
        <f>IF(N275="sníž. přenesená",J275,0)</f>
        <v>0</v>
      </c>
      <c r="BI275" s="214">
        <f>IF(N275="nulová",J275,0)</f>
        <v>0</v>
      </c>
      <c r="BJ275" s="17" t="s">
        <v>165</v>
      </c>
      <c r="BK275" s="214">
        <f>ROUND(I275*H275,0)</f>
        <v>0</v>
      </c>
      <c r="BL275" s="17" t="s">
        <v>247</v>
      </c>
      <c r="BM275" s="17" t="s">
        <v>1666</v>
      </c>
    </row>
    <row r="276" spans="2:51" s="11" customFormat="1" ht="12">
      <c r="B276" s="215"/>
      <c r="C276" s="216"/>
      <c r="D276" s="217" t="s">
        <v>167</v>
      </c>
      <c r="E276" s="218" t="s">
        <v>20</v>
      </c>
      <c r="F276" s="219" t="s">
        <v>1632</v>
      </c>
      <c r="G276" s="216"/>
      <c r="H276" s="220">
        <v>4</v>
      </c>
      <c r="I276" s="221"/>
      <c r="J276" s="216"/>
      <c r="K276" s="216"/>
      <c r="L276" s="222"/>
      <c r="M276" s="223"/>
      <c r="N276" s="224"/>
      <c r="O276" s="224"/>
      <c r="P276" s="224"/>
      <c r="Q276" s="224"/>
      <c r="R276" s="224"/>
      <c r="S276" s="224"/>
      <c r="T276" s="225"/>
      <c r="AT276" s="226" t="s">
        <v>167</v>
      </c>
      <c r="AU276" s="226" t="s">
        <v>165</v>
      </c>
      <c r="AV276" s="11" t="s">
        <v>165</v>
      </c>
      <c r="AW276" s="11" t="s">
        <v>34</v>
      </c>
      <c r="AX276" s="11" t="s">
        <v>74</v>
      </c>
      <c r="AY276" s="226" t="s">
        <v>157</v>
      </c>
    </row>
    <row r="277" spans="2:51" s="12" customFormat="1" ht="12">
      <c r="B277" s="227"/>
      <c r="C277" s="228"/>
      <c r="D277" s="217" t="s">
        <v>167</v>
      </c>
      <c r="E277" s="229" t="s">
        <v>20</v>
      </c>
      <c r="F277" s="230" t="s">
        <v>169</v>
      </c>
      <c r="G277" s="228"/>
      <c r="H277" s="231">
        <v>4</v>
      </c>
      <c r="I277" s="232"/>
      <c r="J277" s="228"/>
      <c r="K277" s="228"/>
      <c r="L277" s="233"/>
      <c r="M277" s="234"/>
      <c r="N277" s="235"/>
      <c r="O277" s="235"/>
      <c r="P277" s="235"/>
      <c r="Q277" s="235"/>
      <c r="R277" s="235"/>
      <c r="S277" s="235"/>
      <c r="T277" s="236"/>
      <c r="AT277" s="237" t="s">
        <v>167</v>
      </c>
      <c r="AU277" s="237" t="s">
        <v>165</v>
      </c>
      <c r="AV277" s="12" t="s">
        <v>164</v>
      </c>
      <c r="AW277" s="12" t="s">
        <v>34</v>
      </c>
      <c r="AX277" s="12" t="s">
        <v>8</v>
      </c>
      <c r="AY277" s="237" t="s">
        <v>157</v>
      </c>
    </row>
    <row r="278" spans="2:65" s="1" customFormat="1" ht="16.5" customHeight="1">
      <c r="B278" s="38"/>
      <c r="C278" s="248" t="s">
        <v>664</v>
      </c>
      <c r="D278" s="248" t="s">
        <v>223</v>
      </c>
      <c r="E278" s="249" t="s">
        <v>1667</v>
      </c>
      <c r="F278" s="250" t="s">
        <v>1579</v>
      </c>
      <c r="G278" s="251" t="s">
        <v>434</v>
      </c>
      <c r="H278" s="252">
        <v>1</v>
      </c>
      <c r="I278" s="253"/>
      <c r="J278" s="252">
        <f>ROUND(I278*H278,0)</f>
        <v>0</v>
      </c>
      <c r="K278" s="250" t="s">
        <v>209</v>
      </c>
      <c r="L278" s="254"/>
      <c r="M278" s="255" t="s">
        <v>20</v>
      </c>
      <c r="N278" s="256" t="s">
        <v>46</v>
      </c>
      <c r="O278" s="79"/>
      <c r="P278" s="212">
        <f>O278*H278</f>
        <v>0</v>
      </c>
      <c r="Q278" s="212">
        <v>0</v>
      </c>
      <c r="R278" s="212">
        <f>Q278*H278</f>
        <v>0</v>
      </c>
      <c r="S278" s="212">
        <v>0</v>
      </c>
      <c r="T278" s="213">
        <f>S278*H278</f>
        <v>0</v>
      </c>
      <c r="AR278" s="17" t="s">
        <v>374</v>
      </c>
      <c r="AT278" s="17" t="s">
        <v>223</v>
      </c>
      <c r="AU278" s="17" t="s">
        <v>165</v>
      </c>
      <c r="AY278" s="17" t="s">
        <v>157</v>
      </c>
      <c r="BE278" s="214">
        <f>IF(N278="základní",J278,0)</f>
        <v>0</v>
      </c>
      <c r="BF278" s="214">
        <f>IF(N278="snížená",J278,0)</f>
        <v>0</v>
      </c>
      <c r="BG278" s="214">
        <f>IF(N278="zákl. přenesená",J278,0)</f>
        <v>0</v>
      </c>
      <c r="BH278" s="214">
        <f>IF(N278="sníž. přenesená",J278,0)</f>
        <v>0</v>
      </c>
      <c r="BI278" s="214">
        <f>IF(N278="nulová",J278,0)</f>
        <v>0</v>
      </c>
      <c r="BJ278" s="17" t="s">
        <v>165</v>
      </c>
      <c r="BK278" s="214">
        <f>ROUND(I278*H278,0)</f>
        <v>0</v>
      </c>
      <c r="BL278" s="17" t="s">
        <v>247</v>
      </c>
      <c r="BM278" s="17" t="s">
        <v>1668</v>
      </c>
    </row>
    <row r="279" spans="2:51" s="11" customFormat="1" ht="12">
      <c r="B279" s="215"/>
      <c r="C279" s="216"/>
      <c r="D279" s="217" t="s">
        <v>167</v>
      </c>
      <c r="E279" s="218" t="s">
        <v>20</v>
      </c>
      <c r="F279" s="219" t="s">
        <v>8</v>
      </c>
      <c r="G279" s="216"/>
      <c r="H279" s="220">
        <v>1</v>
      </c>
      <c r="I279" s="221"/>
      <c r="J279" s="216"/>
      <c r="K279" s="216"/>
      <c r="L279" s="222"/>
      <c r="M279" s="223"/>
      <c r="N279" s="224"/>
      <c r="O279" s="224"/>
      <c r="P279" s="224"/>
      <c r="Q279" s="224"/>
      <c r="R279" s="224"/>
      <c r="S279" s="224"/>
      <c r="T279" s="225"/>
      <c r="AT279" s="226" t="s">
        <v>167</v>
      </c>
      <c r="AU279" s="226" t="s">
        <v>165</v>
      </c>
      <c r="AV279" s="11" t="s">
        <v>165</v>
      </c>
      <c r="AW279" s="11" t="s">
        <v>34</v>
      </c>
      <c r="AX279" s="11" t="s">
        <v>74</v>
      </c>
      <c r="AY279" s="226" t="s">
        <v>157</v>
      </c>
    </row>
    <row r="280" spans="2:51" s="12" customFormat="1" ht="12">
      <c r="B280" s="227"/>
      <c r="C280" s="228"/>
      <c r="D280" s="217" t="s">
        <v>167</v>
      </c>
      <c r="E280" s="229" t="s">
        <v>20</v>
      </c>
      <c r="F280" s="230" t="s">
        <v>169</v>
      </c>
      <c r="G280" s="228"/>
      <c r="H280" s="231">
        <v>1</v>
      </c>
      <c r="I280" s="232"/>
      <c r="J280" s="228"/>
      <c r="K280" s="228"/>
      <c r="L280" s="233"/>
      <c r="M280" s="234"/>
      <c r="N280" s="235"/>
      <c r="O280" s="235"/>
      <c r="P280" s="235"/>
      <c r="Q280" s="235"/>
      <c r="R280" s="235"/>
      <c r="S280" s="235"/>
      <c r="T280" s="236"/>
      <c r="AT280" s="237" t="s">
        <v>167</v>
      </c>
      <c r="AU280" s="237" t="s">
        <v>165</v>
      </c>
      <c r="AV280" s="12" t="s">
        <v>164</v>
      </c>
      <c r="AW280" s="12" t="s">
        <v>34</v>
      </c>
      <c r="AX280" s="12" t="s">
        <v>8</v>
      </c>
      <c r="AY280" s="237" t="s">
        <v>157</v>
      </c>
    </row>
    <row r="281" spans="2:65" s="1" customFormat="1" ht="16.5" customHeight="1">
      <c r="B281" s="38"/>
      <c r="C281" s="248" t="s">
        <v>669</v>
      </c>
      <c r="D281" s="248" t="s">
        <v>223</v>
      </c>
      <c r="E281" s="249" t="s">
        <v>1669</v>
      </c>
      <c r="F281" s="250" t="s">
        <v>1670</v>
      </c>
      <c r="G281" s="251" t="s">
        <v>434</v>
      </c>
      <c r="H281" s="252">
        <v>5</v>
      </c>
      <c r="I281" s="253"/>
      <c r="J281" s="252">
        <f>ROUND(I281*H281,0)</f>
        <v>0</v>
      </c>
      <c r="K281" s="250" t="s">
        <v>209</v>
      </c>
      <c r="L281" s="254"/>
      <c r="M281" s="255" t="s">
        <v>20</v>
      </c>
      <c r="N281" s="256" t="s">
        <v>46</v>
      </c>
      <c r="O281" s="79"/>
      <c r="P281" s="212">
        <f>O281*H281</f>
        <v>0</v>
      </c>
      <c r="Q281" s="212">
        <v>0</v>
      </c>
      <c r="R281" s="212">
        <f>Q281*H281</f>
        <v>0</v>
      </c>
      <c r="S281" s="212">
        <v>0</v>
      </c>
      <c r="T281" s="213">
        <f>S281*H281</f>
        <v>0</v>
      </c>
      <c r="AR281" s="17" t="s">
        <v>374</v>
      </c>
      <c r="AT281" s="17" t="s">
        <v>223</v>
      </c>
      <c r="AU281" s="17" t="s">
        <v>165</v>
      </c>
      <c r="AY281" s="17" t="s">
        <v>157</v>
      </c>
      <c r="BE281" s="214">
        <f>IF(N281="základní",J281,0)</f>
        <v>0</v>
      </c>
      <c r="BF281" s="214">
        <f>IF(N281="snížená",J281,0)</f>
        <v>0</v>
      </c>
      <c r="BG281" s="214">
        <f>IF(N281="zákl. přenesená",J281,0)</f>
        <v>0</v>
      </c>
      <c r="BH281" s="214">
        <f>IF(N281="sníž. přenesená",J281,0)</f>
        <v>0</v>
      </c>
      <c r="BI281" s="214">
        <f>IF(N281="nulová",J281,0)</f>
        <v>0</v>
      </c>
      <c r="BJ281" s="17" t="s">
        <v>165</v>
      </c>
      <c r="BK281" s="214">
        <f>ROUND(I281*H281,0)</f>
        <v>0</v>
      </c>
      <c r="BL281" s="17" t="s">
        <v>247</v>
      </c>
      <c r="BM281" s="17" t="s">
        <v>1671</v>
      </c>
    </row>
    <row r="282" spans="2:51" s="11" customFormat="1" ht="12">
      <c r="B282" s="215"/>
      <c r="C282" s="216"/>
      <c r="D282" s="217" t="s">
        <v>167</v>
      </c>
      <c r="E282" s="218" t="s">
        <v>20</v>
      </c>
      <c r="F282" s="219" t="s">
        <v>1672</v>
      </c>
      <c r="G282" s="216"/>
      <c r="H282" s="220">
        <v>5</v>
      </c>
      <c r="I282" s="221"/>
      <c r="J282" s="216"/>
      <c r="K282" s="216"/>
      <c r="L282" s="222"/>
      <c r="M282" s="223"/>
      <c r="N282" s="224"/>
      <c r="O282" s="224"/>
      <c r="P282" s="224"/>
      <c r="Q282" s="224"/>
      <c r="R282" s="224"/>
      <c r="S282" s="224"/>
      <c r="T282" s="225"/>
      <c r="AT282" s="226" t="s">
        <v>167</v>
      </c>
      <c r="AU282" s="226" t="s">
        <v>165</v>
      </c>
      <c r="AV282" s="11" t="s">
        <v>165</v>
      </c>
      <c r="AW282" s="11" t="s">
        <v>34</v>
      </c>
      <c r="AX282" s="11" t="s">
        <v>74</v>
      </c>
      <c r="AY282" s="226" t="s">
        <v>157</v>
      </c>
    </row>
    <row r="283" spans="2:51" s="12" customFormat="1" ht="12">
      <c r="B283" s="227"/>
      <c r="C283" s="228"/>
      <c r="D283" s="217" t="s">
        <v>167</v>
      </c>
      <c r="E283" s="229" t="s">
        <v>20</v>
      </c>
      <c r="F283" s="230" t="s">
        <v>169</v>
      </c>
      <c r="G283" s="228"/>
      <c r="H283" s="231">
        <v>5</v>
      </c>
      <c r="I283" s="232"/>
      <c r="J283" s="228"/>
      <c r="K283" s="228"/>
      <c r="L283" s="233"/>
      <c r="M283" s="234"/>
      <c r="N283" s="235"/>
      <c r="O283" s="235"/>
      <c r="P283" s="235"/>
      <c r="Q283" s="235"/>
      <c r="R283" s="235"/>
      <c r="S283" s="235"/>
      <c r="T283" s="236"/>
      <c r="AT283" s="237" t="s">
        <v>167</v>
      </c>
      <c r="AU283" s="237" t="s">
        <v>165</v>
      </c>
      <c r="AV283" s="12" t="s">
        <v>164</v>
      </c>
      <c r="AW283" s="12" t="s">
        <v>34</v>
      </c>
      <c r="AX283" s="12" t="s">
        <v>8</v>
      </c>
      <c r="AY283" s="237" t="s">
        <v>157</v>
      </c>
    </row>
    <row r="284" spans="2:65" s="1" customFormat="1" ht="16.5" customHeight="1">
      <c r="B284" s="38"/>
      <c r="C284" s="248" t="s">
        <v>674</v>
      </c>
      <c r="D284" s="248" t="s">
        <v>223</v>
      </c>
      <c r="E284" s="249" t="s">
        <v>1673</v>
      </c>
      <c r="F284" s="250" t="s">
        <v>1585</v>
      </c>
      <c r="G284" s="251" t="s">
        <v>541</v>
      </c>
      <c r="H284" s="252">
        <v>7</v>
      </c>
      <c r="I284" s="253"/>
      <c r="J284" s="252">
        <f>ROUND(I284*H284,0)</f>
        <v>0</v>
      </c>
      <c r="K284" s="250" t="s">
        <v>209</v>
      </c>
      <c r="L284" s="254"/>
      <c r="M284" s="255" t="s">
        <v>20</v>
      </c>
      <c r="N284" s="256" t="s">
        <v>46</v>
      </c>
      <c r="O284" s="79"/>
      <c r="P284" s="212">
        <f>O284*H284</f>
        <v>0</v>
      </c>
      <c r="Q284" s="212">
        <v>0</v>
      </c>
      <c r="R284" s="212">
        <f>Q284*H284</f>
        <v>0</v>
      </c>
      <c r="S284" s="212">
        <v>0</v>
      </c>
      <c r="T284" s="213">
        <f>S284*H284</f>
        <v>0</v>
      </c>
      <c r="AR284" s="17" t="s">
        <v>374</v>
      </c>
      <c r="AT284" s="17" t="s">
        <v>223</v>
      </c>
      <c r="AU284" s="17" t="s">
        <v>165</v>
      </c>
      <c r="AY284" s="17" t="s">
        <v>157</v>
      </c>
      <c r="BE284" s="214">
        <f>IF(N284="základní",J284,0)</f>
        <v>0</v>
      </c>
      <c r="BF284" s="214">
        <f>IF(N284="snížená",J284,0)</f>
        <v>0</v>
      </c>
      <c r="BG284" s="214">
        <f>IF(N284="zákl. přenesená",J284,0)</f>
        <v>0</v>
      </c>
      <c r="BH284" s="214">
        <f>IF(N284="sníž. přenesená",J284,0)</f>
        <v>0</v>
      </c>
      <c r="BI284" s="214">
        <f>IF(N284="nulová",J284,0)</f>
        <v>0</v>
      </c>
      <c r="BJ284" s="17" t="s">
        <v>165</v>
      </c>
      <c r="BK284" s="214">
        <f>ROUND(I284*H284,0)</f>
        <v>0</v>
      </c>
      <c r="BL284" s="17" t="s">
        <v>247</v>
      </c>
      <c r="BM284" s="17" t="s">
        <v>1674</v>
      </c>
    </row>
    <row r="285" spans="2:51" s="11" customFormat="1" ht="12">
      <c r="B285" s="215"/>
      <c r="C285" s="216"/>
      <c r="D285" s="217" t="s">
        <v>167</v>
      </c>
      <c r="E285" s="218" t="s">
        <v>20</v>
      </c>
      <c r="F285" s="219" t="s">
        <v>1661</v>
      </c>
      <c r="G285" s="216"/>
      <c r="H285" s="220">
        <v>7</v>
      </c>
      <c r="I285" s="221"/>
      <c r="J285" s="216"/>
      <c r="K285" s="216"/>
      <c r="L285" s="222"/>
      <c r="M285" s="223"/>
      <c r="N285" s="224"/>
      <c r="O285" s="224"/>
      <c r="P285" s="224"/>
      <c r="Q285" s="224"/>
      <c r="R285" s="224"/>
      <c r="S285" s="224"/>
      <c r="T285" s="225"/>
      <c r="AT285" s="226" t="s">
        <v>167</v>
      </c>
      <c r="AU285" s="226" t="s">
        <v>165</v>
      </c>
      <c r="AV285" s="11" t="s">
        <v>165</v>
      </c>
      <c r="AW285" s="11" t="s">
        <v>34</v>
      </c>
      <c r="AX285" s="11" t="s">
        <v>74</v>
      </c>
      <c r="AY285" s="226" t="s">
        <v>157</v>
      </c>
    </row>
    <row r="286" spans="2:51" s="12" customFormat="1" ht="12">
      <c r="B286" s="227"/>
      <c r="C286" s="228"/>
      <c r="D286" s="217" t="s">
        <v>167</v>
      </c>
      <c r="E286" s="229" t="s">
        <v>20</v>
      </c>
      <c r="F286" s="230" t="s">
        <v>169</v>
      </c>
      <c r="G286" s="228"/>
      <c r="H286" s="231">
        <v>7</v>
      </c>
      <c r="I286" s="232"/>
      <c r="J286" s="228"/>
      <c r="K286" s="228"/>
      <c r="L286" s="233"/>
      <c r="M286" s="234"/>
      <c r="N286" s="235"/>
      <c r="O286" s="235"/>
      <c r="P286" s="235"/>
      <c r="Q286" s="235"/>
      <c r="R286" s="235"/>
      <c r="S286" s="235"/>
      <c r="T286" s="236"/>
      <c r="AT286" s="237" t="s">
        <v>167</v>
      </c>
      <c r="AU286" s="237" t="s">
        <v>165</v>
      </c>
      <c r="AV286" s="12" t="s">
        <v>164</v>
      </c>
      <c r="AW286" s="12" t="s">
        <v>34</v>
      </c>
      <c r="AX286" s="12" t="s">
        <v>8</v>
      </c>
      <c r="AY286" s="237" t="s">
        <v>157</v>
      </c>
    </row>
    <row r="287" spans="2:65" s="1" customFormat="1" ht="16.5" customHeight="1">
      <c r="B287" s="38"/>
      <c r="C287" s="248" t="s">
        <v>679</v>
      </c>
      <c r="D287" s="248" t="s">
        <v>223</v>
      </c>
      <c r="E287" s="249" t="s">
        <v>1675</v>
      </c>
      <c r="F287" s="250" t="s">
        <v>1594</v>
      </c>
      <c r="G287" s="251" t="s">
        <v>162</v>
      </c>
      <c r="H287" s="252">
        <v>18</v>
      </c>
      <c r="I287" s="253"/>
      <c r="J287" s="252">
        <f>ROUND(I287*H287,0)</f>
        <v>0</v>
      </c>
      <c r="K287" s="250" t="s">
        <v>209</v>
      </c>
      <c r="L287" s="254"/>
      <c r="M287" s="255" t="s">
        <v>20</v>
      </c>
      <c r="N287" s="256" t="s">
        <v>46</v>
      </c>
      <c r="O287" s="79"/>
      <c r="P287" s="212">
        <f>O287*H287</f>
        <v>0</v>
      </c>
      <c r="Q287" s="212">
        <v>0</v>
      </c>
      <c r="R287" s="212">
        <f>Q287*H287</f>
        <v>0</v>
      </c>
      <c r="S287" s="212">
        <v>0</v>
      </c>
      <c r="T287" s="213">
        <f>S287*H287</f>
        <v>0</v>
      </c>
      <c r="AR287" s="17" t="s">
        <v>374</v>
      </c>
      <c r="AT287" s="17" t="s">
        <v>223</v>
      </c>
      <c r="AU287" s="17" t="s">
        <v>165</v>
      </c>
      <c r="AY287" s="17" t="s">
        <v>157</v>
      </c>
      <c r="BE287" s="214">
        <f>IF(N287="základní",J287,0)</f>
        <v>0</v>
      </c>
      <c r="BF287" s="214">
        <f>IF(N287="snížená",J287,0)</f>
        <v>0</v>
      </c>
      <c r="BG287" s="214">
        <f>IF(N287="zákl. přenesená",J287,0)</f>
        <v>0</v>
      </c>
      <c r="BH287" s="214">
        <f>IF(N287="sníž. přenesená",J287,0)</f>
        <v>0</v>
      </c>
      <c r="BI287" s="214">
        <f>IF(N287="nulová",J287,0)</f>
        <v>0</v>
      </c>
      <c r="BJ287" s="17" t="s">
        <v>165</v>
      </c>
      <c r="BK287" s="214">
        <f>ROUND(I287*H287,0)</f>
        <v>0</v>
      </c>
      <c r="BL287" s="17" t="s">
        <v>247</v>
      </c>
      <c r="BM287" s="17" t="s">
        <v>1676</v>
      </c>
    </row>
    <row r="288" spans="2:51" s="11" customFormat="1" ht="12">
      <c r="B288" s="215"/>
      <c r="C288" s="216"/>
      <c r="D288" s="217" t="s">
        <v>167</v>
      </c>
      <c r="E288" s="218" t="s">
        <v>20</v>
      </c>
      <c r="F288" s="219" t="s">
        <v>1677</v>
      </c>
      <c r="G288" s="216"/>
      <c r="H288" s="220">
        <v>18</v>
      </c>
      <c r="I288" s="221"/>
      <c r="J288" s="216"/>
      <c r="K288" s="216"/>
      <c r="L288" s="222"/>
      <c r="M288" s="223"/>
      <c r="N288" s="224"/>
      <c r="O288" s="224"/>
      <c r="P288" s="224"/>
      <c r="Q288" s="224"/>
      <c r="R288" s="224"/>
      <c r="S288" s="224"/>
      <c r="T288" s="225"/>
      <c r="AT288" s="226" t="s">
        <v>167</v>
      </c>
      <c r="AU288" s="226" t="s">
        <v>165</v>
      </c>
      <c r="AV288" s="11" t="s">
        <v>165</v>
      </c>
      <c r="AW288" s="11" t="s">
        <v>34</v>
      </c>
      <c r="AX288" s="11" t="s">
        <v>74</v>
      </c>
      <c r="AY288" s="226" t="s">
        <v>157</v>
      </c>
    </row>
    <row r="289" spans="2:51" s="12" customFormat="1" ht="12">
      <c r="B289" s="227"/>
      <c r="C289" s="228"/>
      <c r="D289" s="217" t="s">
        <v>167</v>
      </c>
      <c r="E289" s="229" t="s">
        <v>20</v>
      </c>
      <c r="F289" s="230" t="s">
        <v>169</v>
      </c>
      <c r="G289" s="228"/>
      <c r="H289" s="231">
        <v>18</v>
      </c>
      <c r="I289" s="232"/>
      <c r="J289" s="228"/>
      <c r="K289" s="228"/>
      <c r="L289" s="233"/>
      <c r="M289" s="234"/>
      <c r="N289" s="235"/>
      <c r="O289" s="235"/>
      <c r="P289" s="235"/>
      <c r="Q289" s="235"/>
      <c r="R289" s="235"/>
      <c r="S289" s="235"/>
      <c r="T289" s="236"/>
      <c r="AT289" s="237" t="s">
        <v>167</v>
      </c>
      <c r="AU289" s="237" t="s">
        <v>165</v>
      </c>
      <c r="AV289" s="12" t="s">
        <v>164</v>
      </c>
      <c r="AW289" s="12" t="s">
        <v>34</v>
      </c>
      <c r="AX289" s="12" t="s">
        <v>8</v>
      </c>
      <c r="AY289" s="237" t="s">
        <v>157</v>
      </c>
    </row>
    <row r="290" spans="2:65" s="1" customFormat="1" ht="16.5" customHeight="1">
      <c r="B290" s="38"/>
      <c r="C290" s="204" t="s">
        <v>684</v>
      </c>
      <c r="D290" s="204" t="s">
        <v>159</v>
      </c>
      <c r="E290" s="205" t="s">
        <v>1678</v>
      </c>
      <c r="F290" s="206" t="s">
        <v>1679</v>
      </c>
      <c r="G290" s="207" t="s">
        <v>162</v>
      </c>
      <c r="H290" s="208">
        <v>42</v>
      </c>
      <c r="I290" s="209"/>
      <c r="J290" s="208">
        <f>ROUND(I290*H290,0)</f>
        <v>0</v>
      </c>
      <c r="K290" s="206" t="s">
        <v>209</v>
      </c>
      <c r="L290" s="43"/>
      <c r="M290" s="210" t="s">
        <v>20</v>
      </c>
      <c r="N290" s="211" t="s">
        <v>46</v>
      </c>
      <c r="O290" s="79"/>
      <c r="P290" s="212">
        <f>O290*H290</f>
        <v>0</v>
      </c>
      <c r="Q290" s="212">
        <v>0</v>
      </c>
      <c r="R290" s="212">
        <f>Q290*H290</f>
        <v>0</v>
      </c>
      <c r="S290" s="212">
        <v>0</v>
      </c>
      <c r="T290" s="213">
        <f>S290*H290</f>
        <v>0</v>
      </c>
      <c r="AR290" s="17" t="s">
        <v>247</v>
      </c>
      <c r="AT290" s="17" t="s">
        <v>159</v>
      </c>
      <c r="AU290" s="17" t="s">
        <v>165</v>
      </c>
      <c r="AY290" s="17" t="s">
        <v>157</v>
      </c>
      <c r="BE290" s="214">
        <f>IF(N290="základní",J290,0)</f>
        <v>0</v>
      </c>
      <c r="BF290" s="214">
        <f>IF(N290="snížená",J290,0)</f>
        <v>0</v>
      </c>
      <c r="BG290" s="214">
        <f>IF(N290="zákl. přenesená",J290,0)</f>
        <v>0</v>
      </c>
      <c r="BH290" s="214">
        <f>IF(N290="sníž. přenesená",J290,0)</f>
        <v>0</v>
      </c>
      <c r="BI290" s="214">
        <f>IF(N290="nulová",J290,0)</f>
        <v>0</v>
      </c>
      <c r="BJ290" s="17" t="s">
        <v>165</v>
      </c>
      <c r="BK290" s="214">
        <f>ROUND(I290*H290,0)</f>
        <v>0</v>
      </c>
      <c r="BL290" s="17" t="s">
        <v>247</v>
      </c>
      <c r="BM290" s="17" t="s">
        <v>1680</v>
      </c>
    </row>
    <row r="291" spans="2:51" s="11" customFormat="1" ht="12">
      <c r="B291" s="215"/>
      <c r="C291" s="216"/>
      <c r="D291" s="217" t="s">
        <v>167</v>
      </c>
      <c r="E291" s="218" t="s">
        <v>20</v>
      </c>
      <c r="F291" s="219" t="s">
        <v>1681</v>
      </c>
      <c r="G291" s="216"/>
      <c r="H291" s="220">
        <v>42</v>
      </c>
      <c r="I291" s="221"/>
      <c r="J291" s="216"/>
      <c r="K291" s="216"/>
      <c r="L291" s="222"/>
      <c r="M291" s="223"/>
      <c r="N291" s="224"/>
      <c r="O291" s="224"/>
      <c r="P291" s="224"/>
      <c r="Q291" s="224"/>
      <c r="R291" s="224"/>
      <c r="S291" s="224"/>
      <c r="T291" s="225"/>
      <c r="AT291" s="226" t="s">
        <v>167</v>
      </c>
      <c r="AU291" s="226" t="s">
        <v>165</v>
      </c>
      <c r="AV291" s="11" t="s">
        <v>165</v>
      </c>
      <c r="AW291" s="11" t="s">
        <v>34</v>
      </c>
      <c r="AX291" s="11" t="s">
        <v>74</v>
      </c>
      <c r="AY291" s="226" t="s">
        <v>157</v>
      </c>
    </row>
    <row r="292" spans="2:51" s="12" customFormat="1" ht="12">
      <c r="B292" s="227"/>
      <c r="C292" s="228"/>
      <c r="D292" s="217" t="s">
        <v>167</v>
      </c>
      <c r="E292" s="229" t="s">
        <v>20</v>
      </c>
      <c r="F292" s="230" t="s">
        <v>169</v>
      </c>
      <c r="G292" s="228"/>
      <c r="H292" s="231">
        <v>42</v>
      </c>
      <c r="I292" s="232"/>
      <c r="J292" s="228"/>
      <c r="K292" s="228"/>
      <c r="L292" s="233"/>
      <c r="M292" s="234"/>
      <c r="N292" s="235"/>
      <c r="O292" s="235"/>
      <c r="P292" s="235"/>
      <c r="Q292" s="235"/>
      <c r="R292" s="235"/>
      <c r="S292" s="235"/>
      <c r="T292" s="236"/>
      <c r="AT292" s="237" t="s">
        <v>167</v>
      </c>
      <c r="AU292" s="237" t="s">
        <v>165</v>
      </c>
      <c r="AV292" s="12" t="s">
        <v>164</v>
      </c>
      <c r="AW292" s="12" t="s">
        <v>34</v>
      </c>
      <c r="AX292" s="12" t="s">
        <v>8</v>
      </c>
      <c r="AY292" s="237" t="s">
        <v>157</v>
      </c>
    </row>
    <row r="293" spans="2:63" s="10" customFormat="1" ht="22.8" customHeight="1">
      <c r="B293" s="188"/>
      <c r="C293" s="189"/>
      <c r="D293" s="190" t="s">
        <v>73</v>
      </c>
      <c r="E293" s="202" t="s">
        <v>1181</v>
      </c>
      <c r="F293" s="202" t="s">
        <v>1182</v>
      </c>
      <c r="G293" s="189"/>
      <c r="H293" s="189"/>
      <c r="I293" s="192"/>
      <c r="J293" s="203">
        <f>BK293</f>
        <v>0</v>
      </c>
      <c r="K293" s="189"/>
      <c r="L293" s="194"/>
      <c r="M293" s="195"/>
      <c r="N293" s="196"/>
      <c r="O293" s="196"/>
      <c r="P293" s="197">
        <f>SUM(P294:P312)</f>
        <v>0</v>
      </c>
      <c r="Q293" s="196"/>
      <c r="R293" s="197">
        <f>SUM(R294:R312)</f>
        <v>0</v>
      </c>
      <c r="S293" s="196"/>
      <c r="T293" s="198">
        <f>SUM(T294:T312)</f>
        <v>0</v>
      </c>
      <c r="AR293" s="199" t="s">
        <v>165</v>
      </c>
      <c r="AT293" s="200" t="s">
        <v>73</v>
      </c>
      <c r="AU293" s="200" t="s">
        <v>8</v>
      </c>
      <c r="AY293" s="199" t="s">
        <v>157</v>
      </c>
      <c r="BK293" s="201">
        <f>SUM(BK294:BK312)</f>
        <v>0</v>
      </c>
    </row>
    <row r="294" spans="2:65" s="1" customFormat="1" ht="16.5" customHeight="1">
      <c r="B294" s="38"/>
      <c r="C294" s="204" t="s">
        <v>689</v>
      </c>
      <c r="D294" s="204" t="s">
        <v>159</v>
      </c>
      <c r="E294" s="205" t="s">
        <v>1682</v>
      </c>
      <c r="F294" s="206" t="s">
        <v>1683</v>
      </c>
      <c r="G294" s="207" t="s">
        <v>434</v>
      </c>
      <c r="H294" s="208">
        <v>24</v>
      </c>
      <c r="I294" s="209"/>
      <c r="J294" s="208">
        <f>ROUND(I294*H294,0)</f>
        <v>0</v>
      </c>
      <c r="K294" s="206" t="s">
        <v>209</v>
      </c>
      <c r="L294" s="43"/>
      <c r="M294" s="210" t="s">
        <v>20</v>
      </c>
      <c r="N294" s="211" t="s">
        <v>46</v>
      </c>
      <c r="O294" s="79"/>
      <c r="P294" s="212">
        <f>O294*H294</f>
        <v>0</v>
      </c>
      <c r="Q294" s="212">
        <v>0</v>
      </c>
      <c r="R294" s="212">
        <f>Q294*H294</f>
        <v>0</v>
      </c>
      <c r="S294" s="212">
        <v>0</v>
      </c>
      <c r="T294" s="213">
        <f>S294*H294</f>
        <v>0</v>
      </c>
      <c r="AR294" s="17" t="s">
        <v>247</v>
      </c>
      <c r="AT294" s="17" t="s">
        <v>159</v>
      </c>
      <c r="AU294" s="17" t="s">
        <v>165</v>
      </c>
      <c r="AY294" s="17" t="s">
        <v>157</v>
      </c>
      <c r="BE294" s="214">
        <f>IF(N294="základní",J294,0)</f>
        <v>0</v>
      </c>
      <c r="BF294" s="214">
        <f>IF(N294="snížená",J294,0)</f>
        <v>0</v>
      </c>
      <c r="BG294" s="214">
        <f>IF(N294="zákl. přenesená",J294,0)</f>
        <v>0</v>
      </c>
      <c r="BH294" s="214">
        <f>IF(N294="sníž. přenesená",J294,0)</f>
        <v>0</v>
      </c>
      <c r="BI294" s="214">
        <f>IF(N294="nulová",J294,0)</f>
        <v>0</v>
      </c>
      <c r="BJ294" s="17" t="s">
        <v>165</v>
      </c>
      <c r="BK294" s="214">
        <f>ROUND(I294*H294,0)</f>
        <v>0</v>
      </c>
      <c r="BL294" s="17" t="s">
        <v>247</v>
      </c>
      <c r="BM294" s="17" t="s">
        <v>1684</v>
      </c>
    </row>
    <row r="295" spans="2:51" s="11" customFormat="1" ht="12">
      <c r="B295" s="215"/>
      <c r="C295" s="216"/>
      <c r="D295" s="217" t="s">
        <v>167</v>
      </c>
      <c r="E295" s="218" t="s">
        <v>20</v>
      </c>
      <c r="F295" s="219" t="s">
        <v>1685</v>
      </c>
      <c r="G295" s="216"/>
      <c r="H295" s="220">
        <v>24</v>
      </c>
      <c r="I295" s="221"/>
      <c r="J295" s="216"/>
      <c r="K295" s="216"/>
      <c r="L295" s="222"/>
      <c r="M295" s="223"/>
      <c r="N295" s="224"/>
      <c r="O295" s="224"/>
      <c r="P295" s="224"/>
      <c r="Q295" s="224"/>
      <c r="R295" s="224"/>
      <c r="S295" s="224"/>
      <c r="T295" s="225"/>
      <c r="AT295" s="226" t="s">
        <v>167</v>
      </c>
      <c r="AU295" s="226" t="s">
        <v>165</v>
      </c>
      <c r="AV295" s="11" t="s">
        <v>165</v>
      </c>
      <c r="AW295" s="11" t="s">
        <v>34</v>
      </c>
      <c r="AX295" s="11" t="s">
        <v>74</v>
      </c>
      <c r="AY295" s="226" t="s">
        <v>157</v>
      </c>
    </row>
    <row r="296" spans="2:51" s="12" customFormat="1" ht="12">
      <c r="B296" s="227"/>
      <c r="C296" s="228"/>
      <c r="D296" s="217" t="s">
        <v>167</v>
      </c>
      <c r="E296" s="229" t="s">
        <v>20</v>
      </c>
      <c r="F296" s="230" t="s">
        <v>169</v>
      </c>
      <c r="G296" s="228"/>
      <c r="H296" s="231">
        <v>24</v>
      </c>
      <c r="I296" s="232"/>
      <c r="J296" s="228"/>
      <c r="K296" s="228"/>
      <c r="L296" s="233"/>
      <c r="M296" s="234"/>
      <c r="N296" s="235"/>
      <c r="O296" s="235"/>
      <c r="P296" s="235"/>
      <c r="Q296" s="235"/>
      <c r="R296" s="235"/>
      <c r="S296" s="235"/>
      <c r="T296" s="236"/>
      <c r="AT296" s="237" t="s">
        <v>167</v>
      </c>
      <c r="AU296" s="237" t="s">
        <v>165</v>
      </c>
      <c r="AV296" s="12" t="s">
        <v>164</v>
      </c>
      <c r="AW296" s="12" t="s">
        <v>34</v>
      </c>
      <c r="AX296" s="12" t="s">
        <v>8</v>
      </c>
      <c r="AY296" s="237" t="s">
        <v>157</v>
      </c>
    </row>
    <row r="297" spans="2:65" s="1" customFormat="1" ht="16.5" customHeight="1">
      <c r="B297" s="38"/>
      <c r="C297" s="204" t="s">
        <v>694</v>
      </c>
      <c r="D297" s="204" t="s">
        <v>159</v>
      </c>
      <c r="E297" s="205" t="s">
        <v>1686</v>
      </c>
      <c r="F297" s="206" t="s">
        <v>1687</v>
      </c>
      <c r="G297" s="207" t="s">
        <v>162</v>
      </c>
      <c r="H297" s="208">
        <v>173.51</v>
      </c>
      <c r="I297" s="209"/>
      <c r="J297" s="208">
        <f>ROUND(I297*H297,0)</f>
        <v>0</v>
      </c>
      <c r="K297" s="206" t="s">
        <v>209</v>
      </c>
      <c r="L297" s="43"/>
      <c r="M297" s="210" t="s">
        <v>20</v>
      </c>
      <c r="N297" s="211" t="s">
        <v>46</v>
      </c>
      <c r="O297" s="79"/>
      <c r="P297" s="212">
        <f>O297*H297</f>
        <v>0</v>
      </c>
      <c r="Q297" s="212">
        <v>0</v>
      </c>
      <c r="R297" s="212">
        <f>Q297*H297</f>
        <v>0</v>
      </c>
      <c r="S297" s="212">
        <v>0</v>
      </c>
      <c r="T297" s="213">
        <f>S297*H297</f>
        <v>0</v>
      </c>
      <c r="AR297" s="17" t="s">
        <v>247</v>
      </c>
      <c r="AT297" s="17" t="s">
        <v>159</v>
      </c>
      <c r="AU297" s="17" t="s">
        <v>165</v>
      </c>
      <c r="AY297" s="17" t="s">
        <v>157</v>
      </c>
      <c r="BE297" s="214">
        <f>IF(N297="základní",J297,0)</f>
        <v>0</v>
      </c>
      <c r="BF297" s="214">
        <f>IF(N297="snížená",J297,0)</f>
        <v>0</v>
      </c>
      <c r="BG297" s="214">
        <f>IF(N297="zákl. přenesená",J297,0)</f>
        <v>0</v>
      </c>
      <c r="BH297" s="214">
        <f>IF(N297="sníž. přenesená",J297,0)</f>
        <v>0</v>
      </c>
      <c r="BI297" s="214">
        <f>IF(N297="nulová",J297,0)</f>
        <v>0</v>
      </c>
      <c r="BJ297" s="17" t="s">
        <v>165</v>
      </c>
      <c r="BK297" s="214">
        <f>ROUND(I297*H297,0)</f>
        <v>0</v>
      </c>
      <c r="BL297" s="17" t="s">
        <v>247</v>
      </c>
      <c r="BM297" s="17" t="s">
        <v>1688</v>
      </c>
    </row>
    <row r="298" spans="2:51" s="11" customFormat="1" ht="12">
      <c r="B298" s="215"/>
      <c r="C298" s="216"/>
      <c r="D298" s="217" t="s">
        <v>167</v>
      </c>
      <c r="E298" s="218" t="s">
        <v>20</v>
      </c>
      <c r="F298" s="219" t="s">
        <v>1689</v>
      </c>
      <c r="G298" s="216"/>
      <c r="H298" s="220">
        <v>173.51</v>
      </c>
      <c r="I298" s="221"/>
      <c r="J298" s="216"/>
      <c r="K298" s="216"/>
      <c r="L298" s="222"/>
      <c r="M298" s="223"/>
      <c r="N298" s="224"/>
      <c r="O298" s="224"/>
      <c r="P298" s="224"/>
      <c r="Q298" s="224"/>
      <c r="R298" s="224"/>
      <c r="S298" s="224"/>
      <c r="T298" s="225"/>
      <c r="AT298" s="226" t="s">
        <v>167</v>
      </c>
      <c r="AU298" s="226" t="s">
        <v>165</v>
      </c>
      <c r="AV298" s="11" t="s">
        <v>165</v>
      </c>
      <c r="AW298" s="11" t="s">
        <v>34</v>
      </c>
      <c r="AX298" s="11" t="s">
        <v>74</v>
      </c>
      <c r="AY298" s="226" t="s">
        <v>157</v>
      </c>
    </row>
    <row r="299" spans="2:51" s="12" customFormat="1" ht="12">
      <c r="B299" s="227"/>
      <c r="C299" s="228"/>
      <c r="D299" s="217" t="s">
        <v>167</v>
      </c>
      <c r="E299" s="229" t="s">
        <v>20</v>
      </c>
      <c r="F299" s="230" t="s">
        <v>169</v>
      </c>
      <c r="G299" s="228"/>
      <c r="H299" s="231">
        <v>173.51</v>
      </c>
      <c r="I299" s="232"/>
      <c r="J299" s="228"/>
      <c r="K299" s="228"/>
      <c r="L299" s="233"/>
      <c r="M299" s="234"/>
      <c r="N299" s="235"/>
      <c r="O299" s="235"/>
      <c r="P299" s="235"/>
      <c r="Q299" s="235"/>
      <c r="R299" s="235"/>
      <c r="S299" s="235"/>
      <c r="T299" s="236"/>
      <c r="AT299" s="237" t="s">
        <v>167</v>
      </c>
      <c r="AU299" s="237" t="s">
        <v>165</v>
      </c>
      <c r="AV299" s="12" t="s">
        <v>164</v>
      </c>
      <c r="AW299" s="12" t="s">
        <v>34</v>
      </c>
      <c r="AX299" s="12" t="s">
        <v>8</v>
      </c>
      <c r="AY299" s="237" t="s">
        <v>157</v>
      </c>
    </row>
    <row r="300" spans="2:65" s="1" customFormat="1" ht="22.5" customHeight="1">
      <c r="B300" s="38"/>
      <c r="C300" s="204" t="s">
        <v>700</v>
      </c>
      <c r="D300" s="204" t="s">
        <v>159</v>
      </c>
      <c r="E300" s="205" t="s">
        <v>1690</v>
      </c>
      <c r="F300" s="206" t="s">
        <v>1691</v>
      </c>
      <c r="G300" s="207" t="s">
        <v>707</v>
      </c>
      <c r="H300" s="208">
        <v>15</v>
      </c>
      <c r="I300" s="209"/>
      <c r="J300" s="208">
        <f>ROUND(I300*H300,0)</f>
        <v>0</v>
      </c>
      <c r="K300" s="206" t="s">
        <v>163</v>
      </c>
      <c r="L300" s="43"/>
      <c r="M300" s="210" t="s">
        <v>20</v>
      </c>
      <c r="N300" s="211" t="s">
        <v>46</v>
      </c>
      <c r="O300" s="79"/>
      <c r="P300" s="212">
        <f>O300*H300</f>
        <v>0</v>
      </c>
      <c r="Q300" s="212">
        <v>0</v>
      </c>
      <c r="R300" s="212">
        <f>Q300*H300</f>
        <v>0</v>
      </c>
      <c r="S300" s="212">
        <v>0</v>
      </c>
      <c r="T300" s="213">
        <f>S300*H300</f>
        <v>0</v>
      </c>
      <c r="AR300" s="17" t="s">
        <v>247</v>
      </c>
      <c r="AT300" s="17" t="s">
        <v>159</v>
      </c>
      <c r="AU300" s="17" t="s">
        <v>165</v>
      </c>
      <c r="AY300" s="17" t="s">
        <v>157</v>
      </c>
      <c r="BE300" s="214">
        <f>IF(N300="základní",J300,0)</f>
        <v>0</v>
      </c>
      <c r="BF300" s="214">
        <f>IF(N300="snížená",J300,0)</f>
        <v>0</v>
      </c>
      <c r="BG300" s="214">
        <f>IF(N300="zákl. přenesená",J300,0)</f>
        <v>0</v>
      </c>
      <c r="BH300" s="214">
        <f>IF(N300="sníž. přenesená",J300,0)</f>
        <v>0</v>
      </c>
      <c r="BI300" s="214">
        <f>IF(N300="nulová",J300,0)</f>
        <v>0</v>
      </c>
      <c r="BJ300" s="17" t="s">
        <v>165</v>
      </c>
      <c r="BK300" s="214">
        <f>ROUND(I300*H300,0)</f>
        <v>0</v>
      </c>
      <c r="BL300" s="17" t="s">
        <v>247</v>
      </c>
      <c r="BM300" s="17" t="s">
        <v>1692</v>
      </c>
    </row>
    <row r="301" spans="2:51" s="11" customFormat="1" ht="12">
      <c r="B301" s="215"/>
      <c r="C301" s="216"/>
      <c r="D301" s="217" t="s">
        <v>167</v>
      </c>
      <c r="E301" s="218" t="s">
        <v>20</v>
      </c>
      <c r="F301" s="219" t="s">
        <v>1693</v>
      </c>
      <c r="G301" s="216"/>
      <c r="H301" s="220">
        <v>15</v>
      </c>
      <c r="I301" s="221"/>
      <c r="J301" s="216"/>
      <c r="K301" s="216"/>
      <c r="L301" s="222"/>
      <c r="M301" s="223"/>
      <c r="N301" s="224"/>
      <c r="O301" s="224"/>
      <c r="P301" s="224"/>
      <c r="Q301" s="224"/>
      <c r="R301" s="224"/>
      <c r="S301" s="224"/>
      <c r="T301" s="225"/>
      <c r="AT301" s="226" t="s">
        <v>167</v>
      </c>
      <c r="AU301" s="226" t="s">
        <v>165</v>
      </c>
      <c r="AV301" s="11" t="s">
        <v>165</v>
      </c>
      <c r="AW301" s="11" t="s">
        <v>34</v>
      </c>
      <c r="AX301" s="11" t="s">
        <v>8</v>
      </c>
      <c r="AY301" s="226" t="s">
        <v>157</v>
      </c>
    </row>
    <row r="302" spans="2:65" s="1" customFormat="1" ht="16.5" customHeight="1">
      <c r="B302" s="38"/>
      <c r="C302" s="248" t="s">
        <v>704</v>
      </c>
      <c r="D302" s="248" t="s">
        <v>223</v>
      </c>
      <c r="E302" s="249" t="s">
        <v>1694</v>
      </c>
      <c r="F302" s="250" t="s">
        <v>1695</v>
      </c>
      <c r="G302" s="251" t="s">
        <v>231</v>
      </c>
      <c r="H302" s="252">
        <v>87.85</v>
      </c>
      <c r="I302" s="253"/>
      <c r="J302" s="252">
        <f>ROUND(I302*H302,0)</f>
        <v>0</v>
      </c>
      <c r="K302" s="250" t="s">
        <v>209</v>
      </c>
      <c r="L302" s="254"/>
      <c r="M302" s="255" t="s">
        <v>20</v>
      </c>
      <c r="N302" s="256" t="s">
        <v>46</v>
      </c>
      <c r="O302" s="79"/>
      <c r="P302" s="212">
        <f>O302*H302</f>
        <v>0</v>
      </c>
      <c r="Q302" s="212">
        <v>0</v>
      </c>
      <c r="R302" s="212">
        <f>Q302*H302</f>
        <v>0</v>
      </c>
      <c r="S302" s="212">
        <v>0</v>
      </c>
      <c r="T302" s="213">
        <f>S302*H302</f>
        <v>0</v>
      </c>
      <c r="AR302" s="17" t="s">
        <v>374</v>
      </c>
      <c r="AT302" s="17" t="s">
        <v>223</v>
      </c>
      <c r="AU302" s="17" t="s">
        <v>165</v>
      </c>
      <c r="AY302" s="17" t="s">
        <v>157</v>
      </c>
      <c r="BE302" s="214">
        <f>IF(N302="základní",J302,0)</f>
        <v>0</v>
      </c>
      <c r="BF302" s="214">
        <f>IF(N302="snížená",J302,0)</f>
        <v>0</v>
      </c>
      <c r="BG302" s="214">
        <f>IF(N302="zákl. přenesená",J302,0)</f>
        <v>0</v>
      </c>
      <c r="BH302" s="214">
        <f>IF(N302="sníž. přenesená",J302,0)</f>
        <v>0</v>
      </c>
      <c r="BI302" s="214">
        <f>IF(N302="nulová",J302,0)</f>
        <v>0</v>
      </c>
      <c r="BJ302" s="17" t="s">
        <v>165</v>
      </c>
      <c r="BK302" s="214">
        <f>ROUND(I302*H302,0)</f>
        <v>0</v>
      </c>
      <c r="BL302" s="17" t="s">
        <v>247</v>
      </c>
      <c r="BM302" s="17" t="s">
        <v>1696</v>
      </c>
    </row>
    <row r="303" spans="2:51" s="11" customFormat="1" ht="12">
      <c r="B303" s="215"/>
      <c r="C303" s="216"/>
      <c r="D303" s="217" t="s">
        <v>167</v>
      </c>
      <c r="E303" s="218" t="s">
        <v>20</v>
      </c>
      <c r="F303" s="219" t="s">
        <v>1697</v>
      </c>
      <c r="G303" s="216"/>
      <c r="H303" s="220">
        <v>87.85</v>
      </c>
      <c r="I303" s="221"/>
      <c r="J303" s="216"/>
      <c r="K303" s="216"/>
      <c r="L303" s="222"/>
      <c r="M303" s="223"/>
      <c r="N303" s="224"/>
      <c r="O303" s="224"/>
      <c r="P303" s="224"/>
      <c r="Q303" s="224"/>
      <c r="R303" s="224"/>
      <c r="S303" s="224"/>
      <c r="T303" s="225"/>
      <c r="AT303" s="226" t="s">
        <v>167</v>
      </c>
      <c r="AU303" s="226" t="s">
        <v>165</v>
      </c>
      <c r="AV303" s="11" t="s">
        <v>165</v>
      </c>
      <c r="AW303" s="11" t="s">
        <v>34</v>
      </c>
      <c r="AX303" s="11" t="s">
        <v>74</v>
      </c>
      <c r="AY303" s="226" t="s">
        <v>157</v>
      </c>
    </row>
    <row r="304" spans="2:51" s="12" customFormat="1" ht="12">
      <c r="B304" s="227"/>
      <c r="C304" s="228"/>
      <c r="D304" s="217" t="s">
        <v>167</v>
      </c>
      <c r="E304" s="229" t="s">
        <v>20</v>
      </c>
      <c r="F304" s="230" t="s">
        <v>169</v>
      </c>
      <c r="G304" s="228"/>
      <c r="H304" s="231">
        <v>87.85</v>
      </c>
      <c r="I304" s="232"/>
      <c r="J304" s="228"/>
      <c r="K304" s="228"/>
      <c r="L304" s="233"/>
      <c r="M304" s="234"/>
      <c r="N304" s="235"/>
      <c r="O304" s="235"/>
      <c r="P304" s="235"/>
      <c r="Q304" s="235"/>
      <c r="R304" s="235"/>
      <c r="S304" s="235"/>
      <c r="T304" s="236"/>
      <c r="AT304" s="237" t="s">
        <v>167</v>
      </c>
      <c r="AU304" s="237" t="s">
        <v>165</v>
      </c>
      <c r="AV304" s="12" t="s">
        <v>164</v>
      </c>
      <c r="AW304" s="12" t="s">
        <v>34</v>
      </c>
      <c r="AX304" s="12" t="s">
        <v>8</v>
      </c>
      <c r="AY304" s="237" t="s">
        <v>157</v>
      </c>
    </row>
    <row r="305" spans="2:65" s="1" customFormat="1" ht="16.5" customHeight="1">
      <c r="B305" s="38"/>
      <c r="C305" s="248" t="s">
        <v>709</v>
      </c>
      <c r="D305" s="248" t="s">
        <v>223</v>
      </c>
      <c r="E305" s="249" t="s">
        <v>1698</v>
      </c>
      <c r="F305" s="250" t="s">
        <v>1699</v>
      </c>
      <c r="G305" s="251" t="s">
        <v>231</v>
      </c>
      <c r="H305" s="252">
        <v>42.42</v>
      </c>
      <c r="I305" s="253"/>
      <c r="J305" s="252">
        <f>ROUND(I305*H305,0)</f>
        <v>0</v>
      </c>
      <c r="K305" s="250" t="s">
        <v>209</v>
      </c>
      <c r="L305" s="254"/>
      <c r="M305" s="255" t="s">
        <v>20</v>
      </c>
      <c r="N305" s="256" t="s">
        <v>46</v>
      </c>
      <c r="O305" s="79"/>
      <c r="P305" s="212">
        <f>O305*H305</f>
        <v>0</v>
      </c>
      <c r="Q305" s="212">
        <v>0</v>
      </c>
      <c r="R305" s="212">
        <f>Q305*H305</f>
        <v>0</v>
      </c>
      <c r="S305" s="212">
        <v>0</v>
      </c>
      <c r="T305" s="213">
        <f>S305*H305</f>
        <v>0</v>
      </c>
      <c r="AR305" s="17" t="s">
        <v>374</v>
      </c>
      <c r="AT305" s="17" t="s">
        <v>223</v>
      </c>
      <c r="AU305" s="17" t="s">
        <v>165</v>
      </c>
      <c r="AY305" s="17" t="s">
        <v>157</v>
      </c>
      <c r="BE305" s="214">
        <f>IF(N305="základní",J305,0)</f>
        <v>0</v>
      </c>
      <c r="BF305" s="214">
        <f>IF(N305="snížená",J305,0)</f>
        <v>0</v>
      </c>
      <c r="BG305" s="214">
        <f>IF(N305="zákl. přenesená",J305,0)</f>
        <v>0</v>
      </c>
      <c r="BH305" s="214">
        <f>IF(N305="sníž. přenesená",J305,0)</f>
        <v>0</v>
      </c>
      <c r="BI305" s="214">
        <f>IF(N305="nulová",J305,0)</f>
        <v>0</v>
      </c>
      <c r="BJ305" s="17" t="s">
        <v>165</v>
      </c>
      <c r="BK305" s="214">
        <f>ROUND(I305*H305,0)</f>
        <v>0</v>
      </c>
      <c r="BL305" s="17" t="s">
        <v>247</v>
      </c>
      <c r="BM305" s="17" t="s">
        <v>1700</v>
      </c>
    </row>
    <row r="306" spans="2:51" s="11" customFormat="1" ht="12">
      <c r="B306" s="215"/>
      <c r="C306" s="216"/>
      <c r="D306" s="217" t="s">
        <v>167</v>
      </c>
      <c r="E306" s="218" t="s">
        <v>20</v>
      </c>
      <c r="F306" s="219" t="s">
        <v>1701</v>
      </c>
      <c r="G306" s="216"/>
      <c r="H306" s="220">
        <v>42.42</v>
      </c>
      <c r="I306" s="221"/>
      <c r="J306" s="216"/>
      <c r="K306" s="216"/>
      <c r="L306" s="222"/>
      <c r="M306" s="223"/>
      <c r="N306" s="224"/>
      <c r="O306" s="224"/>
      <c r="P306" s="224"/>
      <c r="Q306" s="224"/>
      <c r="R306" s="224"/>
      <c r="S306" s="224"/>
      <c r="T306" s="225"/>
      <c r="AT306" s="226" t="s">
        <v>167</v>
      </c>
      <c r="AU306" s="226" t="s">
        <v>165</v>
      </c>
      <c r="AV306" s="11" t="s">
        <v>165</v>
      </c>
      <c r="AW306" s="11" t="s">
        <v>34</v>
      </c>
      <c r="AX306" s="11" t="s">
        <v>74</v>
      </c>
      <c r="AY306" s="226" t="s">
        <v>157</v>
      </c>
    </row>
    <row r="307" spans="2:51" s="12" customFormat="1" ht="12">
      <c r="B307" s="227"/>
      <c r="C307" s="228"/>
      <c r="D307" s="217" t="s">
        <v>167</v>
      </c>
      <c r="E307" s="229" t="s">
        <v>20</v>
      </c>
      <c r="F307" s="230" t="s">
        <v>169</v>
      </c>
      <c r="G307" s="228"/>
      <c r="H307" s="231">
        <v>42.42</v>
      </c>
      <c r="I307" s="232"/>
      <c r="J307" s="228"/>
      <c r="K307" s="228"/>
      <c r="L307" s="233"/>
      <c r="M307" s="234"/>
      <c r="N307" s="235"/>
      <c r="O307" s="235"/>
      <c r="P307" s="235"/>
      <c r="Q307" s="235"/>
      <c r="R307" s="235"/>
      <c r="S307" s="235"/>
      <c r="T307" s="236"/>
      <c r="AT307" s="237" t="s">
        <v>167</v>
      </c>
      <c r="AU307" s="237" t="s">
        <v>165</v>
      </c>
      <c r="AV307" s="12" t="s">
        <v>164</v>
      </c>
      <c r="AW307" s="12" t="s">
        <v>34</v>
      </c>
      <c r="AX307" s="12" t="s">
        <v>8</v>
      </c>
      <c r="AY307" s="237" t="s">
        <v>157</v>
      </c>
    </row>
    <row r="308" spans="2:65" s="1" customFormat="1" ht="22.5" customHeight="1">
      <c r="B308" s="38"/>
      <c r="C308" s="204" t="s">
        <v>715</v>
      </c>
      <c r="D308" s="204" t="s">
        <v>159</v>
      </c>
      <c r="E308" s="205" t="s">
        <v>1702</v>
      </c>
      <c r="F308" s="206" t="s">
        <v>1703</v>
      </c>
      <c r="G308" s="207" t="s">
        <v>707</v>
      </c>
      <c r="H308" s="208">
        <v>96</v>
      </c>
      <c r="I308" s="209"/>
      <c r="J308" s="208">
        <f>ROUND(I308*H308,0)</f>
        <v>0</v>
      </c>
      <c r="K308" s="206" t="s">
        <v>163</v>
      </c>
      <c r="L308" s="43"/>
      <c r="M308" s="210" t="s">
        <v>20</v>
      </c>
      <c r="N308" s="211" t="s">
        <v>46</v>
      </c>
      <c r="O308" s="79"/>
      <c r="P308" s="212">
        <f>O308*H308</f>
        <v>0</v>
      </c>
      <c r="Q308" s="212">
        <v>0</v>
      </c>
      <c r="R308" s="212">
        <f>Q308*H308</f>
        <v>0</v>
      </c>
      <c r="S308" s="212">
        <v>0</v>
      </c>
      <c r="T308" s="213">
        <f>S308*H308</f>
        <v>0</v>
      </c>
      <c r="AR308" s="17" t="s">
        <v>247</v>
      </c>
      <c r="AT308" s="17" t="s">
        <v>159</v>
      </c>
      <c r="AU308" s="17" t="s">
        <v>165</v>
      </c>
      <c r="AY308" s="17" t="s">
        <v>157</v>
      </c>
      <c r="BE308" s="214">
        <f>IF(N308="základní",J308,0)</f>
        <v>0</v>
      </c>
      <c r="BF308" s="214">
        <f>IF(N308="snížená",J308,0)</f>
        <v>0</v>
      </c>
      <c r="BG308" s="214">
        <f>IF(N308="zákl. přenesená",J308,0)</f>
        <v>0</v>
      </c>
      <c r="BH308" s="214">
        <f>IF(N308="sníž. přenesená",J308,0)</f>
        <v>0</v>
      </c>
      <c r="BI308" s="214">
        <f>IF(N308="nulová",J308,0)</f>
        <v>0</v>
      </c>
      <c r="BJ308" s="17" t="s">
        <v>165</v>
      </c>
      <c r="BK308" s="214">
        <f>ROUND(I308*H308,0)</f>
        <v>0</v>
      </c>
      <c r="BL308" s="17" t="s">
        <v>247</v>
      </c>
      <c r="BM308" s="17" t="s">
        <v>1704</v>
      </c>
    </row>
    <row r="309" spans="2:51" s="11" customFormat="1" ht="12">
      <c r="B309" s="215"/>
      <c r="C309" s="216"/>
      <c r="D309" s="217" t="s">
        <v>167</v>
      </c>
      <c r="E309" s="218" t="s">
        <v>20</v>
      </c>
      <c r="F309" s="219" t="s">
        <v>1705</v>
      </c>
      <c r="G309" s="216"/>
      <c r="H309" s="220">
        <v>96</v>
      </c>
      <c r="I309" s="221"/>
      <c r="J309" s="216"/>
      <c r="K309" s="216"/>
      <c r="L309" s="222"/>
      <c r="M309" s="223"/>
      <c r="N309" s="224"/>
      <c r="O309" s="224"/>
      <c r="P309" s="224"/>
      <c r="Q309" s="224"/>
      <c r="R309" s="224"/>
      <c r="S309" s="224"/>
      <c r="T309" s="225"/>
      <c r="AT309" s="226" t="s">
        <v>167</v>
      </c>
      <c r="AU309" s="226" t="s">
        <v>165</v>
      </c>
      <c r="AV309" s="11" t="s">
        <v>165</v>
      </c>
      <c r="AW309" s="11" t="s">
        <v>34</v>
      </c>
      <c r="AX309" s="11" t="s">
        <v>74</v>
      </c>
      <c r="AY309" s="226" t="s">
        <v>157</v>
      </c>
    </row>
    <row r="310" spans="2:51" s="12" customFormat="1" ht="12">
      <c r="B310" s="227"/>
      <c r="C310" s="228"/>
      <c r="D310" s="217" t="s">
        <v>167</v>
      </c>
      <c r="E310" s="229" t="s">
        <v>20</v>
      </c>
      <c r="F310" s="230" t="s">
        <v>169</v>
      </c>
      <c r="G310" s="228"/>
      <c r="H310" s="231">
        <v>96</v>
      </c>
      <c r="I310" s="232"/>
      <c r="J310" s="228"/>
      <c r="K310" s="228"/>
      <c r="L310" s="233"/>
      <c r="M310" s="234"/>
      <c r="N310" s="235"/>
      <c r="O310" s="235"/>
      <c r="P310" s="235"/>
      <c r="Q310" s="235"/>
      <c r="R310" s="235"/>
      <c r="S310" s="235"/>
      <c r="T310" s="236"/>
      <c r="AT310" s="237" t="s">
        <v>167</v>
      </c>
      <c r="AU310" s="237" t="s">
        <v>165</v>
      </c>
      <c r="AV310" s="12" t="s">
        <v>164</v>
      </c>
      <c r="AW310" s="12" t="s">
        <v>34</v>
      </c>
      <c r="AX310" s="12" t="s">
        <v>8</v>
      </c>
      <c r="AY310" s="237" t="s">
        <v>157</v>
      </c>
    </row>
    <row r="311" spans="2:65" s="1" customFormat="1" ht="22.5" customHeight="1">
      <c r="B311" s="38"/>
      <c r="C311" s="204" t="s">
        <v>720</v>
      </c>
      <c r="D311" s="204" t="s">
        <v>159</v>
      </c>
      <c r="E311" s="205" t="s">
        <v>1706</v>
      </c>
      <c r="F311" s="206" t="s">
        <v>1707</v>
      </c>
      <c r="G311" s="207" t="s">
        <v>707</v>
      </c>
      <c r="H311" s="208">
        <v>2</v>
      </c>
      <c r="I311" s="209"/>
      <c r="J311" s="208">
        <f>ROUND(I311*H311,0)</f>
        <v>0</v>
      </c>
      <c r="K311" s="206" t="s">
        <v>163</v>
      </c>
      <c r="L311" s="43"/>
      <c r="M311" s="210" t="s">
        <v>20</v>
      </c>
      <c r="N311" s="211" t="s">
        <v>46</v>
      </c>
      <c r="O311" s="79"/>
      <c r="P311" s="212">
        <f>O311*H311</f>
        <v>0</v>
      </c>
      <c r="Q311" s="212">
        <v>0</v>
      </c>
      <c r="R311" s="212">
        <f>Q311*H311</f>
        <v>0</v>
      </c>
      <c r="S311" s="212">
        <v>0</v>
      </c>
      <c r="T311" s="213">
        <f>S311*H311</f>
        <v>0</v>
      </c>
      <c r="AR311" s="17" t="s">
        <v>247</v>
      </c>
      <c r="AT311" s="17" t="s">
        <v>159</v>
      </c>
      <c r="AU311" s="17" t="s">
        <v>165</v>
      </c>
      <c r="AY311" s="17" t="s">
        <v>157</v>
      </c>
      <c r="BE311" s="214">
        <f>IF(N311="základní",J311,0)</f>
        <v>0</v>
      </c>
      <c r="BF311" s="214">
        <f>IF(N311="snížená",J311,0)</f>
        <v>0</v>
      </c>
      <c r="BG311" s="214">
        <f>IF(N311="zákl. přenesená",J311,0)</f>
        <v>0</v>
      </c>
      <c r="BH311" s="214">
        <f>IF(N311="sníž. přenesená",J311,0)</f>
        <v>0</v>
      </c>
      <c r="BI311" s="214">
        <f>IF(N311="nulová",J311,0)</f>
        <v>0</v>
      </c>
      <c r="BJ311" s="17" t="s">
        <v>165</v>
      </c>
      <c r="BK311" s="214">
        <f>ROUND(I311*H311,0)</f>
        <v>0</v>
      </c>
      <c r="BL311" s="17" t="s">
        <v>247</v>
      </c>
      <c r="BM311" s="17" t="s">
        <v>1708</v>
      </c>
    </row>
    <row r="312" spans="2:51" s="11" customFormat="1" ht="12">
      <c r="B312" s="215"/>
      <c r="C312" s="216"/>
      <c r="D312" s="217" t="s">
        <v>167</v>
      </c>
      <c r="E312" s="218" t="s">
        <v>20</v>
      </c>
      <c r="F312" s="219" t="s">
        <v>165</v>
      </c>
      <c r="G312" s="216"/>
      <c r="H312" s="220">
        <v>2</v>
      </c>
      <c r="I312" s="221"/>
      <c r="J312" s="216"/>
      <c r="K312" s="216"/>
      <c r="L312" s="222"/>
      <c r="M312" s="223"/>
      <c r="N312" s="224"/>
      <c r="O312" s="224"/>
      <c r="P312" s="224"/>
      <c r="Q312" s="224"/>
      <c r="R312" s="224"/>
      <c r="S312" s="224"/>
      <c r="T312" s="225"/>
      <c r="AT312" s="226" t="s">
        <v>167</v>
      </c>
      <c r="AU312" s="226" t="s">
        <v>165</v>
      </c>
      <c r="AV312" s="11" t="s">
        <v>165</v>
      </c>
      <c r="AW312" s="11" t="s">
        <v>34</v>
      </c>
      <c r="AX312" s="11" t="s">
        <v>8</v>
      </c>
      <c r="AY312" s="226" t="s">
        <v>157</v>
      </c>
    </row>
    <row r="313" spans="2:63" s="10" customFormat="1" ht="22.8" customHeight="1">
      <c r="B313" s="188"/>
      <c r="C313" s="189"/>
      <c r="D313" s="190" t="s">
        <v>73</v>
      </c>
      <c r="E313" s="202" t="s">
        <v>1709</v>
      </c>
      <c r="F313" s="202" t="s">
        <v>1710</v>
      </c>
      <c r="G313" s="189"/>
      <c r="H313" s="189"/>
      <c r="I313" s="192"/>
      <c r="J313" s="203">
        <f>BK313</f>
        <v>0</v>
      </c>
      <c r="K313" s="189"/>
      <c r="L313" s="194"/>
      <c r="M313" s="195"/>
      <c r="N313" s="196"/>
      <c r="O313" s="196"/>
      <c r="P313" s="197">
        <f>SUM(P314:P321)</f>
        <v>0</v>
      </c>
      <c r="Q313" s="196"/>
      <c r="R313" s="197">
        <f>SUM(R314:R321)</f>
        <v>0.6576493000000001</v>
      </c>
      <c r="S313" s="196"/>
      <c r="T313" s="198">
        <f>SUM(T314:T321)</f>
        <v>0</v>
      </c>
      <c r="AR313" s="199" t="s">
        <v>165</v>
      </c>
      <c r="AT313" s="200" t="s">
        <v>73</v>
      </c>
      <c r="AU313" s="200" t="s">
        <v>8</v>
      </c>
      <c r="AY313" s="199" t="s">
        <v>157</v>
      </c>
      <c r="BK313" s="201">
        <f>SUM(BK314:BK321)</f>
        <v>0</v>
      </c>
    </row>
    <row r="314" spans="2:65" s="1" customFormat="1" ht="16.5" customHeight="1">
      <c r="B314" s="38"/>
      <c r="C314" s="204" t="s">
        <v>27</v>
      </c>
      <c r="D314" s="204" t="s">
        <v>159</v>
      </c>
      <c r="E314" s="205" t="s">
        <v>1711</v>
      </c>
      <c r="F314" s="206" t="s">
        <v>1712</v>
      </c>
      <c r="G314" s="207" t="s">
        <v>162</v>
      </c>
      <c r="H314" s="208">
        <v>335.35</v>
      </c>
      <c r="I314" s="209"/>
      <c r="J314" s="208">
        <f>ROUND(I314*H314,0)</f>
        <v>0</v>
      </c>
      <c r="K314" s="206" t="s">
        <v>163</v>
      </c>
      <c r="L314" s="43"/>
      <c r="M314" s="210" t="s">
        <v>20</v>
      </c>
      <c r="N314" s="211" t="s">
        <v>46</v>
      </c>
      <c r="O314" s="79"/>
      <c r="P314" s="212">
        <f>O314*H314</f>
        <v>0</v>
      </c>
      <c r="Q314" s="212">
        <v>0.0002</v>
      </c>
      <c r="R314" s="212">
        <f>Q314*H314</f>
        <v>0.06707</v>
      </c>
      <c r="S314" s="212">
        <v>0</v>
      </c>
      <c r="T314" s="213">
        <f>S314*H314</f>
        <v>0</v>
      </c>
      <c r="AR314" s="17" t="s">
        <v>247</v>
      </c>
      <c r="AT314" s="17" t="s">
        <v>159</v>
      </c>
      <c r="AU314" s="17" t="s">
        <v>165</v>
      </c>
      <c r="AY314" s="17" t="s">
        <v>157</v>
      </c>
      <c r="BE314" s="214">
        <f>IF(N314="základní",J314,0)</f>
        <v>0</v>
      </c>
      <c r="BF314" s="214">
        <f>IF(N314="snížená",J314,0)</f>
        <v>0</v>
      </c>
      <c r="BG314" s="214">
        <f>IF(N314="zákl. přenesená",J314,0)</f>
        <v>0</v>
      </c>
      <c r="BH314" s="214">
        <f>IF(N314="sníž. přenesená",J314,0)</f>
        <v>0</v>
      </c>
      <c r="BI314" s="214">
        <f>IF(N314="nulová",J314,0)</f>
        <v>0</v>
      </c>
      <c r="BJ314" s="17" t="s">
        <v>165</v>
      </c>
      <c r="BK314" s="214">
        <f>ROUND(I314*H314,0)</f>
        <v>0</v>
      </c>
      <c r="BL314" s="17" t="s">
        <v>247</v>
      </c>
      <c r="BM314" s="17" t="s">
        <v>1713</v>
      </c>
    </row>
    <row r="315" spans="2:51" s="11" customFormat="1" ht="12">
      <c r="B315" s="215"/>
      <c r="C315" s="216"/>
      <c r="D315" s="217" t="s">
        <v>167</v>
      </c>
      <c r="E315" s="218" t="s">
        <v>20</v>
      </c>
      <c r="F315" s="219" t="s">
        <v>1714</v>
      </c>
      <c r="G315" s="216"/>
      <c r="H315" s="220">
        <v>335.35</v>
      </c>
      <c r="I315" s="221"/>
      <c r="J315" s="216"/>
      <c r="K315" s="216"/>
      <c r="L315" s="222"/>
      <c r="M315" s="223"/>
      <c r="N315" s="224"/>
      <c r="O315" s="224"/>
      <c r="P315" s="224"/>
      <c r="Q315" s="224"/>
      <c r="R315" s="224"/>
      <c r="S315" s="224"/>
      <c r="T315" s="225"/>
      <c r="AT315" s="226" t="s">
        <v>167</v>
      </c>
      <c r="AU315" s="226" t="s">
        <v>165</v>
      </c>
      <c r="AV315" s="11" t="s">
        <v>165</v>
      </c>
      <c r="AW315" s="11" t="s">
        <v>34</v>
      </c>
      <c r="AX315" s="11" t="s">
        <v>8</v>
      </c>
      <c r="AY315" s="226" t="s">
        <v>157</v>
      </c>
    </row>
    <row r="316" spans="2:65" s="1" customFormat="1" ht="16.5" customHeight="1">
      <c r="B316" s="38"/>
      <c r="C316" s="204" t="s">
        <v>728</v>
      </c>
      <c r="D316" s="204" t="s">
        <v>159</v>
      </c>
      <c r="E316" s="205" t="s">
        <v>1715</v>
      </c>
      <c r="F316" s="206" t="s">
        <v>1716</v>
      </c>
      <c r="G316" s="207" t="s">
        <v>162</v>
      </c>
      <c r="H316" s="208">
        <v>913.57</v>
      </c>
      <c r="I316" s="209"/>
      <c r="J316" s="208">
        <f>ROUND(I316*H316,0)</f>
        <v>0</v>
      </c>
      <c r="K316" s="206" t="s">
        <v>163</v>
      </c>
      <c r="L316" s="43"/>
      <c r="M316" s="210" t="s">
        <v>20</v>
      </c>
      <c r="N316" s="211" t="s">
        <v>46</v>
      </c>
      <c r="O316" s="79"/>
      <c r="P316" s="212">
        <f>O316*H316</f>
        <v>0</v>
      </c>
      <c r="Q316" s="212">
        <v>0.00021</v>
      </c>
      <c r="R316" s="212">
        <f>Q316*H316</f>
        <v>0.1918497</v>
      </c>
      <c r="S316" s="212">
        <v>0</v>
      </c>
      <c r="T316" s="213">
        <f>S316*H316</f>
        <v>0</v>
      </c>
      <c r="AR316" s="17" t="s">
        <v>247</v>
      </c>
      <c r="AT316" s="17" t="s">
        <v>159</v>
      </c>
      <c r="AU316" s="17" t="s">
        <v>165</v>
      </c>
      <c r="AY316" s="17" t="s">
        <v>157</v>
      </c>
      <c r="BE316" s="214">
        <f>IF(N316="základní",J316,0)</f>
        <v>0</v>
      </c>
      <c r="BF316" s="214">
        <f>IF(N316="snížená",J316,0)</f>
        <v>0</v>
      </c>
      <c r="BG316" s="214">
        <f>IF(N316="zákl. přenesená",J316,0)</f>
        <v>0</v>
      </c>
      <c r="BH316" s="214">
        <f>IF(N316="sníž. přenesená",J316,0)</f>
        <v>0</v>
      </c>
      <c r="BI316" s="214">
        <f>IF(N316="nulová",J316,0)</f>
        <v>0</v>
      </c>
      <c r="BJ316" s="17" t="s">
        <v>165</v>
      </c>
      <c r="BK316" s="214">
        <f>ROUND(I316*H316,0)</f>
        <v>0</v>
      </c>
      <c r="BL316" s="17" t="s">
        <v>247</v>
      </c>
      <c r="BM316" s="17" t="s">
        <v>1717</v>
      </c>
    </row>
    <row r="317" spans="2:51" s="11" customFormat="1" ht="12">
      <c r="B317" s="215"/>
      <c r="C317" s="216"/>
      <c r="D317" s="217" t="s">
        <v>167</v>
      </c>
      <c r="E317" s="218" t="s">
        <v>20</v>
      </c>
      <c r="F317" s="219" t="s">
        <v>1718</v>
      </c>
      <c r="G317" s="216"/>
      <c r="H317" s="220">
        <v>913.57</v>
      </c>
      <c r="I317" s="221"/>
      <c r="J317" s="216"/>
      <c r="K317" s="216"/>
      <c r="L317" s="222"/>
      <c r="M317" s="223"/>
      <c r="N317" s="224"/>
      <c r="O317" s="224"/>
      <c r="P317" s="224"/>
      <c r="Q317" s="224"/>
      <c r="R317" s="224"/>
      <c r="S317" s="224"/>
      <c r="T317" s="225"/>
      <c r="AT317" s="226" t="s">
        <v>167</v>
      </c>
      <c r="AU317" s="226" t="s">
        <v>165</v>
      </c>
      <c r="AV317" s="11" t="s">
        <v>165</v>
      </c>
      <c r="AW317" s="11" t="s">
        <v>34</v>
      </c>
      <c r="AX317" s="11" t="s">
        <v>8</v>
      </c>
      <c r="AY317" s="226" t="s">
        <v>157</v>
      </c>
    </row>
    <row r="318" spans="2:65" s="1" customFormat="1" ht="22.5" customHeight="1">
      <c r="B318" s="38"/>
      <c r="C318" s="204" t="s">
        <v>733</v>
      </c>
      <c r="D318" s="204" t="s">
        <v>159</v>
      </c>
      <c r="E318" s="205" t="s">
        <v>1719</v>
      </c>
      <c r="F318" s="206" t="s">
        <v>1720</v>
      </c>
      <c r="G318" s="207" t="s">
        <v>162</v>
      </c>
      <c r="H318" s="208">
        <v>335.35</v>
      </c>
      <c r="I318" s="209"/>
      <c r="J318" s="208">
        <f>ROUND(I318*H318,0)</f>
        <v>0</v>
      </c>
      <c r="K318" s="206" t="s">
        <v>163</v>
      </c>
      <c r="L318" s="43"/>
      <c r="M318" s="210" t="s">
        <v>20</v>
      </c>
      <c r="N318" s="211" t="s">
        <v>46</v>
      </c>
      <c r="O318" s="79"/>
      <c r="P318" s="212">
        <f>O318*H318</f>
        <v>0</v>
      </c>
      <c r="Q318" s="212">
        <v>0.00029</v>
      </c>
      <c r="R318" s="212">
        <f>Q318*H318</f>
        <v>0.0972515</v>
      </c>
      <c r="S318" s="212">
        <v>0</v>
      </c>
      <c r="T318" s="213">
        <f>S318*H318</f>
        <v>0</v>
      </c>
      <c r="AR318" s="17" t="s">
        <v>247</v>
      </c>
      <c r="AT318" s="17" t="s">
        <v>159</v>
      </c>
      <c r="AU318" s="17" t="s">
        <v>165</v>
      </c>
      <c r="AY318" s="17" t="s">
        <v>157</v>
      </c>
      <c r="BE318" s="214">
        <f>IF(N318="základní",J318,0)</f>
        <v>0</v>
      </c>
      <c r="BF318" s="214">
        <f>IF(N318="snížená",J318,0)</f>
        <v>0</v>
      </c>
      <c r="BG318" s="214">
        <f>IF(N318="zákl. přenesená",J318,0)</f>
        <v>0</v>
      </c>
      <c r="BH318" s="214">
        <f>IF(N318="sníž. přenesená",J318,0)</f>
        <v>0</v>
      </c>
      <c r="BI318" s="214">
        <f>IF(N318="nulová",J318,0)</f>
        <v>0</v>
      </c>
      <c r="BJ318" s="17" t="s">
        <v>165</v>
      </c>
      <c r="BK318" s="214">
        <f>ROUND(I318*H318,0)</f>
        <v>0</v>
      </c>
      <c r="BL318" s="17" t="s">
        <v>247</v>
      </c>
      <c r="BM318" s="17" t="s">
        <v>1721</v>
      </c>
    </row>
    <row r="319" spans="2:51" s="11" customFormat="1" ht="12">
      <c r="B319" s="215"/>
      <c r="C319" s="216"/>
      <c r="D319" s="217" t="s">
        <v>167</v>
      </c>
      <c r="E319" s="218" t="s">
        <v>20</v>
      </c>
      <c r="F319" s="219" t="s">
        <v>1714</v>
      </c>
      <c r="G319" s="216"/>
      <c r="H319" s="220">
        <v>335.35</v>
      </c>
      <c r="I319" s="221"/>
      <c r="J319" s="216"/>
      <c r="K319" s="216"/>
      <c r="L319" s="222"/>
      <c r="M319" s="223"/>
      <c r="N319" s="224"/>
      <c r="O319" s="224"/>
      <c r="P319" s="224"/>
      <c r="Q319" s="224"/>
      <c r="R319" s="224"/>
      <c r="S319" s="224"/>
      <c r="T319" s="225"/>
      <c r="AT319" s="226" t="s">
        <v>167</v>
      </c>
      <c r="AU319" s="226" t="s">
        <v>165</v>
      </c>
      <c r="AV319" s="11" t="s">
        <v>165</v>
      </c>
      <c r="AW319" s="11" t="s">
        <v>34</v>
      </c>
      <c r="AX319" s="11" t="s">
        <v>8</v>
      </c>
      <c r="AY319" s="226" t="s">
        <v>157</v>
      </c>
    </row>
    <row r="320" spans="2:65" s="1" customFormat="1" ht="16.5" customHeight="1">
      <c r="B320" s="38"/>
      <c r="C320" s="204" t="s">
        <v>738</v>
      </c>
      <c r="D320" s="204" t="s">
        <v>159</v>
      </c>
      <c r="E320" s="205" t="s">
        <v>1722</v>
      </c>
      <c r="F320" s="206" t="s">
        <v>1723</v>
      </c>
      <c r="G320" s="207" t="s">
        <v>162</v>
      </c>
      <c r="H320" s="208">
        <v>913.57</v>
      </c>
      <c r="I320" s="209"/>
      <c r="J320" s="208">
        <f>ROUND(I320*H320,0)</f>
        <v>0</v>
      </c>
      <c r="K320" s="206" t="s">
        <v>163</v>
      </c>
      <c r="L320" s="43"/>
      <c r="M320" s="210" t="s">
        <v>20</v>
      </c>
      <c r="N320" s="211" t="s">
        <v>46</v>
      </c>
      <c r="O320" s="79"/>
      <c r="P320" s="212">
        <f>O320*H320</f>
        <v>0</v>
      </c>
      <c r="Q320" s="212">
        <v>0.00033</v>
      </c>
      <c r="R320" s="212">
        <f>Q320*H320</f>
        <v>0.3014781</v>
      </c>
      <c r="S320" s="212">
        <v>0</v>
      </c>
      <c r="T320" s="213">
        <f>S320*H320</f>
        <v>0</v>
      </c>
      <c r="AR320" s="17" t="s">
        <v>247</v>
      </c>
      <c r="AT320" s="17" t="s">
        <v>159</v>
      </c>
      <c r="AU320" s="17" t="s">
        <v>165</v>
      </c>
      <c r="AY320" s="17" t="s">
        <v>157</v>
      </c>
      <c r="BE320" s="214">
        <f>IF(N320="základní",J320,0)</f>
        <v>0</v>
      </c>
      <c r="BF320" s="214">
        <f>IF(N320="snížená",J320,0)</f>
        <v>0</v>
      </c>
      <c r="BG320" s="214">
        <f>IF(N320="zákl. přenesená",J320,0)</f>
        <v>0</v>
      </c>
      <c r="BH320" s="214">
        <f>IF(N320="sníž. přenesená",J320,0)</f>
        <v>0</v>
      </c>
      <c r="BI320" s="214">
        <f>IF(N320="nulová",J320,0)</f>
        <v>0</v>
      </c>
      <c r="BJ320" s="17" t="s">
        <v>165</v>
      </c>
      <c r="BK320" s="214">
        <f>ROUND(I320*H320,0)</f>
        <v>0</v>
      </c>
      <c r="BL320" s="17" t="s">
        <v>247</v>
      </c>
      <c r="BM320" s="17" t="s">
        <v>1724</v>
      </c>
    </row>
    <row r="321" spans="2:51" s="11" customFormat="1" ht="12">
      <c r="B321" s="215"/>
      <c r="C321" s="216"/>
      <c r="D321" s="217" t="s">
        <v>167</v>
      </c>
      <c r="E321" s="218" t="s">
        <v>20</v>
      </c>
      <c r="F321" s="219" t="s">
        <v>1718</v>
      </c>
      <c r="G321" s="216"/>
      <c r="H321" s="220">
        <v>913.57</v>
      </c>
      <c r="I321" s="221"/>
      <c r="J321" s="216"/>
      <c r="K321" s="216"/>
      <c r="L321" s="222"/>
      <c r="M321" s="223"/>
      <c r="N321" s="224"/>
      <c r="O321" s="224"/>
      <c r="P321" s="224"/>
      <c r="Q321" s="224"/>
      <c r="R321" s="224"/>
      <c r="S321" s="224"/>
      <c r="T321" s="225"/>
      <c r="AT321" s="226" t="s">
        <v>167</v>
      </c>
      <c r="AU321" s="226" t="s">
        <v>165</v>
      </c>
      <c r="AV321" s="11" t="s">
        <v>165</v>
      </c>
      <c r="AW321" s="11" t="s">
        <v>34</v>
      </c>
      <c r="AX321" s="11" t="s">
        <v>8</v>
      </c>
      <c r="AY321" s="226" t="s">
        <v>157</v>
      </c>
    </row>
    <row r="322" spans="2:63" s="10" customFormat="1" ht="22.8" customHeight="1">
      <c r="B322" s="188"/>
      <c r="C322" s="189"/>
      <c r="D322" s="190" t="s">
        <v>73</v>
      </c>
      <c r="E322" s="202" t="s">
        <v>1725</v>
      </c>
      <c r="F322" s="202" t="s">
        <v>1726</v>
      </c>
      <c r="G322" s="189"/>
      <c r="H322" s="189"/>
      <c r="I322" s="192"/>
      <c r="J322" s="203">
        <f>BK322</f>
        <v>0</v>
      </c>
      <c r="K322" s="189"/>
      <c r="L322" s="194"/>
      <c r="M322" s="195"/>
      <c r="N322" s="196"/>
      <c r="O322" s="196"/>
      <c r="P322" s="197">
        <f>SUM(P323:P324)</f>
        <v>0</v>
      </c>
      <c r="Q322" s="196"/>
      <c r="R322" s="197">
        <f>SUM(R323:R324)</f>
        <v>0</v>
      </c>
      <c r="S322" s="196"/>
      <c r="T322" s="198">
        <f>SUM(T323:T324)</f>
        <v>0</v>
      </c>
      <c r="AR322" s="199" t="s">
        <v>8</v>
      </c>
      <c r="AT322" s="200" t="s">
        <v>73</v>
      </c>
      <c r="AU322" s="200" t="s">
        <v>8</v>
      </c>
      <c r="AY322" s="199" t="s">
        <v>157</v>
      </c>
      <c r="BK322" s="201">
        <f>SUM(BK323:BK324)</f>
        <v>0</v>
      </c>
    </row>
    <row r="323" spans="2:65" s="1" customFormat="1" ht="16.5" customHeight="1">
      <c r="B323" s="38"/>
      <c r="C323" s="204" t="s">
        <v>742</v>
      </c>
      <c r="D323" s="204" t="s">
        <v>159</v>
      </c>
      <c r="E323" s="205" t="s">
        <v>539</v>
      </c>
      <c r="F323" s="206" t="s">
        <v>1727</v>
      </c>
      <c r="G323" s="207" t="s">
        <v>541</v>
      </c>
      <c r="H323" s="208">
        <v>10</v>
      </c>
      <c r="I323" s="209"/>
      <c r="J323" s="208">
        <f>ROUND(I323*H323,0)</f>
        <v>0</v>
      </c>
      <c r="K323" s="206" t="s">
        <v>209</v>
      </c>
      <c r="L323" s="43"/>
      <c r="M323" s="210" t="s">
        <v>20</v>
      </c>
      <c r="N323" s="211" t="s">
        <v>46</v>
      </c>
      <c r="O323" s="79"/>
      <c r="P323" s="212">
        <f>O323*H323</f>
        <v>0</v>
      </c>
      <c r="Q323" s="212">
        <v>0</v>
      </c>
      <c r="R323" s="212">
        <f>Q323*H323</f>
        <v>0</v>
      </c>
      <c r="S323" s="212">
        <v>0</v>
      </c>
      <c r="T323" s="213">
        <f>S323*H323</f>
        <v>0</v>
      </c>
      <c r="AR323" s="17" t="s">
        <v>164</v>
      </c>
      <c r="AT323" s="17" t="s">
        <v>159</v>
      </c>
      <c r="AU323" s="17" t="s">
        <v>165</v>
      </c>
      <c r="AY323" s="17" t="s">
        <v>157</v>
      </c>
      <c r="BE323" s="214">
        <f>IF(N323="základní",J323,0)</f>
        <v>0</v>
      </c>
      <c r="BF323" s="214">
        <f>IF(N323="snížená",J323,0)</f>
        <v>0</v>
      </c>
      <c r="BG323" s="214">
        <f>IF(N323="zákl. přenesená",J323,0)</f>
        <v>0</v>
      </c>
      <c r="BH323" s="214">
        <f>IF(N323="sníž. přenesená",J323,0)</f>
        <v>0</v>
      </c>
      <c r="BI323" s="214">
        <f>IF(N323="nulová",J323,0)</f>
        <v>0</v>
      </c>
      <c r="BJ323" s="17" t="s">
        <v>165</v>
      </c>
      <c r="BK323" s="214">
        <f>ROUND(I323*H323,0)</f>
        <v>0</v>
      </c>
      <c r="BL323" s="17" t="s">
        <v>164</v>
      </c>
      <c r="BM323" s="17" t="s">
        <v>1728</v>
      </c>
    </row>
    <row r="324" spans="2:51" s="11" customFormat="1" ht="12">
      <c r="B324" s="215"/>
      <c r="C324" s="216"/>
      <c r="D324" s="217" t="s">
        <v>167</v>
      </c>
      <c r="E324" s="218" t="s">
        <v>20</v>
      </c>
      <c r="F324" s="219" t="s">
        <v>1729</v>
      </c>
      <c r="G324" s="216"/>
      <c r="H324" s="220">
        <v>10</v>
      </c>
      <c r="I324" s="221"/>
      <c r="J324" s="216"/>
      <c r="K324" s="216"/>
      <c r="L324" s="222"/>
      <c r="M324" s="223"/>
      <c r="N324" s="224"/>
      <c r="O324" s="224"/>
      <c r="P324" s="224"/>
      <c r="Q324" s="224"/>
      <c r="R324" s="224"/>
      <c r="S324" s="224"/>
      <c r="T324" s="225"/>
      <c r="AT324" s="226" t="s">
        <v>167</v>
      </c>
      <c r="AU324" s="226" t="s">
        <v>165</v>
      </c>
      <c r="AV324" s="11" t="s">
        <v>165</v>
      </c>
      <c r="AW324" s="11" t="s">
        <v>34</v>
      </c>
      <c r="AX324" s="11" t="s">
        <v>8</v>
      </c>
      <c r="AY324" s="226" t="s">
        <v>157</v>
      </c>
    </row>
    <row r="325" spans="2:63" s="10" customFormat="1" ht="25.9" customHeight="1">
      <c r="B325" s="188"/>
      <c r="C325" s="189"/>
      <c r="D325" s="190" t="s">
        <v>73</v>
      </c>
      <c r="E325" s="191" t="s">
        <v>223</v>
      </c>
      <c r="F325" s="191" t="s">
        <v>1347</v>
      </c>
      <c r="G325" s="189"/>
      <c r="H325" s="189"/>
      <c r="I325" s="192"/>
      <c r="J325" s="193">
        <f>BK325</f>
        <v>0</v>
      </c>
      <c r="K325" s="189"/>
      <c r="L325" s="194"/>
      <c r="M325" s="195"/>
      <c r="N325" s="196"/>
      <c r="O325" s="196"/>
      <c r="P325" s="197">
        <f>P326</f>
        <v>0</v>
      </c>
      <c r="Q325" s="196"/>
      <c r="R325" s="197">
        <f>R326</f>
        <v>0.0104025</v>
      </c>
      <c r="S325" s="196"/>
      <c r="T325" s="198">
        <f>T326</f>
        <v>0</v>
      </c>
      <c r="AR325" s="199" t="s">
        <v>175</v>
      </c>
      <c r="AT325" s="200" t="s">
        <v>73</v>
      </c>
      <c r="AU325" s="200" t="s">
        <v>74</v>
      </c>
      <c r="AY325" s="199" t="s">
        <v>157</v>
      </c>
      <c r="BK325" s="201">
        <f>BK326</f>
        <v>0</v>
      </c>
    </row>
    <row r="326" spans="2:63" s="10" customFormat="1" ht="22.8" customHeight="1">
      <c r="B326" s="188"/>
      <c r="C326" s="189"/>
      <c r="D326" s="190" t="s">
        <v>73</v>
      </c>
      <c r="E326" s="202" t="s">
        <v>1348</v>
      </c>
      <c r="F326" s="202" t="s">
        <v>1730</v>
      </c>
      <c r="G326" s="189"/>
      <c r="H326" s="189"/>
      <c r="I326" s="192"/>
      <c r="J326" s="203">
        <f>BK326</f>
        <v>0</v>
      </c>
      <c r="K326" s="189"/>
      <c r="L326" s="194"/>
      <c r="M326" s="195"/>
      <c r="N326" s="196"/>
      <c r="O326" s="196"/>
      <c r="P326" s="197">
        <f>SUM(P327:P406)</f>
        <v>0</v>
      </c>
      <c r="Q326" s="196"/>
      <c r="R326" s="197">
        <f>SUM(R327:R406)</f>
        <v>0.0104025</v>
      </c>
      <c r="S326" s="196"/>
      <c r="T326" s="198">
        <f>SUM(T327:T406)</f>
        <v>0</v>
      </c>
      <c r="AR326" s="199" t="s">
        <v>175</v>
      </c>
      <c r="AT326" s="200" t="s">
        <v>73</v>
      </c>
      <c r="AU326" s="200" t="s">
        <v>8</v>
      </c>
      <c r="AY326" s="199" t="s">
        <v>157</v>
      </c>
      <c r="BK326" s="201">
        <f>SUM(BK327:BK406)</f>
        <v>0</v>
      </c>
    </row>
    <row r="327" spans="2:65" s="1" customFormat="1" ht="22.5" customHeight="1">
      <c r="B327" s="38"/>
      <c r="C327" s="204" t="s">
        <v>747</v>
      </c>
      <c r="D327" s="204" t="s">
        <v>159</v>
      </c>
      <c r="E327" s="205" t="s">
        <v>1731</v>
      </c>
      <c r="F327" s="206" t="s">
        <v>1732</v>
      </c>
      <c r="G327" s="207" t="s">
        <v>231</v>
      </c>
      <c r="H327" s="208">
        <v>63</v>
      </c>
      <c r="I327" s="209"/>
      <c r="J327" s="208">
        <f>ROUND(I327*H327,0)</f>
        <v>0</v>
      </c>
      <c r="K327" s="206" t="s">
        <v>209</v>
      </c>
      <c r="L327" s="43"/>
      <c r="M327" s="210" t="s">
        <v>20</v>
      </c>
      <c r="N327" s="211" t="s">
        <v>46</v>
      </c>
      <c r="O327" s="79"/>
      <c r="P327" s="212">
        <f>O327*H327</f>
        <v>0</v>
      </c>
      <c r="Q327" s="212">
        <v>0</v>
      </c>
      <c r="R327" s="212">
        <f>Q327*H327</f>
        <v>0</v>
      </c>
      <c r="S327" s="212">
        <v>0</v>
      </c>
      <c r="T327" s="213">
        <f>S327*H327</f>
        <v>0</v>
      </c>
      <c r="AR327" s="17" t="s">
        <v>538</v>
      </c>
      <c r="AT327" s="17" t="s">
        <v>159</v>
      </c>
      <c r="AU327" s="17" t="s">
        <v>165</v>
      </c>
      <c r="AY327" s="17" t="s">
        <v>157</v>
      </c>
      <c r="BE327" s="214">
        <f>IF(N327="základní",J327,0)</f>
        <v>0</v>
      </c>
      <c r="BF327" s="214">
        <f>IF(N327="snížená",J327,0)</f>
        <v>0</v>
      </c>
      <c r="BG327" s="214">
        <f>IF(N327="zákl. přenesená",J327,0)</f>
        <v>0</v>
      </c>
      <c r="BH327" s="214">
        <f>IF(N327="sníž. přenesená",J327,0)</f>
        <v>0</v>
      </c>
      <c r="BI327" s="214">
        <f>IF(N327="nulová",J327,0)</f>
        <v>0</v>
      </c>
      <c r="BJ327" s="17" t="s">
        <v>165</v>
      </c>
      <c r="BK327" s="214">
        <f>ROUND(I327*H327,0)</f>
        <v>0</v>
      </c>
      <c r="BL327" s="17" t="s">
        <v>538</v>
      </c>
      <c r="BM327" s="17" t="s">
        <v>1733</v>
      </c>
    </row>
    <row r="328" spans="2:51" s="11" customFormat="1" ht="12">
      <c r="B328" s="215"/>
      <c r="C328" s="216"/>
      <c r="D328" s="217" t="s">
        <v>167</v>
      </c>
      <c r="E328" s="218" t="s">
        <v>20</v>
      </c>
      <c r="F328" s="219" t="s">
        <v>1734</v>
      </c>
      <c r="G328" s="216"/>
      <c r="H328" s="220">
        <v>63</v>
      </c>
      <c r="I328" s="221"/>
      <c r="J328" s="216"/>
      <c r="K328" s="216"/>
      <c r="L328" s="222"/>
      <c r="M328" s="223"/>
      <c r="N328" s="224"/>
      <c r="O328" s="224"/>
      <c r="P328" s="224"/>
      <c r="Q328" s="224"/>
      <c r="R328" s="224"/>
      <c r="S328" s="224"/>
      <c r="T328" s="225"/>
      <c r="AT328" s="226" t="s">
        <v>167</v>
      </c>
      <c r="AU328" s="226" t="s">
        <v>165</v>
      </c>
      <c r="AV328" s="11" t="s">
        <v>165</v>
      </c>
      <c r="AW328" s="11" t="s">
        <v>34</v>
      </c>
      <c r="AX328" s="11" t="s">
        <v>8</v>
      </c>
      <c r="AY328" s="226" t="s">
        <v>157</v>
      </c>
    </row>
    <row r="329" spans="2:65" s="1" customFormat="1" ht="22.5" customHeight="1">
      <c r="B329" s="38"/>
      <c r="C329" s="204" t="s">
        <v>751</v>
      </c>
      <c r="D329" s="204" t="s">
        <v>159</v>
      </c>
      <c r="E329" s="205" t="s">
        <v>1735</v>
      </c>
      <c r="F329" s="206" t="s">
        <v>1736</v>
      </c>
      <c r="G329" s="207" t="s">
        <v>231</v>
      </c>
      <c r="H329" s="208">
        <v>11</v>
      </c>
      <c r="I329" s="209"/>
      <c r="J329" s="208">
        <f>ROUND(I329*H329,0)</f>
        <v>0</v>
      </c>
      <c r="K329" s="206" t="s">
        <v>209</v>
      </c>
      <c r="L329" s="43"/>
      <c r="M329" s="210" t="s">
        <v>20</v>
      </c>
      <c r="N329" s="211" t="s">
        <v>46</v>
      </c>
      <c r="O329" s="79"/>
      <c r="P329" s="212">
        <f>O329*H329</f>
        <v>0</v>
      </c>
      <c r="Q329" s="212">
        <v>0</v>
      </c>
      <c r="R329" s="212">
        <f>Q329*H329</f>
        <v>0</v>
      </c>
      <c r="S329" s="212">
        <v>0</v>
      </c>
      <c r="T329" s="213">
        <f>S329*H329</f>
        <v>0</v>
      </c>
      <c r="AR329" s="17" t="s">
        <v>538</v>
      </c>
      <c r="AT329" s="17" t="s">
        <v>159</v>
      </c>
      <c r="AU329" s="17" t="s">
        <v>165</v>
      </c>
      <c r="AY329" s="17" t="s">
        <v>157</v>
      </c>
      <c r="BE329" s="214">
        <f>IF(N329="základní",J329,0)</f>
        <v>0</v>
      </c>
      <c r="BF329" s="214">
        <f>IF(N329="snížená",J329,0)</f>
        <v>0</v>
      </c>
      <c r="BG329" s="214">
        <f>IF(N329="zákl. přenesená",J329,0)</f>
        <v>0</v>
      </c>
      <c r="BH329" s="214">
        <f>IF(N329="sníž. přenesená",J329,0)</f>
        <v>0</v>
      </c>
      <c r="BI329" s="214">
        <f>IF(N329="nulová",J329,0)</f>
        <v>0</v>
      </c>
      <c r="BJ329" s="17" t="s">
        <v>165</v>
      </c>
      <c r="BK329" s="214">
        <f>ROUND(I329*H329,0)</f>
        <v>0</v>
      </c>
      <c r="BL329" s="17" t="s">
        <v>538</v>
      </c>
      <c r="BM329" s="17" t="s">
        <v>1737</v>
      </c>
    </row>
    <row r="330" spans="2:51" s="11" customFormat="1" ht="12">
      <c r="B330" s="215"/>
      <c r="C330" s="216"/>
      <c r="D330" s="217" t="s">
        <v>167</v>
      </c>
      <c r="E330" s="218" t="s">
        <v>20</v>
      </c>
      <c r="F330" s="219" t="s">
        <v>1738</v>
      </c>
      <c r="G330" s="216"/>
      <c r="H330" s="220">
        <v>11</v>
      </c>
      <c r="I330" s="221"/>
      <c r="J330" s="216"/>
      <c r="K330" s="216"/>
      <c r="L330" s="222"/>
      <c r="M330" s="223"/>
      <c r="N330" s="224"/>
      <c r="O330" s="224"/>
      <c r="P330" s="224"/>
      <c r="Q330" s="224"/>
      <c r="R330" s="224"/>
      <c r="S330" s="224"/>
      <c r="T330" s="225"/>
      <c r="AT330" s="226" t="s">
        <v>167</v>
      </c>
      <c r="AU330" s="226" t="s">
        <v>165</v>
      </c>
      <c r="AV330" s="11" t="s">
        <v>165</v>
      </c>
      <c r="AW330" s="11" t="s">
        <v>34</v>
      </c>
      <c r="AX330" s="11" t="s">
        <v>8</v>
      </c>
      <c r="AY330" s="226" t="s">
        <v>157</v>
      </c>
    </row>
    <row r="331" spans="2:65" s="1" customFormat="1" ht="22.5" customHeight="1">
      <c r="B331" s="38"/>
      <c r="C331" s="204" t="s">
        <v>755</v>
      </c>
      <c r="D331" s="204" t="s">
        <v>159</v>
      </c>
      <c r="E331" s="205" t="s">
        <v>1739</v>
      </c>
      <c r="F331" s="206" t="s">
        <v>1740</v>
      </c>
      <c r="G331" s="207" t="s">
        <v>707</v>
      </c>
      <c r="H331" s="208">
        <v>14</v>
      </c>
      <c r="I331" s="209"/>
      <c r="J331" s="208">
        <f>ROUND(I331*H331,0)</f>
        <v>0</v>
      </c>
      <c r="K331" s="206" t="s">
        <v>209</v>
      </c>
      <c r="L331" s="43"/>
      <c r="M331" s="210" t="s">
        <v>20</v>
      </c>
      <c r="N331" s="211" t="s">
        <v>46</v>
      </c>
      <c r="O331" s="79"/>
      <c r="P331" s="212">
        <f>O331*H331</f>
        <v>0</v>
      </c>
      <c r="Q331" s="212">
        <v>0</v>
      </c>
      <c r="R331" s="212">
        <f>Q331*H331</f>
        <v>0</v>
      </c>
      <c r="S331" s="212">
        <v>0</v>
      </c>
      <c r="T331" s="213">
        <f>S331*H331</f>
        <v>0</v>
      </c>
      <c r="AR331" s="17" t="s">
        <v>538</v>
      </c>
      <c r="AT331" s="17" t="s">
        <v>159</v>
      </c>
      <c r="AU331" s="17" t="s">
        <v>165</v>
      </c>
      <c r="AY331" s="17" t="s">
        <v>157</v>
      </c>
      <c r="BE331" s="214">
        <f>IF(N331="základní",J331,0)</f>
        <v>0</v>
      </c>
      <c r="BF331" s="214">
        <f>IF(N331="snížená",J331,0)</f>
        <v>0</v>
      </c>
      <c r="BG331" s="214">
        <f>IF(N331="zákl. přenesená",J331,0)</f>
        <v>0</v>
      </c>
      <c r="BH331" s="214">
        <f>IF(N331="sníž. přenesená",J331,0)</f>
        <v>0</v>
      </c>
      <c r="BI331" s="214">
        <f>IF(N331="nulová",J331,0)</f>
        <v>0</v>
      </c>
      <c r="BJ331" s="17" t="s">
        <v>165</v>
      </c>
      <c r="BK331" s="214">
        <f>ROUND(I331*H331,0)</f>
        <v>0</v>
      </c>
      <c r="BL331" s="17" t="s">
        <v>538</v>
      </c>
      <c r="BM331" s="17" t="s">
        <v>1741</v>
      </c>
    </row>
    <row r="332" spans="2:51" s="11" customFormat="1" ht="12">
      <c r="B332" s="215"/>
      <c r="C332" s="216"/>
      <c r="D332" s="217" t="s">
        <v>167</v>
      </c>
      <c r="E332" s="218" t="s">
        <v>20</v>
      </c>
      <c r="F332" s="219" t="s">
        <v>1742</v>
      </c>
      <c r="G332" s="216"/>
      <c r="H332" s="220">
        <v>14</v>
      </c>
      <c r="I332" s="221"/>
      <c r="J332" s="216"/>
      <c r="K332" s="216"/>
      <c r="L332" s="222"/>
      <c r="M332" s="223"/>
      <c r="N332" s="224"/>
      <c r="O332" s="224"/>
      <c r="P332" s="224"/>
      <c r="Q332" s="224"/>
      <c r="R332" s="224"/>
      <c r="S332" s="224"/>
      <c r="T332" s="225"/>
      <c r="AT332" s="226" t="s">
        <v>167</v>
      </c>
      <c r="AU332" s="226" t="s">
        <v>165</v>
      </c>
      <c r="AV332" s="11" t="s">
        <v>165</v>
      </c>
      <c r="AW332" s="11" t="s">
        <v>34</v>
      </c>
      <c r="AX332" s="11" t="s">
        <v>8</v>
      </c>
      <c r="AY332" s="226" t="s">
        <v>157</v>
      </c>
    </row>
    <row r="333" spans="2:65" s="1" customFormat="1" ht="22.5" customHeight="1">
      <c r="B333" s="38"/>
      <c r="C333" s="204" t="s">
        <v>759</v>
      </c>
      <c r="D333" s="204" t="s">
        <v>159</v>
      </c>
      <c r="E333" s="205" t="s">
        <v>1743</v>
      </c>
      <c r="F333" s="206" t="s">
        <v>1744</v>
      </c>
      <c r="G333" s="207" t="s">
        <v>707</v>
      </c>
      <c r="H333" s="208">
        <v>216</v>
      </c>
      <c r="I333" s="209"/>
      <c r="J333" s="208">
        <f>ROUND(I333*H333,0)</f>
        <v>0</v>
      </c>
      <c r="K333" s="206" t="s">
        <v>163</v>
      </c>
      <c r="L333" s="43"/>
      <c r="M333" s="210" t="s">
        <v>20</v>
      </c>
      <c r="N333" s="211" t="s">
        <v>46</v>
      </c>
      <c r="O333" s="79"/>
      <c r="P333" s="212">
        <f>O333*H333</f>
        <v>0</v>
      </c>
      <c r="Q333" s="212">
        <v>0</v>
      </c>
      <c r="R333" s="212">
        <f>Q333*H333</f>
        <v>0</v>
      </c>
      <c r="S333" s="212">
        <v>0</v>
      </c>
      <c r="T333" s="213">
        <f>S333*H333</f>
        <v>0</v>
      </c>
      <c r="AR333" s="17" t="s">
        <v>538</v>
      </c>
      <c r="AT333" s="17" t="s">
        <v>159</v>
      </c>
      <c r="AU333" s="17" t="s">
        <v>165</v>
      </c>
      <c r="AY333" s="17" t="s">
        <v>157</v>
      </c>
      <c r="BE333" s="214">
        <f>IF(N333="základní",J333,0)</f>
        <v>0</v>
      </c>
      <c r="BF333" s="214">
        <f>IF(N333="snížená",J333,0)</f>
        <v>0</v>
      </c>
      <c r="BG333" s="214">
        <f>IF(N333="zákl. přenesená",J333,0)</f>
        <v>0</v>
      </c>
      <c r="BH333" s="214">
        <f>IF(N333="sníž. přenesená",J333,0)</f>
        <v>0</v>
      </c>
      <c r="BI333" s="214">
        <f>IF(N333="nulová",J333,0)</f>
        <v>0</v>
      </c>
      <c r="BJ333" s="17" t="s">
        <v>165</v>
      </c>
      <c r="BK333" s="214">
        <f>ROUND(I333*H333,0)</f>
        <v>0</v>
      </c>
      <c r="BL333" s="17" t="s">
        <v>538</v>
      </c>
      <c r="BM333" s="17" t="s">
        <v>1745</v>
      </c>
    </row>
    <row r="334" spans="2:51" s="11" customFormat="1" ht="12">
      <c r="B334" s="215"/>
      <c r="C334" s="216"/>
      <c r="D334" s="217" t="s">
        <v>167</v>
      </c>
      <c r="E334" s="218" t="s">
        <v>20</v>
      </c>
      <c r="F334" s="219" t="s">
        <v>1746</v>
      </c>
      <c r="G334" s="216"/>
      <c r="H334" s="220">
        <v>216</v>
      </c>
      <c r="I334" s="221"/>
      <c r="J334" s="216"/>
      <c r="K334" s="216"/>
      <c r="L334" s="222"/>
      <c r="M334" s="223"/>
      <c r="N334" s="224"/>
      <c r="O334" s="224"/>
      <c r="P334" s="224"/>
      <c r="Q334" s="224"/>
      <c r="R334" s="224"/>
      <c r="S334" s="224"/>
      <c r="T334" s="225"/>
      <c r="AT334" s="226" t="s">
        <v>167</v>
      </c>
      <c r="AU334" s="226" t="s">
        <v>165</v>
      </c>
      <c r="AV334" s="11" t="s">
        <v>165</v>
      </c>
      <c r="AW334" s="11" t="s">
        <v>34</v>
      </c>
      <c r="AX334" s="11" t="s">
        <v>8</v>
      </c>
      <c r="AY334" s="226" t="s">
        <v>157</v>
      </c>
    </row>
    <row r="335" spans="2:65" s="1" customFormat="1" ht="16.5" customHeight="1">
      <c r="B335" s="38"/>
      <c r="C335" s="204" t="s">
        <v>763</v>
      </c>
      <c r="D335" s="204" t="s">
        <v>159</v>
      </c>
      <c r="E335" s="205" t="s">
        <v>1747</v>
      </c>
      <c r="F335" s="206" t="s">
        <v>1748</v>
      </c>
      <c r="G335" s="207" t="s">
        <v>707</v>
      </c>
      <c r="H335" s="208">
        <v>7</v>
      </c>
      <c r="I335" s="209"/>
      <c r="J335" s="208">
        <f>ROUND(I335*H335,0)</f>
        <v>0</v>
      </c>
      <c r="K335" s="206" t="s">
        <v>163</v>
      </c>
      <c r="L335" s="43"/>
      <c r="M335" s="210" t="s">
        <v>20</v>
      </c>
      <c r="N335" s="211" t="s">
        <v>46</v>
      </c>
      <c r="O335" s="79"/>
      <c r="P335" s="212">
        <f>O335*H335</f>
        <v>0</v>
      </c>
      <c r="Q335" s="212">
        <v>0</v>
      </c>
      <c r="R335" s="212">
        <f>Q335*H335</f>
        <v>0</v>
      </c>
      <c r="S335" s="212">
        <v>0</v>
      </c>
      <c r="T335" s="213">
        <f>S335*H335</f>
        <v>0</v>
      </c>
      <c r="AR335" s="17" t="s">
        <v>538</v>
      </c>
      <c r="AT335" s="17" t="s">
        <v>159</v>
      </c>
      <c r="AU335" s="17" t="s">
        <v>165</v>
      </c>
      <c r="AY335" s="17" t="s">
        <v>157</v>
      </c>
      <c r="BE335" s="214">
        <f>IF(N335="základní",J335,0)</f>
        <v>0</v>
      </c>
      <c r="BF335" s="214">
        <f>IF(N335="snížená",J335,0)</f>
        <v>0</v>
      </c>
      <c r="BG335" s="214">
        <f>IF(N335="zákl. přenesená",J335,0)</f>
        <v>0</v>
      </c>
      <c r="BH335" s="214">
        <f>IF(N335="sníž. přenesená",J335,0)</f>
        <v>0</v>
      </c>
      <c r="BI335" s="214">
        <f>IF(N335="nulová",J335,0)</f>
        <v>0</v>
      </c>
      <c r="BJ335" s="17" t="s">
        <v>165</v>
      </c>
      <c r="BK335" s="214">
        <f>ROUND(I335*H335,0)</f>
        <v>0</v>
      </c>
      <c r="BL335" s="17" t="s">
        <v>538</v>
      </c>
      <c r="BM335" s="17" t="s">
        <v>1749</v>
      </c>
    </row>
    <row r="336" spans="2:51" s="11" customFormat="1" ht="12">
      <c r="B336" s="215"/>
      <c r="C336" s="216"/>
      <c r="D336" s="217" t="s">
        <v>167</v>
      </c>
      <c r="E336" s="218" t="s">
        <v>20</v>
      </c>
      <c r="F336" s="219" t="s">
        <v>1750</v>
      </c>
      <c r="G336" s="216"/>
      <c r="H336" s="220">
        <v>7</v>
      </c>
      <c r="I336" s="221"/>
      <c r="J336" s="216"/>
      <c r="K336" s="216"/>
      <c r="L336" s="222"/>
      <c r="M336" s="223"/>
      <c r="N336" s="224"/>
      <c r="O336" s="224"/>
      <c r="P336" s="224"/>
      <c r="Q336" s="224"/>
      <c r="R336" s="224"/>
      <c r="S336" s="224"/>
      <c r="T336" s="225"/>
      <c r="AT336" s="226" t="s">
        <v>167</v>
      </c>
      <c r="AU336" s="226" t="s">
        <v>165</v>
      </c>
      <c r="AV336" s="11" t="s">
        <v>165</v>
      </c>
      <c r="AW336" s="11" t="s">
        <v>34</v>
      </c>
      <c r="AX336" s="11" t="s">
        <v>8</v>
      </c>
      <c r="AY336" s="226" t="s">
        <v>157</v>
      </c>
    </row>
    <row r="337" spans="2:65" s="1" customFormat="1" ht="16.5" customHeight="1">
      <c r="B337" s="38"/>
      <c r="C337" s="248" t="s">
        <v>767</v>
      </c>
      <c r="D337" s="248" t="s">
        <v>223</v>
      </c>
      <c r="E337" s="249" t="s">
        <v>1751</v>
      </c>
      <c r="F337" s="250" t="s">
        <v>1752</v>
      </c>
      <c r="G337" s="251" t="s">
        <v>434</v>
      </c>
      <c r="H337" s="252">
        <v>14</v>
      </c>
      <c r="I337" s="253"/>
      <c r="J337" s="252">
        <f>ROUND(I337*H337,0)</f>
        <v>0</v>
      </c>
      <c r="K337" s="250" t="s">
        <v>209</v>
      </c>
      <c r="L337" s="254"/>
      <c r="M337" s="255" t="s">
        <v>20</v>
      </c>
      <c r="N337" s="256" t="s">
        <v>46</v>
      </c>
      <c r="O337" s="79"/>
      <c r="P337" s="212">
        <f>O337*H337</f>
        <v>0</v>
      </c>
      <c r="Q337" s="212">
        <v>0</v>
      </c>
      <c r="R337" s="212">
        <f>Q337*H337</f>
        <v>0</v>
      </c>
      <c r="S337" s="212">
        <v>0</v>
      </c>
      <c r="T337" s="213">
        <f>S337*H337</f>
        <v>0</v>
      </c>
      <c r="AR337" s="17" t="s">
        <v>1353</v>
      </c>
      <c r="AT337" s="17" t="s">
        <v>223</v>
      </c>
      <c r="AU337" s="17" t="s">
        <v>165</v>
      </c>
      <c r="AY337" s="17" t="s">
        <v>157</v>
      </c>
      <c r="BE337" s="214">
        <f>IF(N337="základní",J337,0)</f>
        <v>0</v>
      </c>
      <c r="BF337" s="214">
        <f>IF(N337="snížená",J337,0)</f>
        <v>0</v>
      </c>
      <c r="BG337" s="214">
        <f>IF(N337="zákl. přenesená",J337,0)</f>
        <v>0</v>
      </c>
      <c r="BH337" s="214">
        <f>IF(N337="sníž. přenesená",J337,0)</f>
        <v>0</v>
      </c>
      <c r="BI337" s="214">
        <f>IF(N337="nulová",J337,0)</f>
        <v>0</v>
      </c>
      <c r="BJ337" s="17" t="s">
        <v>165</v>
      </c>
      <c r="BK337" s="214">
        <f>ROUND(I337*H337,0)</f>
        <v>0</v>
      </c>
      <c r="BL337" s="17" t="s">
        <v>538</v>
      </c>
      <c r="BM337" s="17" t="s">
        <v>1753</v>
      </c>
    </row>
    <row r="338" spans="2:51" s="11" customFormat="1" ht="12">
      <c r="B338" s="215"/>
      <c r="C338" s="216"/>
      <c r="D338" s="217" t="s">
        <v>167</v>
      </c>
      <c r="E338" s="218" t="s">
        <v>20</v>
      </c>
      <c r="F338" s="219" t="s">
        <v>1754</v>
      </c>
      <c r="G338" s="216"/>
      <c r="H338" s="220">
        <v>14</v>
      </c>
      <c r="I338" s="221"/>
      <c r="J338" s="216"/>
      <c r="K338" s="216"/>
      <c r="L338" s="222"/>
      <c r="M338" s="223"/>
      <c r="N338" s="224"/>
      <c r="O338" s="224"/>
      <c r="P338" s="224"/>
      <c r="Q338" s="224"/>
      <c r="R338" s="224"/>
      <c r="S338" s="224"/>
      <c r="T338" s="225"/>
      <c r="AT338" s="226" t="s">
        <v>167</v>
      </c>
      <c r="AU338" s="226" t="s">
        <v>165</v>
      </c>
      <c r="AV338" s="11" t="s">
        <v>165</v>
      </c>
      <c r="AW338" s="11" t="s">
        <v>34</v>
      </c>
      <c r="AX338" s="11" t="s">
        <v>8</v>
      </c>
      <c r="AY338" s="226" t="s">
        <v>157</v>
      </c>
    </row>
    <row r="339" spans="2:65" s="1" customFormat="1" ht="16.5" customHeight="1">
      <c r="B339" s="38"/>
      <c r="C339" s="248" t="s">
        <v>771</v>
      </c>
      <c r="D339" s="248" t="s">
        <v>223</v>
      </c>
      <c r="E339" s="249" t="s">
        <v>1755</v>
      </c>
      <c r="F339" s="250" t="s">
        <v>1756</v>
      </c>
      <c r="G339" s="251" t="s">
        <v>434</v>
      </c>
      <c r="H339" s="252">
        <v>8</v>
      </c>
      <c r="I339" s="253"/>
      <c r="J339" s="252">
        <f>ROUND(I339*H339,0)</f>
        <v>0</v>
      </c>
      <c r="K339" s="250" t="s">
        <v>209</v>
      </c>
      <c r="L339" s="254"/>
      <c r="M339" s="255" t="s">
        <v>20</v>
      </c>
      <c r="N339" s="256" t="s">
        <v>46</v>
      </c>
      <c r="O339" s="79"/>
      <c r="P339" s="212">
        <f>O339*H339</f>
        <v>0</v>
      </c>
      <c r="Q339" s="212">
        <v>0</v>
      </c>
      <c r="R339" s="212">
        <f>Q339*H339</f>
        <v>0</v>
      </c>
      <c r="S339" s="212">
        <v>0</v>
      </c>
      <c r="T339" s="213">
        <f>S339*H339</f>
        <v>0</v>
      </c>
      <c r="AR339" s="17" t="s">
        <v>1353</v>
      </c>
      <c r="AT339" s="17" t="s">
        <v>223</v>
      </c>
      <c r="AU339" s="17" t="s">
        <v>165</v>
      </c>
      <c r="AY339" s="17" t="s">
        <v>157</v>
      </c>
      <c r="BE339" s="214">
        <f>IF(N339="základní",J339,0)</f>
        <v>0</v>
      </c>
      <c r="BF339" s="214">
        <f>IF(N339="snížená",J339,0)</f>
        <v>0</v>
      </c>
      <c r="BG339" s="214">
        <f>IF(N339="zákl. přenesená",J339,0)</f>
        <v>0</v>
      </c>
      <c r="BH339" s="214">
        <f>IF(N339="sníž. přenesená",J339,0)</f>
        <v>0</v>
      </c>
      <c r="BI339" s="214">
        <f>IF(N339="nulová",J339,0)</f>
        <v>0</v>
      </c>
      <c r="BJ339" s="17" t="s">
        <v>165</v>
      </c>
      <c r="BK339" s="214">
        <f>ROUND(I339*H339,0)</f>
        <v>0</v>
      </c>
      <c r="BL339" s="17" t="s">
        <v>538</v>
      </c>
      <c r="BM339" s="17" t="s">
        <v>1757</v>
      </c>
    </row>
    <row r="340" spans="2:51" s="11" customFormat="1" ht="12">
      <c r="B340" s="215"/>
      <c r="C340" s="216"/>
      <c r="D340" s="217" t="s">
        <v>167</v>
      </c>
      <c r="E340" s="218" t="s">
        <v>20</v>
      </c>
      <c r="F340" s="219" t="s">
        <v>1758</v>
      </c>
      <c r="G340" s="216"/>
      <c r="H340" s="220">
        <v>8</v>
      </c>
      <c r="I340" s="221"/>
      <c r="J340" s="216"/>
      <c r="K340" s="216"/>
      <c r="L340" s="222"/>
      <c r="M340" s="223"/>
      <c r="N340" s="224"/>
      <c r="O340" s="224"/>
      <c r="P340" s="224"/>
      <c r="Q340" s="224"/>
      <c r="R340" s="224"/>
      <c r="S340" s="224"/>
      <c r="T340" s="225"/>
      <c r="AT340" s="226" t="s">
        <v>167</v>
      </c>
      <c r="AU340" s="226" t="s">
        <v>165</v>
      </c>
      <c r="AV340" s="11" t="s">
        <v>165</v>
      </c>
      <c r="AW340" s="11" t="s">
        <v>34</v>
      </c>
      <c r="AX340" s="11" t="s">
        <v>8</v>
      </c>
      <c r="AY340" s="226" t="s">
        <v>157</v>
      </c>
    </row>
    <row r="341" spans="2:65" s="1" customFormat="1" ht="16.5" customHeight="1">
      <c r="B341" s="38"/>
      <c r="C341" s="248" t="s">
        <v>775</v>
      </c>
      <c r="D341" s="248" t="s">
        <v>223</v>
      </c>
      <c r="E341" s="249" t="s">
        <v>1759</v>
      </c>
      <c r="F341" s="250" t="s">
        <v>1760</v>
      </c>
      <c r="G341" s="251" t="s">
        <v>434</v>
      </c>
      <c r="H341" s="252">
        <v>2</v>
      </c>
      <c r="I341" s="253"/>
      <c r="J341" s="252">
        <f>ROUND(I341*H341,0)</f>
        <v>0</v>
      </c>
      <c r="K341" s="250" t="s">
        <v>209</v>
      </c>
      <c r="L341" s="254"/>
      <c r="M341" s="255" t="s">
        <v>20</v>
      </c>
      <c r="N341" s="256" t="s">
        <v>46</v>
      </c>
      <c r="O341" s="79"/>
      <c r="P341" s="212">
        <f>O341*H341</f>
        <v>0</v>
      </c>
      <c r="Q341" s="212">
        <v>0</v>
      </c>
      <c r="R341" s="212">
        <f>Q341*H341</f>
        <v>0</v>
      </c>
      <c r="S341" s="212">
        <v>0</v>
      </c>
      <c r="T341" s="213">
        <f>S341*H341</f>
        <v>0</v>
      </c>
      <c r="AR341" s="17" t="s">
        <v>1353</v>
      </c>
      <c r="AT341" s="17" t="s">
        <v>223</v>
      </c>
      <c r="AU341" s="17" t="s">
        <v>165</v>
      </c>
      <c r="AY341" s="17" t="s">
        <v>157</v>
      </c>
      <c r="BE341" s="214">
        <f>IF(N341="základní",J341,0)</f>
        <v>0</v>
      </c>
      <c r="BF341" s="214">
        <f>IF(N341="snížená",J341,0)</f>
        <v>0</v>
      </c>
      <c r="BG341" s="214">
        <f>IF(N341="zákl. přenesená",J341,0)</f>
        <v>0</v>
      </c>
      <c r="BH341" s="214">
        <f>IF(N341="sníž. přenesená",J341,0)</f>
        <v>0</v>
      </c>
      <c r="BI341" s="214">
        <f>IF(N341="nulová",J341,0)</f>
        <v>0</v>
      </c>
      <c r="BJ341" s="17" t="s">
        <v>165</v>
      </c>
      <c r="BK341" s="214">
        <f>ROUND(I341*H341,0)</f>
        <v>0</v>
      </c>
      <c r="BL341" s="17" t="s">
        <v>538</v>
      </c>
      <c r="BM341" s="17" t="s">
        <v>1761</v>
      </c>
    </row>
    <row r="342" spans="2:51" s="11" customFormat="1" ht="12">
      <c r="B342" s="215"/>
      <c r="C342" s="216"/>
      <c r="D342" s="217" t="s">
        <v>167</v>
      </c>
      <c r="E342" s="218" t="s">
        <v>20</v>
      </c>
      <c r="F342" s="219" t="s">
        <v>165</v>
      </c>
      <c r="G342" s="216"/>
      <c r="H342" s="220">
        <v>2</v>
      </c>
      <c r="I342" s="221"/>
      <c r="J342" s="216"/>
      <c r="K342" s="216"/>
      <c r="L342" s="222"/>
      <c r="M342" s="223"/>
      <c r="N342" s="224"/>
      <c r="O342" s="224"/>
      <c r="P342" s="224"/>
      <c r="Q342" s="224"/>
      <c r="R342" s="224"/>
      <c r="S342" s="224"/>
      <c r="T342" s="225"/>
      <c r="AT342" s="226" t="s">
        <v>167</v>
      </c>
      <c r="AU342" s="226" t="s">
        <v>165</v>
      </c>
      <c r="AV342" s="11" t="s">
        <v>165</v>
      </c>
      <c r="AW342" s="11" t="s">
        <v>34</v>
      </c>
      <c r="AX342" s="11" t="s">
        <v>8</v>
      </c>
      <c r="AY342" s="226" t="s">
        <v>157</v>
      </c>
    </row>
    <row r="343" spans="2:65" s="1" customFormat="1" ht="16.5" customHeight="1">
      <c r="B343" s="38"/>
      <c r="C343" s="248" t="s">
        <v>779</v>
      </c>
      <c r="D343" s="248" t="s">
        <v>223</v>
      </c>
      <c r="E343" s="249" t="s">
        <v>1762</v>
      </c>
      <c r="F343" s="250" t="s">
        <v>1763</v>
      </c>
      <c r="G343" s="251" t="s">
        <v>434</v>
      </c>
      <c r="H343" s="252">
        <v>1</v>
      </c>
      <c r="I343" s="253"/>
      <c r="J343" s="252">
        <f>ROUND(I343*H343,0)</f>
        <v>0</v>
      </c>
      <c r="K343" s="250" t="s">
        <v>209</v>
      </c>
      <c r="L343" s="254"/>
      <c r="M343" s="255" t="s">
        <v>20</v>
      </c>
      <c r="N343" s="256" t="s">
        <v>46</v>
      </c>
      <c r="O343" s="79"/>
      <c r="P343" s="212">
        <f>O343*H343</f>
        <v>0</v>
      </c>
      <c r="Q343" s="212">
        <v>0</v>
      </c>
      <c r="R343" s="212">
        <f>Q343*H343</f>
        <v>0</v>
      </c>
      <c r="S343" s="212">
        <v>0</v>
      </c>
      <c r="T343" s="213">
        <f>S343*H343</f>
        <v>0</v>
      </c>
      <c r="AR343" s="17" t="s">
        <v>1353</v>
      </c>
      <c r="AT343" s="17" t="s">
        <v>223</v>
      </c>
      <c r="AU343" s="17" t="s">
        <v>165</v>
      </c>
      <c r="AY343" s="17" t="s">
        <v>157</v>
      </c>
      <c r="BE343" s="214">
        <f>IF(N343="základní",J343,0)</f>
        <v>0</v>
      </c>
      <c r="BF343" s="214">
        <f>IF(N343="snížená",J343,0)</f>
        <v>0</v>
      </c>
      <c r="BG343" s="214">
        <f>IF(N343="zákl. přenesená",J343,0)</f>
        <v>0</v>
      </c>
      <c r="BH343" s="214">
        <f>IF(N343="sníž. přenesená",J343,0)</f>
        <v>0</v>
      </c>
      <c r="BI343" s="214">
        <f>IF(N343="nulová",J343,0)</f>
        <v>0</v>
      </c>
      <c r="BJ343" s="17" t="s">
        <v>165</v>
      </c>
      <c r="BK343" s="214">
        <f>ROUND(I343*H343,0)</f>
        <v>0</v>
      </c>
      <c r="BL343" s="17" t="s">
        <v>538</v>
      </c>
      <c r="BM343" s="17" t="s">
        <v>1764</v>
      </c>
    </row>
    <row r="344" spans="2:51" s="11" customFormat="1" ht="12">
      <c r="B344" s="215"/>
      <c r="C344" s="216"/>
      <c r="D344" s="217" t="s">
        <v>167</v>
      </c>
      <c r="E344" s="218" t="s">
        <v>20</v>
      </c>
      <c r="F344" s="219" t="s">
        <v>8</v>
      </c>
      <c r="G344" s="216"/>
      <c r="H344" s="220">
        <v>1</v>
      </c>
      <c r="I344" s="221"/>
      <c r="J344" s="216"/>
      <c r="K344" s="216"/>
      <c r="L344" s="222"/>
      <c r="M344" s="223"/>
      <c r="N344" s="224"/>
      <c r="O344" s="224"/>
      <c r="P344" s="224"/>
      <c r="Q344" s="224"/>
      <c r="R344" s="224"/>
      <c r="S344" s="224"/>
      <c r="T344" s="225"/>
      <c r="AT344" s="226" t="s">
        <v>167</v>
      </c>
      <c r="AU344" s="226" t="s">
        <v>165</v>
      </c>
      <c r="AV344" s="11" t="s">
        <v>165</v>
      </c>
      <c r="AW344" s="11" t="s">
        <v>34</v>
      </c>
      <c r="AX344" s="11" t="s">
        <v>8</v>
      </c>
      <c r="AY344" s="226" t="s">
        <v>157</v>
      </c>
    </row>
    <row r="345" spans="2:65" s="1" customFormat="1" ht="16.5" customHeight="1">
      <c r="B345" s="38"/>
      <c r="C345" s="248" t="s">
        <v>783</v>
      </c>
      <c r="D345" s="248" t="s">
        <v>223</v>
      </c>
      <c r="E345" s="249" t="s">
        <v>1765</v>
      </c>
      <c r="F345" s="250" t="s">
        <v>1766</v>
      </c>
      <c r="G345" s="251" t="s">
        <v>434</v>
      </c>
      <c r="H345" s="252">
        <v>6</v>
      </c>
      <c r="I345" s="253"/>
      <c r="J345" s="252">
        <f>ROUND(I345*H345,0)</f>
        <v>0</v>
      </c>
      <c r="K345" s="250" t="s">
        <v>209</v>
      </c>
      <c r="L345" s="254"/>
      <c r="M345" s="255" t="s">
        <v>20</v>
      </c>
      <c r="N345" s="256" t="s">
        <v>46</v>
      </c>
      <c r="O345" s="79"/>
      <c r="P345" s="212">
        <f>O345*H345</f>
        <v>0</v>
      </c>
      <c r="Q345" s="212">
        <v>0</v>
      </c>
      <c r="R345" s="212">
        <f>Q345*H345</f>
        <v>0</v>
      </c>
      <c r="S345" s="212">
        <v>0</v>
      </c>
      <c r="T345" s="213">
        <f>S345*H345</f>
        <v>0</v>
      </c>
      <c r="AR345" s="17" t="s">
        <v>1353</v>
      </c>
      <c r="AT345" s="17" t="s">
        <v>223</v>
      </c>
      <c r="AU345" s="17" t="s">
        <v>165</v>
      </c>
      <c r="AY345" s="17" t="s">
        <v>157</v>
      </c>
      <c r="BE345" s="214">
        <f>IF(N345="základní",J345,0)</f>
        <v>0</v>
      </c>
      <c r="BF345" s="214">
        <f>IF(N345="snížená",J345,0)</f>
        <v>0</v>
      </c>
      <c r="BG345" s="214">
        <f>IF(N345="zákl. přenesená",J345,0)</f>
        <v>0</v>
      </c>
      <c r="BH345" s="214">
        <f>IF(N345="sníž. přenesená",J345,0)</f>
        <v>0</v>
      </c>
      <c r="BI345" s="214">
        <f>IF(N345="nulová",J345,0)</f>
        <v>0</v>
      </c>
      <c r="BJ345" s="17" t="s">
        <v>165</v>
      </c>
      <c r="BK345" s="214">
        <f>ROUND(I345*H345,0)</f>
        <v>0</v>
      </c>
      <c r="BL345" s="17" t="s">
        <v>538</v>
      </c>
      <c r="BM345" s="17" t="s">
        <v>1767</v>
      </c>
    </row>
    <row r="346" spans="2:51" s="11" customFormat="1" ht="12">
      <c r="B346" s="215"/>
      <c r="C346" s="216"/>
      <c r="D346" s="217" t="s">
        <v>167</v>
      </c>
      <c r="E346" s="218" t="s">
        <v>20</v>
      </c>
      <c r="F346" s="219" t="s">
        <v>1458</v>
      </c>
      <c r="G346" s="216"/>
      <c r="H346" s="220">
        <v>6</v>
      </c>
      <c r="I346" s="221"/>
      <c r="J346" s="216"/>
      <c r="K346" s="216"/>
      <c r="L346" s="222"/>
      <c r="M346" s="223"/>
      <c r="N346" s="224"/>
      <c r="O346" s="224"/>
      <c r="P346" s="224"/>
      <c r="Q346" s="224"/>
      <c r="R346" s="224"/>
      <c r="S346" s="224"/>
      <c r="T346" s="225"/>
      <c r="AT346" s="226" t="s">
        <v>167</v>
      </c>
      <c r="AU346" s="226" t="s">
        <v>165</v>
      </c>
      <c r="AV346" s="11" t="s">
        <v>165</v>
      </c>
      <c r="AW346" s="11" t="s">
        <v>34</v>
      </c>
      <c r="AX346" s="11" t="s">
        <v>8</v>
      </c>
      <c r="AY346" s="226" t="s">
        <v>157</v>
      </c>
    </row>
    <row r="347" spans="2:65" s="1" customFormat="1" ht="16.5" customHeight="1">
      <c r="B347" s="38"/>
      <c r="C347" s="248" t="s">
        <v>787</v>
      </c>
      <c r="D347" s="248" t="s">
        <v>223</v>
      </c>
      <c r="E347" s="249" t="s">
        <v>1768</v>
      </c>
      <c r="F347" s="250" t="s">
        <v>1769</v>
      </c>
      <c r="G347" s="251" t="s">
        <v>434</v>
      </c>
      <c r="H347" s="252">
        <v>6</v>
      </c>
      <c r="I347" s="253"/>
      <c r="J347" s="252">
        <f>ROUND(I347*H347,0)</f>
        <v>0</v>
      </c>
      <c r="K347" s="250" t="s">
        <v>209</v>
      </c>
      <c r="L347" s="254"/>
      <c r="M347" s="255" t="s">
        <v>20</v>
      </c>
      <c r="N347" s="256" t="s">
        <v>46</v>
      </c>
      <c r="O347" s="79"/>
      <c r="P347" s="212">
        <f>O347*H347</f>
        <v>0</v>
      </c>
      <c r="Q347" s="212">
        <v>0</v>
      </c>
      <c r="R347" s="212">
        <f>Q347*H347</f>
        <v>0</v>
      </c>
      <c r="S347" s="212">
        <v>0</v>
      </c>
      <c r="T347" s="213">
        <f>S347*H347</f>
        <v>0</v>
      </c>
      <c r="AR347" s="17" t="s">
        <v>1353</v>
      </c>
      <c r="AT347" s="17" t="s">
        <v>223</v>
      </c>
      <c r="AU347" s="17" t="s">
        <v>165</v>
      </c>
      <c r="AY347" s="17" t="s">
        <v>157</v>
      </c>
      <c r="BE347" s="214">
        <f>IF(N347="základní",J347,0)</f>
        <v>0</v>
      </c>
      <c r="BF347" s="214">
        <f>IF(N347="snížená",J347,0)</f>
        <v>0</v>
      </c>
      <c r="BG347" s="214">
        <f>IF(N347="zákl. přenesená",J347,0)</f>
        <v>0</v>
      </c>
      <c r="BH347" s="214">
        <f>IF(N347="sníž. přenesená",J347,0)</f>
        <v>0</v>
      </c>
      <c r="BI347" s="214">
        <f>IF(N347="nulová",J347,0)</f>
        <v>0</v>
      </c>
      <c r="BJ347" s="17" t="s">
        <v>165</v>
      </c>
      <c r="BK347" s="214">
        <f>ROUND(I347*H347,0)</f>
        <v>0</v>
      </c>
      <c r="BL347" s="17" t="s">
        <v>538</v>
      </c>
      <c r="BM347" s="17" t="s">
        <v>1770</v>
      </c>
    </row>
    <row r="348" spans="2:51" s="11" customFormat="1" ht="12">
      <c r="B348" s="215"/>
      <c r="C348" s="216"/>
      <c r="D348" s="217" t="s">
        <v>167</v>
      </c>
      <c r="E348" s="218" t="s">
        <v>20</v>
      </c>
      <c r="F348" s="219" t="s">
        <v>1458</v>
      </c>
      <c r="G348" s="216"/>
      <c r="H348" s="220">
        <v>6</v>
      </c>
      <c r="I348" s="221"/>
      <c r="J348" s="216"/>
      <c r="K348" s="216"/>
      <c r="L348" s="222"/>
      <c r="M348" s="223"/>
      <c r="N348" s="224"/>
      <c r="O348" s="224"/>
      <c r="P348" s="224"/>
      <c r="Q348" s="224"/>
      <c r="R348" s="224"/>
      <c r="S348" s="224"/>
      <c r="T348" s="225"/>
      <c r="AT348" s="226" t="s">
        <v>167</v>
      </c>
      <c r="AU348" s="226" t="s">
        <v>165</v>
      </c>
      <c r="AV348" s="11" t="s">
        <v>165</v>
      </c>
      <c r="AW348" s="11" t="s">
        <v>34</v>
      </c>
      <c r="AX348" s="11" t="s">
        <v>8</v>
      </c>
      <c r="AY348" s="226" t="s">
        <v>157</v>
      </c>
    </row>
    <row r="349" spans="2:65" s="1" customFormat="1" ht="16.5" customHeight="1">
      <c r="B349" s="38"/>
      <c r="C349" s="248" t="s">
        <v>791</v>
      </c>
      <c r="D349" s="248" t="s">
        <v>223</v>
      </c>
      <c r="E349" s="249" t="s">
        <v>1771</v>
      </c>
      <c r="F349" s="250" t="s">
        <v>1772</v>
      </c>
      <c r="G349" s="251" t="s">
        <v>434</v>
      </c>
      <c r="H349" s="252">
        <v>2</v>
      </c>
      <c r="I349" s="253"/>
      <c r="J349" s="252">
        <f>ROUND(I349*H349,0)</f>
        <v>0</v>
      </c>
      <c r="K349" s="250" t="s">
        <v>209</v>
      </c>
      <c r="L349" s="254"/>
      <c r="M349" s="255" t="s">
        <v>20</v>
      </c>
      <c r="N349" s="256" t="s">
        <v>46</v>
      </c>
      <c r="O349" s="79"/>
      <c r="P349" s="212">
        <f>O349*H349</f>
        <v>0</v>
      </c>
      <c r="Q349" s="212">
        <v>0</v>
      </c>
      <c r="R349" s="212">
        <f>Q349*H349</f>
        <v>0</v>
      </c>
      <c r="S349" s="212">
        <v>0</v>
      </c>
      <c r="T349" s="213">
        <f>S349*H349</f>
        <v>0</v>
      </c>
      <c r="AR349" s="17" t="s">
        <v>1353</v>
      </c>
      <c r="AT349" s="17" t="s">
        <v>223</v>
      </c>
      <c r="AU349" s="17" t="s">
        <v>165</v>
      </c>
      <c r="AY349" s="17" t="s">
        <v>157</v>
      </c>
      <c r="BE349" s="214">
        <f>IF(N349="základní",J349,0)</f>
        <v>0</v>
      </c>
      <c r="BF349" s="214">
        <f>IF(N349="snížená",J349,0)</f>
        <v>0</v>
      </c>
      <c r="BG349" s="214">
        <f>IF(N349="zákl. přenesená",J349,0)</f>
        <v>0</v>
      </c>
      <c r="BH349" s="214">
        <f>IF(N349="sníž. přenesená",J349,0)</f>
        <v>0</v>
      </c>
      <c r="BI349" s="214">
        <f>IF(N349="nulová",J349,0)</f>
        <v>0</v>
      </c>
      <c r="BJ349" s="17" t="s">
        <v>165</v>
      </c>
      <c r="BK349" s="214">
        <f>ROUND(I349*H349,0)</f>
        <v>0</v>
      </c>
      <c r="BL349" s="17" t="s">
        <v>538</v>
      </c>
      <c r="BM349" s="17" t="s">
        <v>1773</v>
      </c>
    </row>
    <row r="350" spans="2:51" s="11" customFormat="1" ht="12">
      <c r="B350" s="215"/>
      <c r="C350" s="216"/>
      <c r="D350" s="217" t="s">
        <v>167</v>
      </c>
      <c r="E350" s="218" t="s">
        <v>20</v>
      </c>
      <c r="F350" s="219" t="s">
        <v>165</v>
      </c>
      <c r="G350" s="216"/>
      <c r="H350" s="220">
        <v>2</v>
      </c>
      <c r="I350" s="221"/>
      <c r="J350" s="216"/>
      <c r="K350" s="216"/>
      <c r="L350" s="222"/>
      <c r="M350" s="223"/>
      <c r="N350" s="224"/>
      <c r="O350" s="224"/>
      <c r="P350" s="224"/>
      <c r="Q350" s="224"/>
      <c r="R350" s="224"/>
      <c r="S350" s="224"/>
      <c r="T350" s="225"/>
      <c r="AT350" s="226" t="s">
        <v>167</v>
      </c>
      <c r="AU350" s="226" t="s">
        <v>165</v>
      </c>
      <c r="AV350" s="11" t="s">
        <v>165</v>
      </c>
      <c r="AW350" s="11" t="s">
        <v>34</v>
      </c>
      <c r="AX350" s="11" t="s">
        <v>8</v>
      </c>
      <c r="AY350" s="226" t="s">
        <v>157</v>
      </c>
    </row>
    <row r="351" spans="2:65" s="1" customFormat="1" ht="16.5" customHeight="1">
      <c r="B351" s="38"/>
      <c r="C351" s="248" t="s">
        <v>795</v>
      </c>
      <c r="D351" s="248" t="s">
        <v>223</v>
      </c>
      <c r="E351" s="249" t="s">
        <v>1774</v>
      </c>
      <c r="F351" s="250" t="s">
        <v>1775</v>
      </c>
      <c r="G351" s="251" t="s">
        <v>434</v>
      </c>
      <c r="H351" s="252">
        <v>1</v>
      </c>
      <c r="I351" s="253"/>
      <c r="J351" s="252">
        <f>ROUND(I351*H351,0)</f>
        <v>0</v>
      </c>
      <c r="K351" s="250" t="s">
        <v>209</v>
      </c>
      <c r="L351" s="254"/>
      <c r="M351" s="255" t="s">
        <v>20</v>
      </c>
      <c r="N351" s="256" t="s">
        <v>46</v>
      </c>
      <c r="O351" s="79"/>
      <c r="P351" s="212">
        <f>O351*H351</f>
        <v>0</v>
      </c>
      <c r="Q351" s="212">
        <v>0</v>
      </c>
      <c r="R351" s="212">
        <f>Q351*H351</f>
        <v>0</v>
      </c>
      <c r="S351" s="212">
        <v>0</v>
      </c>
      <c r="T351" s="213">
        <f>S351*H351</f>
        <v>0</v>
      </c>
      <c r="AR351" s="17" t="s">
        <v>1353</v>
      </c>
      <c r="AT351" s="17" t="s">
        <v>223</v>
      </c>
      <c r="AU351" s="17" t="s">
        <v>165</v>
      </c>
      <c r="AY351" s="17" t="s">
        <v>157</v>
      </c>
      <c r="BE351" s="214">
        <f>IF(N351="základní",J351,0)</f>
        <v>0</v>
      </c>
      <c r="BF351" s="214">
        <f>IF(N351="snížená",J351,0)</f>
        <v>0</v>
      </c>
      <c r="BG351" s="214">
        <f>IF(N351="zákl. přenesená",J351,0)</f>
        <v>0</v>
      </c>
      <c r="BH351" s="214">
        <f>IF(N351="sníž. přenesená",J351,0)</f>
        <v>0</v>
      </c>
      <c r="BI351" s="214">
        <f>IF(N351="nulová",J351,0)</f>
        <v>0</v>
      </c>
      <c r="BJ351" s="17" t="s">
        <v>165</v>
      </c>
      <c r="BK351" s="214">
        <f>ROUND(I351*H351,0)</f>
        <v>0</v>
      </c>
      <c r="BL351" s="17" t="s">
        <v>538</v>
      </c>
      <c r="BM351" s="17" t="s">
        <v>1776</v>
      </c>
    </row>
    <row r="352" spans="2:51" s="11" customFormat="1" ht="12">
      <c r="B352" s="215"/>
      <c r="C352" s="216"/>
      <c r="D352" s="217" t="s">
        <v>167</v>
      </c>
      <c r="E352" s="218" t="s">
        <v>20</v>
      </c>
      <c r="F352" s="219" t="s">
        <v>8</v>
      </c>
      <c r="G352" s="216"/>
      <c r="H352" s="220">
        <v>1</v>
      </c>
      <c r="I352" s="221"/>
      <c r="J352" s="216"/>
      <c r="K352" s="216"/>
      <c r="L352" s="222"/>
      <c r="M352" s="223"/>
      <c r="N352" s="224"/>
      <c r="O352" s="224"/>
      <c r="P352" s="224"/>
      <c r="Q352" s="224"/>
      <c r="R352" s="224"/>
      <c r="S352" s="224"/>
      <c r="T352" s="225"/>
      <c r="AT352" s="226" t="s">
        <v>167</v>
      </c>
      <c r="AU352" s="226" t="s">
        <v>165</v>
      </c>
      <c r="AV352" s="11" t="s">
        <v>165</v>
      </c>
      <c r="AW352" s="11" t="s">
        <v>34</v>
      </c>
      <c r="AX352" s="11" t="s">
        <v>8</v>
      </c>
      <c r="AY352" s="226" t="s">
        <v>157</v>
      </c>
    </row>
    <row r="353" spans="2:65" s="1" customFormat="1" ht="16.5" customHeight="1">
      <c r="B353" s="38"/>
      <c r="C353" s="248" t="s">
        <v>801</v>
      </c>
      <c r="D353" s="248" t="s">
        <v>223</v>
      </c>
      <c r="E353" s="249" t="s">
        <v>1777</v>
      </c>
      <c r="F353" s="250" t="s">
        <v>1778</v>
      </c>
      <c r="G353" s="251" t="s">
        <v>434</v>
      </c>
      <c r="H353" s="252">
        <v>4</v>
      </c>
      <c r="I353" s="253"/>
      <c r="J353" s="252">
        <f>ROUND(I353*H353,0)</f>
        <v>0</v>
      </c>
      <c r="K353" s="250" t="s">
        <v>209</v>
      </c>
      <c r="L353" s="254"/>
      <c r="M353" s="255" t="s">
        <v>20</v>
      </c>
      <c r="N353" s="256" t="s">
        <v>46</v>
      </c>
      <c r="O353" s="79"/>
      <c r="P353" s="212">
        <f>O353*H353</f>
        <v>0</v>
      </c>
      <c r="Q353" s="212">
        <v>0</v>
      </c>
      <c r="R353" s="212">
        <f>Q353*H353</f>
        <v>0</v>
      </c>
      <c r="S353" s="212">
        <v>0</v>
      </c>
      <c r="T353" s="213">
        <f>S353*H353</f>
        <v>0</v>
      </c>
      <c r="AR353" s="17" t="s">
        <v>1353</v>
      </c>
      <c r="AT353" s="17" t="s">
        <v>223</v>
      </c>
      <c r="AU353" s="17" t="s">
        <v>165</v>
      </c>
      <c r="AY353" s="17" t="s">
        <v>157</v>
      </c>
      <c r="BE353" s="214">
        <f>IF(N353="základní",J353,0)</f>
        <v>0</v>
      </c>
      <c r="BF353" s="214">
        <f>IF(N353="snížená",J353,0)</f>
        <v>0</v>
      </c>
      <c r="BG353" s="214">
        <f>IF(N353="zákl. přenesená",J353,0)</f>
        <v>0</v>
      </c>
      <c r="BH353" s="214">
        <f>IF(N353="sníž. přenesená",J353,0)</f>
        <v>0</v>
      </c>
      <c r="BI353" s="214">
        <f>IF(N353="nulová",J353,0)</f>
        <v>0</v>
      </c>
      <c r="BJ353" s="17" t="s">
        <v>165</v>
      </c>
      <c r="BK353" s="214">
        <f>ROUND(I353*H353,0)</f>
        <v>0</v>
      </c>
      <c r="BL353" s="17" t="s">
        <v>538</v>
      </c>
      <c r="BM353" s="17" t="s">
        <v>1779</v>
      </c>
    </row>
    <row r="354" spans="2:51" s="11" customFormat="1" ht="12">
      <c r="B354" s="215"/>
      <c r="C354" s="216"/>
      <c r="D354" s="217" t="s">
        <v>167</v>
      </c>
      <c r="E354" s="218" t="s">
        <v>20</v>
      </c>
      <c r="F354" s="219" t="s">
        <v>1632</v>
      </c>
      <c r="G354" s="216"/>
      <c r="H354" s="220">
        <v>4</v>
      </c>
      <c r="I354" s="221"/>
      <c r="J354" s="216"/>
      <c r="K354" s="216"/>
      <c r="L354" s="222"/>
      <c r="M354" s="223"/>
      <c r="N354" s="224"/>
      <c r="O354" s="224"/>
      <c r="P354" s="224"/>
      <c r="Q354" s="224"/>
      <c r="R354" s="224"/>
      <c r="S354" s="224"/>
      <c r="T354" s="225"/>
      <c r="AT354" s="226" t="s">
        <v>167</v>
      </c>
      <c r="AU354" s="226" t="s">
        <v>165</v>
      </c>
      <c r="AV354" s="11" t="s">
        <v>165</v>
      </c>
      <c r="AW354" s="11" t="s">
        <v>34</v>
      </c>
      <c r="AX354" s="11" t="s">
        <v>8</v>
      </c>
      <c r="AY354" s="226" t="s">
        <v>157</v>
      </c>
    </row>
    <row r="355" spans="2:65" s="1" customFormat="1" ht="16.5" customHeight="1">
      <c r="B355" s="38"/>
      <c r="C355" s="248" t="s">
        <v>806</v>
      </c>
      <c r="D355" s="248" t="s">
        <v>223</v>
      </c>
      <c r="E355" s="249" t="s">
        <v>1780</v>
      </c>
      <c r="F355" s="250" t="s">
        <v>1781</v>
      </c>
      <c r="G355" s="251" t="s">
        <v>434</v>
      </c>
      <c r="H355" s="252">
        <v>1</v>
      </c>
      <c r="I355" s="253"/>
      <c r="J355" s="252">
        <f>ROUND(I355*H355,0)</f>
        <v>0</v>
      </c>
      <c r="K355" s="250" t="s">
        <v>209</v>
      </c>
      <c r="L355" s="254"/>
      <c r="M355" s="255" t="s">
        <v>20</v>
      </c>
      <c r="N355" s="256" t="s">
        <v>46</v>
      </c>
      <c r="O355" s="79"/>
      <c r="P355" s="212">
        <f>O355*H355</f>
        <v>0</v>
      </c>
      <c r="Q355" s="212">
        <v>0</v>
      </c>
      <c r="R355" s="212">
        <f>Q355*H355</f>
        <v>0</v>
      </c>
      <c r="S355" s="212">
        <v>0</v>
      </c>
      <c r="T355" s="213">
        <f>S355*H355</f>
        <v>0</v>
      </c>
      <c r="AR355" s="17" t="s">
        <v>1353</v>
      </c>
      <c r="AT355" s="17" t="s">
        <v>223</v>
      </c>
      <c r="AU355" s="17" t="s">
        <v>165</v>
      </c>
      <c r="AY355" s="17" t="s">
        <v>157</v>
      </c>
      <c r="BE355" s="214">
        <f>IF(N355="základní",J355,0)</f>
        <v>0</v>
      </c>
      <c r="BF355" s="214">
        <f>IF(N355="snížená",J355,0)</f>
        <v>0</v>
      </c>
      <c r="BG355" s="214">
        <f>IF(N355="zákl. přenesená",J355,0)</f>
        <v>0</v>
      </c>
      <c r="BH355" s="214">
        <f>IF(N355="sníž. přenesená",J355,0)</f>
        <v>0</v>
      </c>
      <c r="BI355" s="214">
        <f>IF(N355="nulová",J355,0)</f>
        <v>0</v>
      </c>
      <c r="BJ355" s="17" t="s">
        <v>165</v>
      </c>
      <c r="BK355" s="214">
        <f>ROUND(I355*H355,0)</f>
        <v>0</v>
      </c>
      <c r="BL355" s="17" t="s">
        <v>538</v>
      </c>
      <c r="BM355" s="17" t="s">
        <v>1782</v>
      </c>
    </row>
    <row r="356" spans="2:51" s="11" customFormat="1" ht="12">
      <c r="B356" s="215"/>
      <c r="C356" s="216"/>
      <c r="D356" s="217" t="s">
        <v>167</v>
      </c>
      <c r="E356" s="218" t="s">
        <v>20</v>
      </c>
      <c r="F356" s="219" t="s">
        <v>8</v>
      </c>
      <c r="G356" s="216"/>
      <c r="H356" s="220">
        <v>1</v>
      </c>
      <c r="I356" s="221"/>
      <c r="J356" s="216"/>
      <c r="K356" s="216"/>
      <c r="L356" s="222"/>
      <c r="M356" s="223"/>
      <c r="N356" s="224"/>
      <c r="O356" s="224"/>
      <c r="P356" s="224"/>
      <c r="Q356" s="224"/>
      <c r="R356" s="224"/>
      <c r="S356" s="224"/>
      <c r="T356" s="225"/>
      <c r="AT356" s="226" t="s">
        <v>167</v>
      </c>
      <c r="AU356" s="226" t="s">
        <v>165</v>
      </c>
      <c r="AV356" s="11" t="s">
        <v>165</v>
      </c>
      <c r="AW356" s="11" t="s">
        <v>34</v>
      </c>
      <c r="AX356" s="11" t="s">
        <v>8</v>
      </c>
      <c r="AY356" s="226" t="s">
        <v>157</v>
      </c>
    </row>
    <row r="357" spans="2:65" s="1" customFormat="1" ht="16.5" customHeight="1">
      <c r="B357" s="38"/>
      <c r="C357" s="204" t="s">
        <v>811</v>
      </c>
      <c r="D357" s="204" t="s">
        <v>159</v>
      </c>
      <c r="E357" s="205" t="s">
        <v>1783</v>
      </c>
      <c r="F357" s="206" t="s">
        <v>1784</v>
      </c>
      <c r="G357" s="207" t="s">
        <v>707</v>
      </c>
      <c r="H357" s="208">
        <v>1</v>
      </c>
      <c r="I357" s="209"/>
      <c r="J357" s="208">
        <f>ROUND(I357*H357,0)</f>
        <v>0</v>
      </c>
      <c r="K357" s="206" t="s">
        <v>209</v>
      </c>
      <c r="L357" s="43"/>
      <c r="M357" s="210" t="s">
        <v>20</v>
      </c>
      <c r="N357" s="211" t="s">
        <v>46</v>
      </c>
      <c r="O357" s="79"/>
      <c r="P357" s="212">
        <f>O357*H357</f>
        <v>0</v>
      </c>
      <c r="Q357" s="212">
        <v>0</v>
      </c>
      <c r="R357" s="212">
        <f>Q357*H357</f>
        <v>0</v>
      </c>
      <c r="S357" s="212">
        <v>0</v>
      </c>
      <c r="T357" s="213">
        <f>S357*H357</f>
        <v>0</v>
      </c>
      <c r="AR357" s="17" t="s">
        <v>538</v>
      </c>
      <c r="AT357" s="17" t="s">
        <v>159</v>
      </c>
      <c r="AU357" s="17" t="s">
        <v>165</v>
      </c>
      <c r="AY357" s="17" t="s">
        <v>157</v>
      </c>
      <c r="BE357" s="214">
        <f>IF(N357="základní",J357,0)</f>
        <v>0</v>
      </c>
      <c r="BF357" s="214">
        <f>IF(N357="snížená",J357,0)</f>
        <v>0</v>
      </c>
      <c r="BG357" s="214">
        <f>IF(N357="zákl. přenesená",J357,0)</f>
        <v>0</v>
      </c>
      <c r="BH357" s="214">
        <f>IF(N357="sníž. přenesená",J357,0)</f>
        <v>0</v>
      </c>
      <c r="BI357" s="214">
        <f>IF(N357="nulová",J357,0)</f>
        <v>0</v>
      </c>
      <c r="BJ357" s="17" t="s">
        <v>165</v>
      </c>
      <c r="BK357" s="214">
        <f>ROUND(I357*H357,0)</f>
        <v>0</v>
      </c>
      <c r="BL357" s="17" t="s">
        <v>538</v>
      </c>
      <c r="BM357" s="17" t="s">
        <v>1785</v>
      </c>
    </row>
    <row r="358" spans="2:51" s="11" customFormat="1" ht="12">
      <c r="B358" s="215"/>
      <c r="C358" s="216"/>
      <c r="D358" s="217" t="s">
        <v>167</v>
      </c>
      <c r="E358" s="218" t="s">
        <v>20</v>
      </c>
      <c r="F358" s="219" t="s">
        <v>8</v>
      </c>
      <c r="G358" s="216"/>
      <c r="H358" s="220">
        <v>1</v>
      </c>
      <c r="I358" s="221"/>
      <c r="J358" s="216"/>
      <c r="K358" s="216"/>
      <c r="L358" s="222"/>
      <c r="M358" s="223"/>
      <c r="N358" s="224"/>
      <c r="O358" s="224"/>
      <c r="P358" s="224"/>
      <c r="Q358" s="224"/>
      <c r="R358" s="224"/>
      <c r="S358" s="224"/>
      <c r="T358" s="225"/>
      <c r="AT358" s="226" t="s">
        <v>167</v>
      </c>
      <c r="AU358" s="226" t="s">
        <v>165</v>
      </c>
      <c r="AV358" s="11" t="s">
        <v>165</v>
      </c>
      <c r="AW358" s="11" t="s">
        <v>34</v>
      </c>
      <c r="AX358" s="11" t="s">
        <v>8</v>
      </c>
      <c r="AY358" s="226" t="s">
        <v>157</v>
      </c>
    </row>
    <row r="359" spans="2:65" s="1" customFormat="1" ht="16.5" customHeight="1">
      <c r="B359" s="38"/>
      <c r="C359" s="204" t="s">
        <v>816</v>
      </c>
      <c r="D359" s="204" t="s">
        <v>159</v>
      </c>
      <c r="E359" s="205" t="s">
        <v>1786</v>
      </c>
      <c r="F359" s="206" t="s">
        <v>1787</v>
      </c>
      <c r="G359" s="207" t="s">
        <v>707</v>
      </c>
      <c r="H359" s="208">
        <v>3</v>
      </c>
      <c r="I359" s="209"/>
      <c r="J359" s="208">
        <f>ROUND(I359*H359,0)</f>
        <v>0</v>
      </c>
      <c r="K359" s="206" t="s">
        <v>163</v>
      </c>
      <c r="L359" s="43"/>
      <c r="M359" s="210" t="s">
        <v>20</v>
      </c>
      <c r="N359" s="211" t="s">
        <v>46</v>
      </c>
      <c r="O359" s="79"/>
      <c r="P359" s="212">
        <f>O359*H359</f>
        <v>0</v>
      </c>
      <c r="Q359" s="212">
        <v>0</v>
      </c>
      <c r="R359" s="212">
        <f>Q359*H359</f>
        <v>0</v>
      </c>
      <c r="S359" s="212">
        <v>0</v>
      </c>
      <c r="T359" s="213">
        <f>S359*H359</f>
        <v>0</v>
      </c>
      <c r="AR359" s="17" t="s">
        <v>538</v>
      </c>
      <c r="AT359" s="17" t="s">
        <v>159</v>
      </c>
      <c r="AU359" s="17" t="s">
        <v>165</v>
      </c>
      <c r="AY359" s="17" t="s">
        <v>157</v>
      </c>
      <c r="BE359" s="214">
        <f>IF(N359="základní",J359,0)</f>
        <v>0</v>
      </c>
      <c r="BF359" s="214">
        <f>IF(N359="snížená",J359,0)</f>
        <v>0</v>
      </c>
      <c r="BG359" s="214">
        <f>IF(N359="zákl. přenesená",J359,0)</f>
        <v>0</v>
      </c>
      <c r="BH359" s="214">
        <f>IF(N359="sníž. přenesená",J359,0)</f>
        <v>0</v>
      </c>
      <c r="BI359" s="214">
        <f>IF(N359="nulová",J359,0)</f>
        <v>0</v>
      </c>
      <c r="BJ359" s="17" t="s">
        <v>165</v>
      </c>
      <c r="BK359" s="214">
        <f>ROUND(I359*H359,0)</f>
        <v>0</v>
      </c>
      <c r="BL359" s="17" t="s">
        <v>538</v>
      </c>
      <c r="BM359" s="17" t="s">
        <v>1788</v>
      </c>
    </row>
    <row r="360" spans="2:51" s="11" customFormat="1" ht="12">
      <c r="B360" s="215"/>
      <c r="C360" s="216"/>
      <c r="D360" s="217" t="s">
        <v>167</v>
      </c>
      <c r="E360" s="218" t="s">
        <v>20</v>
      </c>
      <c r="F360" s="219" t="s">
        <v>175</v>
      </c>
      <c r="G360" s="216"/>
      <c r="H360" s="220">
        <v>3</v>
      </c>
      <c r="I360" s="221"/>
      <c r="J360" s="216"/>
      <c r="K360" s="216"/>
      <c r="L360" s="222"/>
      <c r="M360" s="223"/>
      <c r="N360" s="224"/>
      <c r="O360" s="224"/>
      <c r="P360" s="224"/>
      <c r="Q360" s="224"/>
      <c r="R360" s="224"/>
      <c r="S360" s="224"/>
      <c r="T360" s="225"/>
      <c r="AT360" s="226" t="s">
        <v>167</v>
      </c>
      <c r="AU360" s="226" t="s">
        <v>165</v>
      </c>
      <c r="AV360" s="11" t="s">
        <v>165</v>
      </c>
      <c r="AW360" s="11" t="s">
        <v>34</v>
      </c>
      <c r="AX360" s="11" t="s">
        <v>8</v>
      </c>
      <c r="AY360" s="226" t="s">
        <v>157</v>
      </c>
    </row>
    <row r="361" spans="2:65" s="1" customFormat="1" ht="22.5" customHeight="1">
      <c r="B361" s="38"/>
      <c r="C361" s="204" t="s">
        <v>821</v>
      </c>
      <c r="D361" s="204" t="s">
        <v>159</v>
      </c>
      <c r="E361" s="205" t="s">
        <v>1789</v>
      </c>
      <c r="F361" s="206" t="s">
        <v>1790</v>
      </c>
      <c r="G361" s="207" t="s">
        <v>707</v>
      </c>
      <c r="H361" s="208">
        <v>1</v>
      </c>
      <c r="I361" s="209"/>
      <c r="J361" s="208">
        <f>ROUND(I361*H361,0)</f>
        <v>0</v>
      </c>
      <c r="K361" s="206" t="s">
        <v>163</v>
      </c>
      <c r="L361" s="43"/>
      <c r="M361" s="210" t="s">
        <v>20</v>
      </c>
      <c r="N361" s="211" t="s">
        <v>46</v>
      </c>
      <c r="O361" s="79"/>
      <c r="P361" s="212">
        <f>O361*H361</f>
        <v>0</v>
      </c>
      <c r="Q361" s="212">
        <v>0</v>
      </c>
      <c r="R361" s="212">
        <f>Q361*H361</f>
        <v>0</v>
      </c>
      <c r="S361" s="212">
        <v>0</v>
      </c>
      <c r="T361" s="213">
        <f>S361*H361</f>
        <v>0</v>
      </c>
      <c r="AR361" s="17" t="s">
        <v>538</v>
      </c>
      <c r="AT361" s="17" t="s">
        <v>159</v>
      </c>
      <c r="AU361" s="17" t="s">
        <v>165</v>
      </c>
      <c r="AY361" s="17" t="s">
        <v>157</v>
      </c>
      <c r="BE361" s="214">
        <f>IF(N361="základní",J361,0)</f>
        <v>0</v>
      </c>
      <c r="BF361" s="214">
        <f>IF(N361="snížená",J361,0)</f>
        <v>0</v>
      </c>
      <c r="BG361" s="214">
        <f>IF(N361="zákl. přenesená",J361,0)</f>
        <v>0</v>
      </c>
      <c r="BH361" s="214">
        <f>IF(N361="sníž. přenesená",J361,0)</f>
        <v>0</v>
      </c>
      <c r="BI361" s="214">
        <f>IF(N361="nulová",J361,0)</f>
        <v>0</v>
      </c>
      <c r="BJ361" s="17" t="s">
        <v>165</v>
      </c>
      <c r="BK361" s="214">
        <f>ROUND(I361*H361,0)</f>
        <v>0</v>
      </c>
      <c r="BL361" s="17" t="s">
        <v>538</v>
      </c>
      <c r="BM361" s="17" t="s">
        <v>1791</v>
      </c>
    </row>
    <row r="362" spans="2:51" s="11" customFormat="1" ht="12">
      <c r="B362" s="215"/>
      <c r="C362" s="216"/>
      <c r="D362" s="217" t="s">
        <v>167</v>
      </c>
      <c r="E362" s="218" t="s">
        <v>20</v>
      </c>
      <c r="F362" s="219" t="s">
        <v>8</v>
      </c>
      <c r="G362" s="216"/>
      <c r="H362" s="220">
        <v>1</v>
      </c>
      <c r="I362" s="221"/>
      <c r="J362" s="216"/>
      <c r="K362" s="216"/>
      <c r="L362" s="222"/>
      <c r="M362" s="223"/>
      <c r="N362" s="224"/>
      <c r="O362" s="224"/>
      <c r="P362" s="224"/>
      <c r="Q362" s="224"/>
      <c r="R362" s="224"/>
      <c r="S362" s="224"/>
      <c r="T362" s="225"/>
      <c r="AT362" s="226" t="s">
        <v>167</v>
      </c>
      <c r="AU362" s="226" t="s">
        <v>165</v>
      </c>
      <c r="AV362" s="11" t="s">
        <v>165</v>
      </c>
      <c r="AW362" s="11" t="s">
        <v>34</v>
      </c>
      <c r="AX362" s="11" t="s">
        <v>8</v>
      </c>
      <c r="AY362" s="226" t="s">
        <v>157</v>
      </c>
    </row>
    <row r="363" spans="2:65" s="1" customFormat="1" ht="16.5" customHeight="1">
      <c r="B363" s="38"/>
      <c r="C363" s="248" t="s">
        <v>826</v>
      </c>
      <c r="D363" s="248" t="s">
        <v>223</v>
      </c>
      <c r="E363" s="249" t="s">
        <v>1792</v>
      </c>
      <c r="F363" s="250" t="s">
        <v>1793</v>
      </c>
      <c r="G363" s="251" t="s">
        <v>231</v>
      </c>
      <c r="H363" s="252">
        <v>9</v>
      </c>
      <c r="I363" s="253"/>
      <c r="J363" s="252">
        <f>ROUND(I363*H363,0)</f>
        <v>0</v>
      </c>
      <c r="K363" s="250" t="s">
        <v>20</v>
      </c>
      <c r="L363" s="254"/>
      <c r="M363" s="255" t="s">
        <v>20</v>
      </c>
      <c r="N363" s="256" t="s">
        <v>46</v>
      </c>
      <c r="O363" s="79"/>
      <c r="P363" s="212">
        <f>O363*H363</f>
        <v>0</v>
      </c>
      <c r="Q363" s="212">
        <v>0</v>
      </c>
      <c r="R363" s="212">
        <f>Q363*H363</f>
        <v>0</v>
      </c>
      <c r="S363" s="212">
        <v>0</v>
      </c>
      <c r="T363" s="213">
        <f>S363*H363</f>
        <v>0</v>
      </c>
      <c r="AR363" s="17" t="s">
        <v>1353</v>
      </c>
      <c r="AT363" s="17" t="s">
        <v>223</v>
      </c>
      <c r="AU363" s="17" t="s">
        <v>165</v>
      </c>
      <c r="AY363" s="17" t="s">
        <v>157</v>
      </c>
      <c r="BE363" s="214">
        <f>IF(N363="základní",J363,0)</f>
        <v>0</v>
      </c>
      <c r="BF363" s="214">
        <f>IF(N363="snížená",J363,0)</f>
        <v>0</v>
      </c>
      <c r="BG363" s="214">
        <f>IF(N363="zákl. přenesená",J363,0)</f>
        <v>0</v>
      </c>
      <c r="BH363" s="214">
        <f>IF(N363="sníž. přenesená",J363,0)</f>
        <v>0</v>
      </c>
      <c r="BI363" s="214">
        <f>IF(N363="nulová",J363,0)</f>
        <v>0</v>
      </c>
      <c r="BJ363" s="17" t="s">
        <v>165</v>
      </c>
      <c r="BK363" s="214">
        <f>ROUND(I363*H363,0)</f>
        <v>0</v>
      </c>
      <c r="BL363" s="17" t="s">
        <v>538</v>
      </c>
      <c r="BM363" s="17" t="s">
        <v>1794</v>
      </c>
    </row>
    <row r="364" spans="2:51" s="11" customFormat="1" ht="12">
      <c r="B364" s="215"/>
      <c r="C364" s="216"/>
      <c r="D364" s="217" t="s">
        <v>167</v>
      </c>
      <c r="E364" s="218" t="s">
        <v>20</v>
      </c>
      <c r="F364" s="219" t="s">
        <v>1795</v>
      </c>
      <c r="G364" s="216"/>
      <c r="H364" s="220">
        <v>9</v>
      </c>
      <c r="I364" s="221"/>
      <c r="J364" s="216"/>
      <c r="K364" s="216"/>
      <c r="L364" s="222"/>
      <c r="M364" s="223"/>
      <c r="N364" s="224"/>
      <c r="O364" s="224"/>
      <c r="P364" s="224"/>
      <c r="Q364" s="224"/>
      <c r="R364" s="224"/>
      <c r="S364" s="224"/>
      <c r="T364" s="225"/>
      <c r="AT364" s="226" t="s">
        <v>167</v>
      </c>
      <c r="AU364" s="226" t="s">
        <v>165</v>
      </c>
      <c r="AV364" s="11" t="s">
        <v>165</v>
      </c>
      <c r="AW364" s="11" t="s">
        <v>34</v>
      </c>
      <c r="AX364" s="11" t="s">
        <v>8</v>
      </c>
      <c r="AY364" s="226" t="s">
        <v>157</v>
      </c>
    </row>
    <row r="365" spans="2:65" s="1" customFormat="1" ht="16.5" customHeight="1">
      <c r="B365" s="38"/>
      <c r="C365" s="248" t="s">
        <v>831</v>
      </c>
      <c r="D365" s="248" t="s">
        <v>223</v>
      </c>
      <c r="E365" s="249" t="s">
        <v>1796</v>
      </c>
      <c r="F365" s="250" t="s">
        <v>1797</v>
      </c>
      <c r="G365" s="251" t="s">
        <v>231</v>
      </c>
      <c r="H365" s="252">
        <v>2</v>
      </c>
      <c r="I365" s="253"/>
      <c r="J365" s="252">
        <f>ROUND(I365*H365,0)</f>
        <v>0</v>
      </c>
      <c r="K365" s="250" t="s">
        <v>163</v>
      </c>
      <c r="L365" s="254"/>
      <c r="M365" s="255" t="s">
        <v>20</v>
      </c>
      <c r="N365" s="256" t="s">
        <v>46</v>
      </c>
      <c r="O365" s="79"/>
      <c r="P365" s="212">
        <f>O365*H365</f>
        <v>0</v>
      </c>
      <c r="Q365" s="212">
        <v>2E-05</v>
      </c>
      <c r="R365" s="212">
        <f>Q365*H365</f>
        <v>4E-05</v>
      </c>
      <c r="S365" s="212">
        <v>0</v>
      </c>
      <c r="T365" s="213">
        <f>S365*H365</f>
        <v>0</v>
      </c>
      <c r="AR365" s="17" t="s">
        <v>1353</v>
      </c>
      <c r="AT365" s="17" t="s">
        <v>223</v>
      </c>
      <c r="AU365" s="17" t="s">
        <v>165</v>
      </c>
      <c r="AY365" s="17" t="s">
        <v>157</v>
      </c>
      <c r="BE365" s="214">
        <f>IF(N365="základní",J365,0)</f>
        <v>0</v>
      </c>
      <c r="BF365" s="214">
        <f>IF(N365="snížená",J365,0)</f>
        <v>0</v>
      </c>
      <c r="BG365" s="214">
        <f>IF(N365="zákl. přenesená",J365,0)</f>
        <v>0</v>
      </c>
      <c r="BH365" s="214">
        <f>IF(N365="sníž. přenesená",J365,0)</f>
        <v>0</v>
      </c>
      <c r="BI365" s="214">
        <f>IF(N365="nulová",J365,0)</f>
        <v>0</v>
      </c>
      <c r="BJ365" s="17" t="s">
        <v>165</v>
      </c>
      <c r="BK365" s="214">
        <f>ROUND(I365*H365,0)</f>
        <v>0</v>
      </c>
      <c r="BL365" s="17" t="s">
        <v>538</v>
      </c>
      <c r="BM365" s="17" t="s">
        <v>1798</v>
      </c>
    </row>
    <row r="366" spans="2:51" s="11" customFormat="1" ht="12">
      <c r="B366" s="215"/>
      <c r="C366" s="216"/>
      <c r="D366" s="217" t="s">
        <v>167</v>
      </c>
      <c r="E366" s="218" t="s">
        <v>20</v>
      </c>
      <c r="F366" s="219" t="s">
        <v>165</v>
      </c>
      <c r="G366" s="216"/>
      <c r="H366" s="220">
        <v>2</v>
      </c>
      <c r="I366" s="221"/>
      <c r="J366" s="216"/>
      <c r="K366" s="216"/>
      <c r="L366" s="222"/>
      <c r="M366" s="223"/>
      <c r="N366" s="224"/>
      <c r="O366" s="224"/>
      <c r="P366" s="224"/>
      <c r="Q366" s="224"/>
      <c r="R366" s="224"/>
      <c r="S366" s="224"/>
      <c r="T366" s="225"/>
      <c r="AT366" s="226" t="s">
        <v>167</v>
      </c>
      <c r="AU366" s="226" t="s">
        <v>165</v>
      </c>
      <c r="AV366" s="11" t="s">
        <v>165</v>
      </c>
      <c r="AW366" s="11" t="s">
        <v>34</v>
      </c>
      <c r="AX366" s="11" t="s">
        <v>8</v>
      </c>
      <c r="AY366" s="226" t="s">
        <v>157</v>
      </c>
    </row>
    <row r="367" spans="2:65" s="1" customFormat="1" ht="16.5" customHeight="1">
      <c r="B367" s="38"/>
      <c r="C367" s="248" t="s">
        <v>836</v>
      </c>
      <c r="D367" s="248" t="s">
        <v>223</v>
      </c>
      <c r="E367" s="249" t="s">
        <v>1799</v>
      </c>
      <c r="F367" s="250" t="s">
        <v>1800</v>
      </c>
      <c r="G367" s="251" t="s">
        <v>231</v>
      </c>
      <c r="H367" s="252">
        <v>6</v>
      </c>
      <c r="I367" s="253"/>
      <c r="J367" s="252">
        <f>ROUND(I367*H367,0)</f>
        <v>0</v>
      </c>
      <c r="K367" s="250" t="s">
        <v>163</v>
      </c>
      <c r="L367" s="254"/>
      <c r="M367" s="255" t="s">
        <v>20</v>
      </c>
      <c r="N367" s="256" t="s">
        <v>46</v>
      </c>
      <c r="O367" s="79"/>
      <c r="P367" s="212">
        <f>O367*H367</f>
        <v>0</v>
      </c>
      <c r="Q367" s="212">
        <v>0.00017</v>
      </c>
      <c r="R367" s="212">
        <f>Q367*H367</f>
        <v>0.00102</v>
      </c>
      <c r="S367" s="212">
        <v>0</v>
      </c>
      <c r="T367" s="213">
        <f>S367*H367</f>
        <v>0</v>
      </c>
      <c r="AR367" s="17" t="s">
        <v>1353</v>
      </c>
      <c r="AT367" s="17" t="s">
        <v>223</v>
      </c>
      <c r="AU367" s="17" t="s">
        <v>165</v>
      </c>
      <c r="AY367" s="17" t="s">
        <v>157</v>
      </c>
      <c r="BE367" s="214">
        <f>IF(N367="základní",J367,0)</f>
        <v>0</v>
      </c>
      <c r="BF367" s="214">
        <f>IF(N367="snížená",J367,0)</f>
        <v>0</v>
      </c>
      <c r="BG367" s="214">
        <f>IF(N367="zákl. přenesená",J367,0)</f>
        <v>0</v>
      </c>
      <c r="BH367" s="214">
        <f>IF(N367="sníž. přenesená",J367,0)</f>
        <v>0</v>
      </c>
      <c r="BI367" s="214">
        <f>IF(N367="nulová",J367,0)</f>
        <v>0</v>
      </c>
      <c r="BJ367" s="17" t="s">
        <v>165</v>
      </c>
      <c r="BK367" s="214">
        <f>ROUND(I367*H367,0)</f>
        <v>0</v>
      </c>
      <c r="BL367" s="17" t="s">
        <v>538</v>
      </c>
      <c r="BM367" s="17" t="s">
        <v>1801</v>
      </c>
    </row>
    <row r="368" spans="2:51" s="11" customFormat="1" ht="12">
      <c r="B368" s="215"/>
      <c r="C368" s="216"/>
      <c r="D368" s="217" t="s">
        <v>167</v>
      </c>
      <c r="E368" s="218" t="s">
        <v>20</v>
      </c>
      <c r="F368" s="219" t="s">
        <v>1458</v>
      </c>
      <c r="G368" s="216"/>
      <c r="H368" s="220">
        <v>6</v>
      </c>
      <c r="I368" s="221"/>
      <c r="J368" s="216"/>
      <c r="K368" s="216"/>
      <c r="L368" s="222"/>
      <c r="M368" s="223"/>
      <c r="N368" s="224"/>
      <c r="O368" s="224"/>
      <c r="P368" s="224"/>
      <c r="Q368" s="224"/>
      <c r="R368" s="224"/>
      <c r="S368" s="224"/>
      <c r="T368" s="225"/>
      <c r="AT368" s="226" t="s">
        <v>167</v>
      </c>
      <c r="AU368" s="226" t="s">
        <v>165</v>
      </c>
      <c r="AV368" s="11" t="s">
        <v>165</v>
      </c>
      <c r="AW368" s="11" t="s">
        <v>34</v>
      </c>
      <c r="AX368" s="11" t="s">
        <v>8</v>
      </c>
      <c r="AY368" s="226" t="s">
        <v>157</v>
      </c>
    </row>
    <row r="369" spans="2:65" s="1" customFormat="1" ht="16.5" customHeight="1">
      <c r="B369" s="38"/>
      <c r="C369" s="248" t="s">
        <v>842</v>
      </c>
      <c r="D369" s="248" t="s">
        <v>223</v>
      </c>
      <c r="E369" s="249" t="s">
        <v>1802</v>
      </c>
      <c r="F369" s="250" t="s">
        <v>1803</v>
      </c>
      <c r="G369" s="251" t="s">
        <v>231</v>
      </c>
      <c r="H369" s="252">
        <v>10</v>
      </c>
      <c r="I369" s="253"/>
      <c r="J369" s="252">
        <f>ROUND(I369*H369,0)</f>
        <v>0</v>
      </c>
      <c r="K369" s="250" t="s">
        <v>163</v>
      </c>
      <c r="L369" s="254"/>
      <c r="M369" s="255" t="s">
        <v>20</v>
      </c>
      <c r="N369" s="256" t="s">
        <v>46</v>
      </c>
      <c r="O369" s="79"/>
      <c r="P369" s="212">
        <f>O369*H369</f>
        <v>0</v>
      </c>
      <c r="Q369" s="212">
        <v>0.00025</v>
      </c>
      <c r="R369" s="212">
        <f>Q369*H369</f>
        <v>0.0025</v>
      </c>
      <c r="S369" s="212">
        <v>0</v>
      </c>
      <c r="T369" s="213">
        <f>S369*H369</f>
        <v>0</v>
      </c>
      <c r="AR369" s="17" t="s">
        <v>1353</v>
      </c>
      <c r="AT369" s="17" t="s">
        <v>223</v>
      </c>
      <c r="AU369" s="17" t="s">
        <v>165</v>
      </c>
      <c r="AY369" s="17" t="s">
        <v>157</v>
      </c>
      <c r="BE369" s="214">
        <f>IF(N369="základní",J369,0)</f>
        <v>0</v>
      </c>
      <c r="BF369" s="214">
        <f>IF(N369="snížená",J369,0)</f>
        <v>0</v>
      </c>
      <c r="BG369" s="214">
        <f>IF(N369="zákl. přenesená",J369,0)</f>
        <v>0</v>
      </c>
      <c r="BH369" s="214">
        <f>IF(N369="sníž. přenesená",J369,0)</f>
        <v>0</v>
      </c>
      <c r="BI369" s="214">
        <f>IF(N369="nulová",J369,0)</f>
        <v>0</v>
      </c>
      <c r="BJ369" s="17" t="s">
        <v>165</v>
      </c>
      <c r="BK369" s="214">
        <f>ROUND(I369*H369,0)</f>
        <v>0</v>
      </c>
      <c r="BL369" s="17" t="s">
        <v>538</v>
      </c>
      <c r="BM369" s="17" t="s">
        <v>1804</v>
      </c>
    </row>
    <row r="370" spans="2:51" s="11" customFormat="1" ht="12">
      <c r="B370" s="215"/>
      <c r="C370" s="216"/>
      <c r="D370" s="217" t="s">
        <v>167</v>
      </c>
      <c r="E370" s="218" t="s">
        <v>20</v>
      </c>
      <c r="F370" s="219" t="s">
        <v>1805</v>
      </c>
      <c r="G370" s="216"/>
      <c r="H370" s="220">
        <v>10</v>
      </c>
      <c r="I370" s="221"/>
      <c r="J370" s="216"/>
      <c r="K370" s="216"/>
      <c r="L370" s="222"/>
      <c r="M370" s="223"/>
      <c r="N370" s="224"/>
      <c r="O370" s="224"/>
      <c r="P370" s="224"/>
      <c r="Q370" s="224"/>
      <c r="R370" s="224"/>
      <c r="S370" s="224"/>
      <c r="T370" s="225"/>
      <c r="AT370" s="226" t="s">
        <v>167</v>
      </c>
      <c r="AU370" s="226" t="s">
        <v>165</v>
      </c>
      <c r="AV370" s="11" t="s">
        <v>165</v>
      </c>
      <c r="AW370" s="11" t="s">
        <v>34</v>
      </c>
      <c r="AX370" s="11" t="s">
        <v>8</v>
      </c>
      <c r="AY370" s="226" t="s">
        <v>157</v>
      </c>
    </row>
    <row r="371" spans="2:65" s="1" customFormat="1" ht="16.5" customHeight="1">
      <c r="B371" s="38"/>
      <c r="C371" s="248" t="s">
        <v>847</v>
      </c>
      <c r="D371" s="248" t="s">
        <v>223</v>
      </c>
      <c r="E371" s="249" t="s">
        <v>1806</v>
      </c>
      <c r="F371" s="250" t="s">
        <v>1807</v>
      </c>
      <c r="G371" s="251" t="s">
        <v>231</v>
      </c>
      <c r="H371" s="252">
        <v>11</v>
      </c>
      <c r="I371" s="253"/>
      <c r="J371" s="252">
        <f>ROUND(I371*H371,0)</f>
        <v>0</v>
      </c>
      <c r="K371" s="250" t="s">
        <v>20</v>
      </c>
      <c r="L371" s="254"/>
      <c r="M371" s="255" t="s">
        <v>20</v>
      </c>
      <c r="N371" s="256" t="s">
        <v>46</v>
      </c>
      <c r="O371" s="79"/>
      <c r="P371" s="212">
        <f>O371*H371</f>
        <v>0</v>
      </c>
      <c r="Q371" s="212">
        <v>0</v>
      </c>
      <c r="R371" s="212">
        <f>Q371*H371</f>
        <v>0</v>
      </c>
      <c r="S371" s="212">
        <v>0</v>
      </c>
      <c r="T371" s="213">
        <f>S371*H371</f>
        <v>0</v>
      </c>
      <c r="AR371" s="17" t="s">
        <v>1353</v>
      </c>
      <c r="AT371" s="17" t="s">
        <v>223</v>
      </c>
      <c r="AU371" s="17" t="s">
        <v>165</v>
      </c>
      <c r="AY371" s="17" t="s">
        <v>157</v>
      </c>
      <c r="BE371" s="214">
        <f>IF(N371="základní",J371,0)</f>
        <v>0</v>
      </c>
      <c r="BF371" s="214">
        <f>IF(N371="snížená",J371,0)</f>
        <v>0</v>
      </c>
      <c r="BG371" s="214">
        <f>IF(N371="zákl. přenesená",J371,0)</f>
        <v>0</v>
      </c>
      <c r="BH371" s="214">
        <f>IF(N371="sníž. přenesená",J371,0)</f>
        <v>0</v>
      </c>
      <c r="BI371" s="214">
        <f>IF(N371="nulová",J371,0)</f>
        <v>0</v>
      </c>
      <c r="BJ371" s="17" t="s">
        <v>165</v>
      </c>
      <c r="BK371" s="214">
        <f>ROUND(I371*H371,0)</f>
        <v>0</v>
      </c>
      <c r="BL371" s="17" t="s">
        <v>538</v>
      </c>
      <c r="BM371" s="17" t="s">
        <v>1808</v>
      </c>
    </row>
    <row r="372" spans="2:51" s="11" customFormat="1" ht="12">
      <c r="B372" s="215"/>
      <c r="C372" s="216"/>
      <c r="D372" s="217" t="s">
        <v>167</v>
      </c>
      <c r="E372" s="218" t="s">
        <v>20</v>
      </c>
      <c r="F372" s="219" t="s">
        <v>1738</v>
      </c>
      <c r="G372" s="216"/>
      <c r="H372" s="220">
        <v>11</v>
      </c>
      <c r="I372" s="221"/>
      <c r="J372" s="216"/>
      <c r="K372" s="216"/>
      <c r="L372" s="222"/>
      <c r="M372" s="223"/>
      <c r="N372" s="224"/>
      <c r="O372" s="224"/>
      <c r="P372" s="224"/>
      <c r="Q372" s="224"/>
      <c r="R372" s="224"/>
      <c r="S372" s="224"/>
      <c r="T372" s="225"/>
      <c r="AT372" s="226" t="s">
        <v>167</v>
      </c>
      <c r="AU372" s="226" t="s">
        <v>165</v>
      </c>
      <c r="AV372" s="11" t="s">
        <v>165</v>
      </c>
      <c r="AW372" s="11" t="s">
        <v>34</v>
      </c>
      <c r="AX372" s="11" t="s">
        <v>8</v>
      </c>
      <c r="AY372" s="226" t="s">
        <v>157</v>
      </c>
    </row>
    <row r="373" spans="2:65" s="1" customFormat="1" ht="16.5" customHeight="1">
      <c r="B373" s="38"/>
      <c r="C373" s="248" t="s">
        <v>852</v>
      </c>
      <c r="D373" s="248" t="s">
        <v>223</v>
      </c>
      <c r="E373" s="249" t="s">
        <v>1809</v>
      </c>
      <c r="F373" s="250" t="s">
        <v>1810</v>
      </c>
      <c r="G373" s="251" t="s">
        <v>231</v>
      </c>
      <c r="H373" s="252">
        <v>63</v>
      </c>
      <c r="I373" s="253"/>
      <c r="J373" s="252">
        <f>ROUND(I373*H373,0)</f>
        <v>0</v>
      </c>
      <c r="K373" s="250" t="s">
        <v>163</v>
      </c>
      <c r="L373" s="254"/>
      <c r="M373" s="255" t="s">
        <v>20</v>
      </c>
      <c r="N373" s="256" t="s">
        <v>46</v>
      </c>
      <c r="O373" s="79"/>
      <c r="P373" s="212">
        <f>O373*H373</f>
        <v>0</v>
      </c>
      <c r="Q373" s="212">
        <v>6E-05</v>
      </c>
      <c r="R373" s="212">
        <f>Q373*H373</f>
        <v>0.00378</v>
      </c>
      <c r="S373" s="212">
        <v>0</v>
      </c>
      <c r="T373" s="213">
        <f>S373*H373</f>
        <v>0</v>
      </c>
      <c r="AR373" s="17" t="s">
        <v>1353</v>
      </c>
      <c r="AT373" s="17" t="s">
        <v>223</v>
      </c>
      <c r="AU373" s="17" t="s">
        <v>165</v>
      </c>
      <c r="AY373" s="17" t="s">
        <v>157</v>
      </c>
      <c r="BE373" s="214">
        <f>IF(N373="základní",J373,0)</f>
        <v>0</v>
      </c>
      <c r="BF373" s="214">
        <f>IF(N373="snížená",J373,0)</f>
        <v>0</v>
      </c>
      <c r="BG373" s="214">
        <f>IF(N373="zákl. přenesená",J373,0)</f>
        <v>0</v>
      </c>
      <c r="BH373" s="214">
        <f>IF(N373="sníž. přenesená",J373,0)</f>
        <v>0</v>
      </c>
      <c r="BI373" s="214">
        <f>IF(N373="nulová",J373,0)</f>
        <v>0</v>
      </c>
      <c r="BJ373" s="17" t="s">
        <v>165</v>
      </c>
      <c r="BK373" s="214">
        <f>ROUND(I373*H373,0)</f>
        <v>0</v>
      </c>
      <c r="BL373" s="17" t="s">
        <v>538</v>
      </c>
      <c r="BM373" s="17" t="s">
        <v>1811</v>
      </c>
    </row>
    <row r="374" spans="2:51" s="11" customFormat="1" ht="12">
      <c r="B374" s="215"/>
      <c r="C374" s="216"/>
      <c r="D374" s="217" t="s">
        <v>167</v>
      </c>
      <c r="E374" s="218" t="s">
        <v>20</v>
      </c>
      <c r="F374" s="219" t="s">
        <v>1812</v>
      </c>
      <c r="G374" s="216"/>
      <c r="H374" s="220">
        <v>63</v>
      </c>
      <c r="I374" s="221"/>
      <c r="J374" s="216"/>
      <c r="K374" s="216"/>
      <c r="L374" s="222"/>
      <c r="M374" s="223"/>
      <c r="N374" s="224"/>
      <c r="O374" s="224"/>
      <c r="P374" s="224"/>
      <c r="Q374" s="224"/>
      <c r="R374" s="224"/>
      <c r="S374" s="224"/>
      <c r="T374" s="225"/>
      <c r="AT374" s="226" t="s">
        <v>167</v>
      </c>
      <c r="AU374" s="226" t="s">
        <v>165</v>
      </c>
      <c r="AV374" s="11" t="s">
        <v>165</v>
      </c>
      <c r="AW374" s="11" t="s">
        <v>34</v>
      </c>
      <c r="AX374" s="11" t="s">
        <v>8</v>
      </c>
      <c r="AY374" s="226" t="s">
        <v>157</v>
      </c>
    </row>
    <row r="375" spans="2:65" s="1" customFormat="1" ht="16.5" customHeight="1">
      <c r="B375" s="38"/>
      <c r="C375" s="248" t="s">
        <v>856</v>
      </c>
      <c r="D375" s="248" t="s">
        <v>223</v>
      </c>
      <c r="E375" s="249" t="s">
        <v>1813</v>
      </c>
      <c r="F375" s="250" t="s">
        <v>1814</v>
      </c>
      <c r="G375" s="251" t="s">
        <v>707</v>
      </c>
      <c r="H375" s="252">
        <v>25</v>
      </c>
      <c r="I375" s="253"/>
      <c r="J375" s="252">
        <f>ROUND(I375*H375,0)</f>
        <v>0</v>
      </c>
      <c r="K375" s="250" t="s">
        <v>20</v>
      </c>
      <c r="L375" s="254"/>
      <c r="M375" s="255" t="s">
        <v>20</v>
      </c>
      <c r="N375" s="256" t="s">
        <v>46</v>
      </c>
      <c r="O375" s="79"/>
      <c r="P375" s="212">
        <f>O375*H375</f>
        <v>0</v>
      </c>
      <c r="Q375" s="212">
        <v>0</v>
      </c>
      <c r="R375" s="212">
        <f>Q375*H375</f>
        <v>0</v>
      </c>
      <c r="S375" s="212">
        <v>0</v>
      </c>
      <c r="T375" s="213">
        <f>S375*H375</f>
        <v>0</v>
      </c>
      <c r="AR375" s="17" t="s">
        <v>1353</v>
      </c>
      <c r="AT375" s="17" t="s">
        <v>223</v>
      </c>
      <c r="AU375" s="17" t="s">
        <v>165</v>
      </c>
      <c r="AY375" s="17" t="s">
        <v>157</v>
      </c>
      <c r="BE375" s="214">
        <f>IF(N375="základní",J375,0)</f>
        <v>0</v>
      </c>
      <c r="BF375" s="214">
        <f>IF(N375="snížená",J375,0)</f>
        <v>0</v>
      </c>
      <c r="BG375" s="214">
        <f>IF(N375="zákl. přenesená",J375,0)</f>
        <v>0</v>
      </c>
      <c r="BH375" s="214">
        <f>IF(N375="sníž. přenesená",J375,0)</f>
        <v>0</v>
      </c>
      <c r="BI375" s="214">
        <f>IF(N375="nulová",J375,0)</f>
        <v>0</v>
      </c>
      <c r="BJ375" s="17" t="s">
        <v>165</v>
      </c>
      <c r="BK375" s="214">
        <f>ROUND(I375*H375,0)</f>
        <v>0</v>
      </c>
      <c r="BL375" s="17" t="s">
        <v>538</v>
      </c>
      <c r="BM375" s="17" t="s">
        <v>1815</v>
      </c>
    </row>
    <row r="376" spans="2:51" s="11" customFormat="1" ht="12">
      <c r="B376" s="215"/>
      <c r="C376" s="216"/>
      <c r="D376" s="217" t="s">
        <v>167</v>
      </c>
      <c r="E376" s="218" t="s">
        <v>20</v>
      </c>
      <c r="F376" s="219" t="s">
        <v>1816</v>
      </c>
      <c r="G376" s="216"/>
      <c r="H376" s="220">
        <v>25</v>
      </c>
      <c r="I376" s="221"/>
      <c r="J376" s="216"/>
      <c r="K376" s="216"/>
      <c r="L376" s="222"/>
      <c r="M376" s="223"/>
      <c r="N376" s="224"/>
      <c r="O376" s="224"/>
      <c r="P376" s="224"/>
      <c r="Q376" s="224"/>
      <c r="R376" s="224"/>
      <c r="S376" s="224"/>
      <c r="T376" s="225"/>
      <c r="AT376" s="226" t="s">
        <v>167</v>
      </c>
      <c r="AU376" s="226" t="s">
        <v>165</v>
      </c>
      <c r="AV376" s="11" t="s">
        <v>165</v>
      </c>
      <c r="AW376" s="11" t="s">
        <v>34</v>
      </c>
      <c r="AX376" s="11" t="s">
        <v>8</v>
      </c>
      <c r="AY376" s="226" t="s">
        <v>157</v>
      </c>
    </row>
    <row r="377" spans="2:65" s="1" customFormat="1" ht="16.5" customHeight="1">
      <c r="B377" s="38"/>
      <c r="C377" s="248" t="s">
        <v>860</v>
      </c>
      <c r="D377" s="248" t="s">
        <v>223</v>
      </c>
      <c r="E377" s="249" t="s">
        <v>1817</v>
      </c>
      <c r="F377" s="250" t="s">
        <v>1818</v>
      </c>
      <c r="G377" s="251" t="s">
        <v>707</v>
      </c>
      <c r="H377" s="252">
        <v>1</v>
      </c>
      <c r="I377" s="253"/>
      <c r="J377" s="252">
        <f>ROUND(I377*H377,0)</f>
        <v>0</v>
      </c>
      <c r="K377" s="250" t="s">
        <v>163</v>
      </c>
      <c r="L377" s="254"/>
      <c r="M377" s="255" t="s">
        <v>20</v>
      </c>
      <c r="N377" s="256" t="s">
        <v>46</v>
      </c>
      <c r="O377" s="79"/>
      <c r="P377" s="212">
        <f>O377*H377</f>
        <v>0</v>
      </c>
      <c r="Q377" s="212">
        <v>0.0004</v>
      </c>
      <c r="R377" s="212">
        <f>Q377*H377</f>
        <v>0.0004</v>
      </c>
      <c r="S377" s="212">
        <v>0</v>
      </c>
      <c r="T377" s="213">
        <f>S377*H377</f>
        <v>0</v>
      </c>
      <c r="AR377" s="17" t="s">
        <v>1353</v>
      </c>
      <c r="AT377" s="17" t="s">
        <v>223</v>
      </c>
      <c r="AU377" s="17" t="s">
        <v>165</v>
      </c>
      <c r="AY377" s="17" t="s">
        <v>157</v>
      </c>
      <c r="BE377" s="214">
        <f>IF(N377="základní",J377,0)</f>
        <v>0</v>
      </c>
      <c r="BF377" s="214">
        <f>IF(N377="snížená",J377,0)</f>
        <v>0</v>
      </c>
      <c r="BG377" s="214">
        <f>IF(N377="zákl. přenesená",J377,0)</f>
        <v>0</v>
      </c>
      <c r="BH377" s="214">
        <f>IF(N377="sníž. přenesená",J377,0)</f>
        <v>0</v>
      </c>
      <c r="BI377" s="214">
        <f>IF(N377="nulová",J377,0)</f>
        <v>0</v>
      </c>
      <c r="BJ377" s="17" t="s">
        <v>165</v>
      </c>
      <c r="BK377" s="214">
        <f>ROUND(I377*H377,0)</f>
        <v>0</v>
      </c>
      <c r="BL377" s="17" t="s">
        <v>538</v>
      </c>
      <c r="BM377" s="17" t="s">
        <v>1819</v>
      </c>
    </row>
    <row r="378" spans="2:51" s="11" customFormat="1" ht="12">
      <c r="B378" s="215"/>
      <c r="C378" s="216"/>
      <c r="D378" s="217" t="s">
        <v>167</v>
      </c>
      <c r="E378" s="218" t="s">
        <v>20</v>
      </c>
      <c r="F378" s="219" t="s">
        <v>8</v>
      </c>
      <c r="G378" s="216"/>
      <c r="H378" s="220">
        <v>1</v>
      </c>
      <c r="I378" s="221"/>
      <c r="J378" s="216"/>
      <c r="K378" s="216"/>
      <c r="L378" s="222"/>
      <c r="M378" s="223"/>
      <c r="N378" s="224"/>
      <c r="O378" s="224"/>
      <c r="P378" s="224"/>
      <c r="Q378" s="224"/>
      <c r="R378" s="224"/>
      <c r="S378" s="224"/>
      <c r="T378" s="225"/>
      <c r="AT378" s="226" t="s">
        <v>167</v>
      </c>
      <c r="AU378" s="226" t="s">
        <v>165</v>
      </c>
      <c r="AV378" s="11" t="s">
        <v>165</v>
      </c>
      <c r="AW378" s="11" t="s">
        <v>34</v>
      </c>
      <c r="AX378" s="11" t="s">
        <v>8</v>
      </c>
      <c r="AY378" s="226" t="s">
        <v>157</v>
      </c>
    </row>
    <row r="379" spans="2:65" s="1" customFormat="1" ht="16.5" customHeight="1">
      <c r="B379" s="38"/>
      <c r="C379" s="248" t="s">
        <v>865</v>
      </c>
      <c r="D379" s="248" t="s">
        <v>223</v>
      </c>
      <c r="E379" s="249" t="s">
        <v>1820</v>
      </c>
      <c r="F379" s="250" t="s">
        <v>1821</v>
      </c>
      <c r="G379" s="251" t="s">
        <v>707</v>
      </c>
      <c r="H379" s="252">
        <v>3</v>
      </c>
      <c r="I379" s="253"/>
      <c r="J379" s="252">
        <f>ROUND(I379*H379,0)</f>
        <v>0</v>
      </c>
      <c r="K379" s="250" t="s">
        <v>163</v>
      </c>
      <c r="L379" s="254"/>
      <c r="M379" s="255" t="s">
        <v>20</v>
      </c>
      <c r="N379" s="256" t="s">
        <v>46</v>
      </c>
      <c r="O379" s="79"/>
      <c r="P379" s="212">
        <f>O379*H379</f>
        <v>0</v>
      </c>
      <c r="Q379" s="212">
        <v>0.0004</v>
      </c>
      <c r="R379" s="212">
        <f>Q379*H379</f>
        <v>0.0012000000000000001</v>
      </c>
      <c r="S379" s="212">
        <v>0</v>
      </c>
      <c r="T379" s="213">
        <f>S379*H379</f>
        <v>0</v>
      </c>
      <c r="AR379" s="17" t="s">
        <v>1353</v>
      </c>
      <c r="AT379" s="17" t="s">
        <v>223</v>
      </c>
      <c r="AU379" s="17" t="s">
        <v>165</v>
      </c>
      <c r="AY379" s="17" t="s">
        <v>157</v>
      </c>
      <c r="BE379" s="214">
        <f>IF(N379="základní",J379,0)</f>
        <v>0</v>
      </c>
      <c r="BF379" s="214">
        <f>IF(N379="snížená",J379,0)</f>
        <v>0</v>
      </c>
      <c r="BG379" s="214">
        <f>IF(N379="zákl. přenesená",J379,0)</f>
        <v>0</v>
      </c>
      <c r="BH379" s="214">
        <f>IF(N379="sníž. přenesená",J379,0)</f>
        <v>0</v>
      </c>
      <c r="BI379" s="214">
        <f>IF(N379="nulová",J379,0)</f>
        <v>0</v>
      </c>
      <c r="BJ379" s="17" t="s">
        <v>165</v>
      </c>
      <c r="BK379" s="214">
        <f>ROUND(I379*H379,0)</f>
        <v>0</v>
      </c>
      <c r="BL379" s="17" t="s">
        <v>538</v>
      </c>
      <c r="BM379" s="17" t="s">
        <v>1822</v>
      </c>
    </row>
    <row r="380" spans="2:51" s="11" customFormat="1" ht="12">
      <c r="B380" s="215"/>
      <c r="C380" s="216"/>
      <c r="D380" s="217" t="s">
        <v>167</v>
      </c>
      <c r="E380" s="218" t="s">
        <v>20</v>
      </c>
      <c r="F380" s="219" t="s">
        <v>175</v>
      </c>
      <c r="G380" s="216"/>
      <c r="H380" s="220">
        <v>3</v>
      </c>
      <c r="I380" s="221"/>
      <c r="J380" s="216"/>
      <c r="K380" s="216"/>
      <c r="L380" s="222"/>
      <c r="M380" s="223"/>
      <c r="N380" s="224"/>
      <c r="O380" s="224"/>
      <c r="P380" s="224"/>
      <c r="Q380" s="224"/>
      <c r="R380" s="224"/>
      <c r="S380" s="224"/>
      <c r="T380" s="225"/>
      <c r="AT380" s="226" t="s">
        <v>167</v>
      </c>
      <c r="AU380" s="226" t="s">
        <v>165</v>
      </c>
      <c r="AV380" s="11" t="s">
        <v>165</v>
      </c>
      <c r="AW380" s="11" t="s">
        <v>34</v>
      </c>
      <c r="AX380" s="11" t="s">
        <v>8</v>
      </c>
      <c r="AY380" s="226" t="s">
        <v>157</v>
      </c>
    </row>
    <row r="381" spans="2:65" s="1" customFormat="1" ht="16.5" customHeight="1">
      <c r="B381" s="38"/>
      <c r="C381" s="248" t="s">
        <v>870</v>
      </c>
      <c r="D381" s="248" t="s">
        <v>223</v>
      </c>
      <c r="E381" s="249" t="s">
        <v>1823</v>
      </c>
      <c r="F381" s="250" t="s">
        <v>1824</v>
      </c>
      <c r="G381" s="251" t="s">
        <v>707</v>
      </c>
      <c r="H381" s="252">
        <v>3</v>
      </c>
      <c r="I381" s="253"/>
      <c r="J381" s="252">
        <f>ROUND(I381*H381,0)</f>
        <v>0</v>
      </c>
      <c r="K381" s="250" t="s">
        <v>163</v>
      </c>
      <c r="L381" s="254"/>
      <c r="M381" s="255" t="s">
        <v>20</v>
      </c>
      <c r="N381" s="256" t="s">
        <v>46</v>
      </c>
      <c r="O381" s="79"/>
      <c r="P381" s="212">
        <f>O381*H381</f>
        <v>0</v>
      </c>
      <c r="Q381" s="212">
        <v>0.0004</v>
      </c>
      <c r="R381" s="212">
        <f>Q381*H381</f>
        <v>0.0012000000000000001</v>
      </c>
      <c r="S381" s="212">
        <v>0</v>
      </c>
      <c r="T381" s="213">
        <f>S381*H381</f>
        <v>0</v>
      </c>
      <c r="AR381" s="17" t="s">
        <v>1353</v>
      </c>
      <c r="AT381" s="17" t="s">
        <v>223</v>
      </c>
      <c r="AU381" s="17" t="s">
        <v>165</v>
      </c>
      <c r="AY381" s="17" t="s">
        <v>157</v>
      </c>
      <c r="BE381" s="214">
        <f>IF(N381="základní",J381,0)</f>
        <v>0</v>
      </c>
      <c r="BF381" s="214">
        <f>IF(N381="snížená",J381,0)</f>
        <v>0</v>
      </c>
      <c r="BG381" s="214">
        <f>IF(N381="zákl. přenesená",J381,0)</f>
        <v>0</v>
      </c>
      <c r="BH381" s="214">
        <f>IF(N381="sníž. přenesená",J381,0)</f>
        <v>0</v>
      </c>
      <c r="BI381" s="214">
        <f>IF(N381="nulová",J381,0)</f>
        <v>0</v>
      </c>
      <c r="BJ381" s="17" t="s">
        <v>165</v>
      </c>
      <c r="BK381" s="214">
        <f>ROUND(I381*H381,0)</f>
        <v>0</v>
      </c>
      <c r="BL381" s="17" t="s">
        <v>538</v>
      </c>
      <c r="BM381" s="17" t="s">
        <v>1825</v>
      </c>
    </row>
    <row r="382" spans="2:51" s="11" customFormat="1" ht="12">
      <c r="B382" s="215"/>
      <c r="C382" s="216"/>
      <c r="D382" s="217" t="s">
        <v>167</v>
      </c>
      <c r="E382" s="218" t="s">
        <v>20</v>
      </c>
      <c r="F382" s="219" t="s">
        <v>175</v>
      </c>
      <c r="G382" s="216"/>
      <c r="H382" s="220">
        <v>3</v>
      </c>
      <c r="I382" s="221"/>
      <c r="J382" s="216"/>
      <c r="K382" s="216"/>
      <c r="L382" s="222"/>
      <c r="M382" s="223"/>
      <c r="N382" s="224"/>
      <c r="O382" s="224"/>
      <c r="P382" s="224"/>
      <c r="Q382" s="224"/>
      <c r="R382" s="224"/>
      <c r="S382" s="224"/>
      <c r="T382" s="225"/>
      <c r="AT382" s="226" t="s">
        <v>167</v>
      </c>
      <c r="AU382" s="226" t="s">
        <v>165</v>
      </c>
      <c r="AV382" s="11" t="s">
        <v>165</v>
      </c>
      <c r="AW382" s="11" t="s">
        <v>34</v>
      </c>
      <c r="AX382" s="11" t="s">
        <v>8</v>
      </c>
      <c r="AY382" s="226" t="s">
        <v>157</v>
      </c>
    </row>
    <row r="383" spans="2:65" s="1" customFormat="1" ht="16.5" customHeight="1">
      <c r="B383" s="38"/>
      <c r="C383" s="248" t="s">
        <v>875</v>
      </c>
      <c r="D383" s="248" t="s">
        <v>223</v>
      </c>
      <c r="E383" s="249" t="s">
        <v>1826</v>
      </c>
      <c r="F383" s="250" t="s">
        <v>1827</v>
      </c>
      <c r="G383" s="251" t="s">
        <v>231</v>
      </c>
      <c r="H383" s="252">
        <v>1.75</v>
      </c>
      <c r="I383" s="253"/>
      <c r="J383" s="252">
        <f>ROUND(I383*H383,0)</f>
        <v>0</v>
      </c>
      <c r="K383" s="250" t="s">
        <v>163</v>
      </c>
      <c r="L383" s="254"/>
      <c r="M383" s="255" t="s">
        <v>20</v>
      </c>
      <c r="N383" s="256" t="s">
        <v>46</v>
      </c>
      <c r="O383" s="79"/>
      <c r="P383" s="212">
        <f>O383*H383</f>
        <v>0</v>
      </c>
      <c r="Q383" s="212">
        <v>5E-05</v>
      </c>
      <c r="R383" s="212">
        <f>Q383*H383</f>
        <v>8.75E-05</v>
      </c>
      <c r="S383" s="212">
        <v>0</v>
      </c>
      <c r="T383" s="213">
        <f>S383*H383</f>
        <v>0</v>
      </c>
      <c r="AR383" s="17" t="s">
        <v>1353</v>
      </c>
      <c r="AT383" s="17" t="s">
        <v>223</v>
      </c>
      <c r="AU383" s="17" t="s">
        <v>165</v>
      </c>
      <c r="AY383" s="17" t="s">
        <v>157</v>
      </c>
      <c r="BE383" s="214">
        <f>IF(N383="základní",J383,0)</f>
        <v>0</v>
      </c>
      <c r="BF383" s="214">
        <f>IF(N383="snížená",J383,0)</f>
        <v>0</v>
      </c>
      <c r="BG383" s="214">
        <f>IF(N383="zákl. přenesená",J383,0)</f>
        <v>0</v>
      </c>
      <c r="BH383" s="214">
        <f>IF(N383="sníž. přenesená",J383,0)</f>
        <v>0</v>
      </c>
      <c r="BI383" s="214">
        <f>IF(N383="nulová",J383,0)</f>
        <v>0</v>
      </c>
      <c r="BJ383" s="17" t="s">
        <v>165</v>
      </c>
      <c r="BK383" s="214">
        <f>ROUND(I383*H383,0)</f>
        <v>0</v>
      </c>
      <c r="BL383" s="17" t="s">
        <v>538</v>
      </c>
      <c r="BM383" s="17" t="s">
        <v>1828</v>
      </c>
    </row>
    <row r="384" spans="2:51" s="11" customFormat="1" ht="12">
      <c r="B384" s="215"/>
      <c r="C384" s="216"/>
      <c r="D384" s="217" t="s">
        <v>167</v>
      </c>
      <c r="E384" s="218" t="s">
        <v>20</v>
      </c>
      <c r="F384" s="219" t="s">
        <v>1829</v>
      </c>
      <c r="G384" s="216"/>
      <c r="H384" s="220">
        <v>1.75</v>
      </c>
      <c r="I384" s="221"/>
      <c r="J384" s="216"/>
      <c r="K384" s="216"/>
      <c r="L384" s="222"/>
      <c r="M384" s="223"/>
      <c r="N384" s="224"/>
      <c r="O384" s="224"/>
      <c r="P384" s="224"/>
      <c r="Q384" s="224"/>
      <c r="R384" s="224"/>
      <c r="S384" s="224"/>
      <c r="T384" s="225"/>
      <c r="AT384" s="226" t="s">
        <v>167</v>
      </c>
      <c r="AU384" s="226" t="s">
        <v>165</v>
      </c>
      <c r="AV384" s="11" t="s">
        <v>165</v>
      </c>
      <c r="AW384" s="11" t="s">
        <v>34</v>
      </c>
      <c r="AX384" s="11" t="s">
        <v>8</v>
      </c>
      <c r="AY384" s="226" t="s">
        <v>157</v>
      </c>
    </row>
    <row r="385" spans="2:65" s="1" customFormat="1" ht="16.5" customHeight="1">
      <c r="B385" s="38"/>
      <c r="C385" s="248" t="s">
        <v>880</v>
      </c>
      <c r="D385" s="248" t="s">
        <v>223</v>
      </c>
      <c r="E385" s="249" t="s">
        <v>1830</v>
      </c>
      <c r="F385" s="250" t="s">
        <v>1831</v>
      </c>
      <c r="G385" s="251" t="s">
        <v>707</v>
      </c>
      <c r="H385" s="252">
        <v>3.5</v>
      </c>
      <c r="I385" s="253"/>
      <c r="J385" s="252">
        <f>ROUND(I385*H385,0)</f>
        <v>0</v>
      </c>
      <c r="K385" s="250" t="s">
        <v>163</v>
      </c>
      <c r="L385" s="254"/>
      <c r="M385" s="255" t="s">
        <v>20</v>
      </c>
      <c r="N385" s="256" t="s">
        <v>46</v>
      </c>
      <c r="O385" s="79"/>
      <c r="P385" s="212">
        <f>O385*H385</f>
        <v>0</v>
      </c>
      <c r="Q385" s="212">
        <v>5E-05</v>
      </c>
      <c r="R385" s="212">
        <f>Q385*H385</f>
        <v>0.000175</v>
      </c>
      <c r="S385" s="212">
        <v>0</v>
      </c>
      <c r="T385" s="213">
        <f>S385*H385</f>
        <v>0</v>
      </c>
      <c r="AR385" s="17" t="s">
        <v>1353</v>
      </c>
      <c r="AT385" s="17" t="s">
        <v>223</v>
      </c>
      <c r="AU385" s="17" t="s">
        <v>165</v>
      </c>
      <c r="AY385" s="17" t="s">
        <v>157</v>
      </c>
      <c r="BE385" s="214">
        <f>IF(N385="základní",J385,0)</f>
        <v>0</v>
      </c>
      <c r="BF385" s="214">
        <f>IF(N385="snížená",J385,0)</f>
        <v>0</v>
      </c>
      <c r="BG385" s="214">
        <f>IF(N385="zákl. přenesená",J385,0)</f>
        <v>0</v>
      </c>
      <c r="BH385" s="214">
        <f>IF(N385="sníž. přenesená",J385,0)</f>
        <v>0</v>
      </c>
      <c r="BI385" s="214">
        <f>IF(N385="nulová",J385,0)</f>
        <v>0</v>
      </c>
      <c r="BJ385" s="17" t="s">
        <v>165</v>
      </c>
      <c r="BK385" s="214">
        <f>ROUND(I385*H385,0)</f>
        <v>0</v>
      </c>
      <c r="BL385" s="17" t="s">
        <v>538</v>
      </c>
      <c r="BM385" s="17" t="s">
        <v>1832</v>
      </c>
    </row>
    <row r="386" spans="2:51" s="11" customFormat="1" ht="12">
      <c r="B386" s="215"/>
      <c r="C386" s="216"/>
      <c r="D386" s="217" t="s">
        <v>167</v>
      </c>
      <c r="E386" s="218" t="s">
        <v>20</v>
      </c>
      <c r="F386" s="219" t="s">
        <v>1833</v>
      </c>
      <c r="G386" s="216"/>
      <c r="H386" s="220">
        <v>3.5</v>
      </c>
      <c r="I386" s="221"/>
      <c r="J386" s="216"/>
      <c r="K386" s="216"/>
      <c r="L386" s="222"/>
      <c r="M386" s="223"/>
      <c r="N386" s="224"/>
      <c r="O386" s="224"/>
      <c r="P386" s="224"/>
      <c r="Q386" s="224"/>
      <c r="R386" s="224"/>
      <c r="S386" s="224"/>
      <c r="T386" s="225"/>
      <c r="AT386" s="226" t="s">
        <v>167</v>
      </c>
      <c r="AU386" s="226" t="s">
        <v>165</v>
      </c>
      <c r="AV386" s="11" t="s">
        <v>165</v>
      </c>
      <c r="AW386" s="11" t="s">
        <v>34</v>
      </c>
      <c r="AX386" s="11" t="s">
        <v>8</v>
      </c>
      <c r="AY386" s="226" t="s">
        <v>157</v>
      </c>
    </row>
    <row r="387" spans="2:65" s="1" customFormat="1" ht="112.5" customHeight="1">
      <c r="B387" s="38"/>
      <c r="C387" s="248" t="s">
        <v>885</v>
      </c>
      <c r="D387" s="248" t="s">
        <v>223</v>
      </c>
      <c r="E387" s="249" t="s">
        <v>1834</v>
      </c>
      <c r="F387" s="250" t="s">
        <v>1835</v>
      </c>
      <c r="G387" s="251" t="s">
        <v>434</v>
      </c>
      <c r="H387" s="252">
        <v>1</v>
      </c>
      <c r="I387" s="253"/>
      <c r="J387" s="252">
        <f>ROUND(I387*H387,0)</f>
        <v>0</v>
      </c>
      <c r="K387" s="250" t="s">
        <v>209</v>
      </c>
      <c r="L387" s="254"/>
      <c r="M387" s="255" t="s">
        <v>20</v>
      </c>
      <c r="N387" s="256" t="s">
        <v>46</v>
      </c>
      <c r="O387" s="79"/>
      <c r="P387" s="212">
        <f>O387*H387</f>
        <v>0</v>
      </c>
      <c r="Q387" s="212">
        <v>0</v>
      </c>
      <c r="R387" s="212">
        <f>Q387*H387</f>
        <v>0</v>
      </c>
      <c r="S387" s="212">
        <v>0</v>
      </c>
      <c r="T387" s="213">
        <f>S387*H387</f>
        <v>0</v>
      </c>
      <c r="AR387" s="17" t="s">
        <v>1353</v>
      </c>
      <c r="AT387" s="17" t="s">
        <v>223</v>
      </c>
      <c r="AU387" s="17" t="s">
        <v>165</v>
      </c>
      <c r="AY387" s="17" t="s">
        <v>157</v>
      </c>
      <c r="BE387" s="214">
        <f>IF(N387="základní",J387,0)</f>
        <v>0</v>
      </c>
      <c r="BF387" s="214">
        <f>IF(N387="snížená",J387,0)</f>
        <v>0</v>
      </c>
      <c r="BG387" s="214">
        <f>IF(N387="zákl. přenesená",J387,0)</f>
        <v>0</v>
      </c>
      <c r="BH387" s="214">
        <f>IF(N387="sníž. přenesená",J387,0)</f>
        <v>0</v>
      </c>
      <c r="BI387" s="214">
        <f>IF(N387="nulová",J387,0)</f>
        <v>0</v>
      </c>
      <c r="BJ387" s="17" t="s">
        <v>165</v>
      </c>
      <c r="BK387" s="214">
        <f>ROUND(I387*H387,0)</f>
        <v>0</v>
      </c>
      <c r="BL387" s="17" t="s">
        <v>538</v>
      </c>
      <c r="BM387" s="17" t="s">
        <v>1836</v>
      </c>
    </row>
    <row r="388" spans="2:51" s="11" customFormat="1" ht="12">
      <c r="B388" s="215"/>
      <c r="C388" s="216"/>
      <c r="D388" s="217" t="s">
        <v>167</v>
      </c>
      <c r="E388" s="218" t="s">
        <v>20</v>
      </c>
      <c r="F388" s="219" t="s">
        <v>8</v>
      </c>
      <c r="G388" s="216"/>
      <c r="H388" s="220">
        <v>1</v>
      </c>
      <c r="I388" s="221"/>
      <c r="J388" s="216"/>
      <c r="K388" s="216"/>
      <c r="L388" s="222"/>
      <c r="M388" s="223"/>
      <c r="N388" s="224"/>
      <c r="O388" s="224"/>
      <c r="P388" s="224"/>
      <c r="Q388" s="224"/>
      <c r="R388" s="224"/>
      <c r="S388" s="224"/>
      <c r="T388" s="225"/>
      <c r="AT388" s="226" t="s">
        <v>167</v>
      </c>
      <c r="AU388" s="226" t="s">
        <v>165</v>
      </c>
      <c r="AV388" s="11" t="s">
        <v>165</v>
      </c>
      <c r="AW388" s="11" t="s">
        <v>34</v>
      </c>
      <c r="AX388" s="11" t="s">
        <v>8</v>
      </c>
      <c r="AY388" s="226" t="s">
        <v>157</v>
      </c>
    </row>
    <row r="389" spans="2:65" s="1" customFormat="1" ht="112.5" customHeight="1">
      <c r="B389" s="38"/>
      <c r="C389" s="248" t="s">
        <v>891</v>
      </c>
      <c r="D389" s="248" t="s">
        <v>223</v>
      </c>
      <c r="E389" s="249" t="s">
        <v>1837</v>
      </c>
      <c r="F389" s="250" t="s">
        <v>1835</v>
      </c>
      <c r="G389" s="251" t="s">
        <v>434</v>
      </c>
      <c r="H389" s="252">
        <v>1</v>
      </c>
      <c r="I389" s="253"/>
      <c r="J389" s="252">
        <f>ROUND(I389*H389,0)</f>
        <v>0</v>
      </c>
      <c r="K389" s="250" t="s">
        <v>209</v>
      </c>
      <c r="L389" s="254"/>
      <c r="M389" s="255" t="s">
        <v>20</v>
      </c>
      <c r="N389" s="256" t="s">
        <v>46</v>
      </c>
      <c r="O389" s="79"/>
      <c r="P389" s="212">
        <f>O389*H389</f>
        <v>0</v>
      </c>
      <c r="Q389" s="212">
        <v>0</v>
      </c>
      <c r="R389" s="212">
        <f>Q389*H389</f>
        <v>0</v>
      </c>
      <c r="S389" s="212">
        <v>0</v>
      </c>
      <c r="T389" s="213">
        <f>S389*H389</f>
        <v>0</v>
      </c>
      <c r="AR389" s="17" t="s">
        <v>1353</v>
      </c>
      <c r="AT389" s="17" t="s">
        <v>223</v>
      </c>
      <c r="AU389" s="17" t="s">
        <v>165</v>
      </c>
      <c r="AY389" s="17" t="s">
        <v>157</v>
      </c>
      <c r="BE389" s="214">
        <f>IF(N389="základní",J389,0)</f>
        <v>0</v>
      </c>
      <c r="BF389" s="214">
        <f>IF(N389="snížená",J389,0)</f>
        <v>0</v>
      </c>
      <c r="BG389" s="214">
        <f>IF(N389="zákl. přenesená",J389,0)</f>
        <v>0</v>
      </c>
      <c r="BH389" s="214">
        <f>IF(N389="sníž. přenesená",J389,0)</f>
        <v>0</v>
      </c>
      <c r="BI389" s="214">
        <f>IF(N389="nulová",J389,0)</f>
        <v>0</v>
      </c>
      <c r="BJ389" s="17" t="s">
        <v>165</v>
      </c>
      <c r="BK389" s="214">
        <f>ROUND(I389*H389,0)</f>
        <v>0</v>
      </c>
      <c r="BL389" s="17" t="s">
        <v>538</v>
      </c>
      <c r="BM389" s="17" t="s">
        <v>1838</v>
      </c>
    </row>
    <row r="390" spans="2:51" s="11" customFormat="1" ht="12">
      <c r="B390" s="215"/>
      <c r="C390" s="216"/>
      <c r="D390" s="217" t="s">
        <v>167</v>
      </c>
      <c r="E390" s="218" t="s">
        <v>20</v>
      </c>
      <c r="F390" s="219" t="s">
        <v>8</v>
      </c>
      <c r="G390" s="216"/>
      <c r="H390" s="220">
        <v>1</v>
      </c>
      <c r="I390" s="221"/>
      <c r="J390" s="216"/>
      <c r="K390" s="216"/>
      <c r="L390" s="222"/>
      <c r="M390" s="223"/>
      <c r="N390" s="224"/>
      <c r="O390" s="224"/>
      <c r="P390" s="224"/>
      <c r="Q390" s="224"/>
      <c r="R390" s="224"/>
      <c r="S390" s="224"/>
      <c r="T390" s="225"/>
      <c r="AT390" s="226" t="s">
        <v>167</v>
      </c>
      <c r="AU390" s="226" t="s">
        <v>165</v>
      </c>
      <c r="AV390" s="11" t="s">
        <v>165</v>
      </c>
      <c r="AW390" s="11" t="s">
        <v>34</v>
      </c>
      <c r="AX390" s="11" t="s">
        <v>8</v>
      </c>
      <c r="AY390" s="226" t="s">
        <v>157</v>
      </c>
    </row>
    <row r="391" spans="2:65" s="1" customFormat="1" ht="16.5" customHeight="1">
      <c r="B391" s="38"/>
      <c r="C391" s="248" t="s">
        <v>896</v>
      </c>
      <c r="D391" s="248" t="s">
        <v>223</v>
      </c>
      <c r="E391" s="249" t="s">
        <v>1839</v>
      </c>
      <c r="F391" s="250" t="s">
        <v>1840</v>
      </c>
      <c r="G391" s="251" t="s">
        <v>434</v>
      </c>
      <c r="H391" s="252">
        <v>1</v>
      </c>
      <c r="I391" s="253"/>
      <c r="J391" s="252">
        <f>ROUND(I391*H391,0)</f>
        <v>0</v>
      </c>
      <c r="K391" s="250" t="s">
        <v>209</v>
      </c>
      <c r="L391" s="254"/>
      <c r="M391" s="255" t="s">
        <v>20</v>
      </c>
      <c r="N391" s="256" t="s">
        <v>46</v>
      </c>
      <c r="O391" s="79"/>
      <c r="P391" s="212">
        <f>O391*H391</f>
        <v>0</v>
      </c>
      <c r="Q391" s="212">
        <v>0</v>
      </c>
      <c r="R391" s="212">
        <f>Q391*H391</f>
        <v>0</v>
      </c>
      <c r="S391" s="212">
        <v>0</v>
      </c>
      <c r="T391" s="213">
        <f>S391*H391</f>
        <v>0</v>
      </c>
      <c r="AR391" s="17" t="s">
        <v>1353</v>
      </c>
      <c r="AT391" s="17" t="s">
        <v>223</v>
      </c>
      <c r="AU391" s="17" t="s">
        <v>165</v>
      </c>
      <c r="AY391" s="17" t="s">
        <v>157</v>
      </c>
      <c r="BE391" s="214">
        <f>IF(N391="základní",J391,0)</f>
        <v>0</v>
      </c>
      <c r="BF391" s="214">
        <f>IF(N391="snížená",J391,0)</f>
        <v>0</v>
      </c>
      <c r="BG391" s="214">
        <f>IF(N391="zákl. přenesená",J391,0)</f>
        <v>0</v>
      </c>
      <c r="BH391" s="214">
        <f>IF(N391="sníž. přenesená",J391,0)</f>
        <v>0</v>
      </c>
      <c r="BI391" s="214">
        <f>IF(N391="nulová",J391,0)</f>
        <v>0</v>
      </c>
      <c r="BJ391" s="17" t="s">
        <v>165</v>
      </c>
      <c r="BK391" s="214">
        <f>ROUND(I391*H391,0)</f>
        <v>0</v>
      </c>
      <c r="BL391" s="17" t="s">
        <v>538</v>
      </c>
      <c r="BM391" s="17" t="s">
        <v>1841</v>
      </c>
    </row>
    <row r="392" spans="2:51" s="11" customFormat="1" ht="12">
      <c r="B392" s="215"/>
      <c r="C392" s="216"/>
      <c r="D392" s="217" t="s">
        <v>167</v>
      </c>
      <c r="E392" s="218" t="s">
        <v>20</v>
      </c>
      <c r="F392" s="219" t="s">
        <v>8</v>
      </c>
      <c r="G392" s="216"/>
      <c r="H392" s="220">
        <v>1</v>
      </c>
      <c r="I392" s="221"/>
      <c r="J392" s="216"/>
      <c r="K392" s="216"/>
      <c r="L392" s="222"/>
      <c r="M392" s="223"/>
      <c r="N392" s="224"/>
      <c r="O392" s="224"/>
      <c r="P392" s="224"/>
      <c r="Q392" s="224"/>
      <c r="R392" s="224"/>
      <c r="S392" s="224"/>
      <c r="T392" s="225"/>
      <c r="AT392" s="226" t="s">
        <v>167</v>
      </c>
      <c r="AU392" s="226" t="s">
        <v>165</v>
      </c>
      <c r="AV392" s="11" t="s">
        <v>165</v>
      </c>
      <c r="AW392" s="11" t="s">
        <v>34</v>
      </c>
      <c r="AX392" s="11" t="s">
        <v>8</v>
      </c>
      <c r="AY392" s="226" t="s">
        <v>157</v>
      </c>
    </row>
    <row r="393" spans="2:65" s="1" customFormat="1" ht="112.5" customHeight="1">
      <c r="B393" s="38"/>
      <c r="C393" s="248" t="s">
        <v>901</v>
      </c>
      <c r="D393" s="248" t="s">
        <v>223</v>
      </c>
      <c r="E393" s="249" t="s">
        <v>1842</v>
      </c>
      <c r="F393" s="250" t="s">
        <v>1843</v>
      </c>
      <c r="G393" s="251" t="s">
        <v>434</v>
      </c>
      <c r="H393" s="252">
        <v>1</v>
      </c>
      <c r="I393" s="253"/>
      <c r="J393" s="252">
        <f>ROUND(I393*H393,0)</f>
        <v>0</v>
      </c>
      <c r="K393" s="250" t="s">
        <v>209</v>
      </c>
      <c r="L393" s="254"/>
      <c r="M393" s="255" t="s">
        <v>20</v>
      </c>
      <c r="N393" s="256" t="s">
        <v>46</v>
      </c>
      <c r="O393" s="79"/>
      <c r="P393" s="212">
        <f>O393*H393</f>
        <v>0</v>
      </c>
      <c r="Q393" s="212">
        <v>0</v>
      </c>
      <c r="R393" s="212">
        <f>Q393*H393</f>
        <v>0</v>
      </c>
      <c r="S393" s="212">
        <v>0</v>
      </c>
      <c r="T393" s="213">
        <f>S393*H393</f>
        <v>0</v>
      </c>
      <c r="AR393" s="17" t="s">
        <v>1353</v>
      </c>
      <c r="AT393" s="17" t="s">
        <v>223</v>
      </c>
      <c r="AU393" s="17" t="s">
        <v>165</v>
      </c>
      <c r="AY393" s="17" t="s">
        <v>157</v>
      </c>
      <c r="BE393" s="214">
        <f>IF(N393="základní",J393,0)</f>
        <v>0</v>
      </c>
      <c r="BF393" s="214">
        <f>IF(N393="snížená",J393,0)</f>
        <v>0</v>
      </c>
      <c r="BG393" s="214">
        <f>IF(N393="zákl. přenesená",J393,0)</f>
        <v>0</v>
      </c>
      <c r="BH393" s="214">
        <f>IF(N393="sníž. přenesená",J393,0)</f>
        <v>0</v>
      </c>
      <c r="BI393" s="214">
        <f>IF(N393="nulová",J393,0)</f>
        <v>0</v>
      </c>
      <c r="BJ393" s="17" t="s">
        <v>165</v>
      </c>
      <c r="BK393" s="214">
        <f>ROUND(I393*H393,0)</f>
        <v>0</v>
      </c>
      <c r="BL393" s="17" t="s">
        <v>538</v>
      </c>
      <c r="BM393" s="17" t="s">
        <v>1844</v>
      </c>
    </row>
    <row r="394" spans="2:51" s="11" customFormat="1" ht="12">
      <c r="B394" s="215"/>
      <c r="C394" s="216"/>
      <c r="D394" s="217" t="s">
        <v>167</v>
      </c>
      <c r="E394" s="218" t="s">
        <v>20</v>
      </c>
      <c r="F394" s="219" t="s">
        <v>8</v>
      </c>
      <c r="G394" s="216"/>
      <c r="H394" s="220">
        <v>1</v>
      </c>
      <c r="I394" s="221"/>
      <c r="J394" s="216"/>
      <c r="K394" s="216"/>
      <c r="L394" s="222"/>
      <c r="M394" s="223"/>
      <c r="N394" s="224"/>
      <c r="O394" s="224"/>
      <c r="P394" s="224"/>
      <c r="Q394" s="224"/>
      <c r="R394" s="224"/>
      <c r="S394" s="224"/>
      <c r="T394" s="225"/>
      <c r="AT394" s="226" t="s">
        <v>167</v>
      </c>
      <c r="AU394" s="226" t="s">
        <v>165</v>
      </c>
      <c r="AV394" s="11" t="s">
        <v>165</v>
      </c>
      <c r="AW394" s="11" t="s">
        <v>34</v>
      </c>
      <c r="AX394" s="11" t="s">
        <v>8</v>
      </c>
      <c r="AY394" s="226" t="s">
        <v>157</v>
      </c>
    </row>
    <row r="395" spans="2:65" s="1" customFormat="1" ht="22.5" customHeight="1">
      <c r="B395" s="38"/>
      <c r="C395" s="204" t="s">
        <v>906</v>
      </c>
      <c r="D395" s="204" t="s">
        <v>159</v>
      </c>
      <c r="E395" s="205" t="s">
        <v>1845</v>
      </c>
      <c r="F395" s="206" t="s">
        <v>1846</v>
      </c>
      <c r="G395" s="207" t="s">
        <v>231</v>
      </c>
      <c r="H395" s="208">
        <v>6</v>
      </c>
      <c r="I395" s="209"/>
      <c r="J395" s="208">
        <f>ROUND(I395*H395,0)</f>
        <v>0</v>
      </c>
      <c r="K395" s="206" t="s">
        <v>209</v>
      </c>
      <c r="L395" s="43"/>
      <c r="M395" s="210" t="s">
        <v>20</v>
      </c>
      <c r="N395" s="211" t="s">
        <v>46</v>
      </c>
      <c r="O395" s="79"/>
      <c r="P395" s="212">
        <f>O395*H395</f>
        <v>0</v>
      </c>
      <c r="Q395" s="212">
        <v>0</v>
      </c>
      <c r="R395" s="212">
        <f>Q395*H395</f>
        <v>0</v>
      </c>
      <c r="S395" s="212">
        <v>0</v>
      </c>
      <c r="T395" s="213">
        <f>S395*H395</f>
        <v>0</v>
      </c>
      <c r="AR395" s="17" t="s">
        <v>538</v>
      </c>
      <c r="AT395" s="17" t="s">
        <v>159</v>
      </c>
      <c r="AU395" s="17" t="s">
        <v>165</v>
      </c>
      <c r="AY395" s="17" t="s">
        <v>157</v>
      </c>
      <c r="BE395" s="214">
        <f>IF(N395="základní",J395,0)</f>
        <v>0</v>
      </c>
      <c r="BF395" s="214">
        <f>IF(N395="snížená",J395,0)</f>
        <v>0</v>
      </c>
      <c r="BG395" s="214">
        <f>IF(N395="zákl. přenesená",J395,0)</f>
        <v>0</v>
      </c>
      <c r="BH395" s="214">
        <f>IF(N395="sníž. přenesená",J395,0)</f>
        <v>0</v>
      </c>
      <c r="BI395" s="214">
        <f>IF(N395="nulová",J395,0)</f>
        <v>0</v>
      </c>
      <c r="BJ395" s="17" t="s">
        <v>165</v>
      </c>
      <c r="BK395" s="214">
        <f>ROUND(I395*H395,0)</f>
        <v>0</v>
      </c>
      <c r="BL395" s="17" t="s">
        <v>538</v>
      </c>
      <c r="BM395" s="17" t="s">
        <v>1847</v>
      </c>
    </row>
    <row r="396" spans="2:51" s="11" customFormat="1" ht="12">
      <c r="B396" s="215"/>
      <c r="C396" s="216"/>
      <c r="D396" s="217" t="s">
        <v>167</v>
      </c>
      <c r="E396" s="218" t="s">
        <v>20</v>
      </c>
      <c r="F396" s="219" t="s">
        <v>1458</v>
      </c>
      <c r="G396" s="216"/>
      <c r="H396" s="220">
        <v>6</v>
      </c>
      <c r="I396" s="221"/>
      <c r="J396" s="216"/>
      <c r="K396" s="216"/>
      <c r="L396" s="222"/>
      <c r="M396" s="223"/>
      <c r="N396" s="224"/>
      <c r="O396" s="224"/>
      <c r="P396" s="224"/>
      <c r="Q396" s="224"/>
      <c r="R396" s="224"/>
      <c r="S396" s="224"/>
      <c r="T396" s="225"/>
      <c r="AT396" s="226" t="s">
        <v>167</v>
      </c>
      <c r="AU396" s="226" t="s">
        <v>165</v>
      </c>
      <c r="AV396" s="11" t="s">
        <v>165</v>
      </c>
      <c r="AW396" s="11" t="s">
        <v>34</v>
      </c>
      <c r="AX396" s="11" t="s">
        <v>8</v>
      </c>
      <c r="AY396" s="226" t="s">
        <v>157</v>
      </c>
    </row>
    <row r="397" spans="2:65" s="1" customFormat="1" ht="22.5" customHeight="1">
      <c r="B397" s="38"/>
      <c r="C397" s="204" t="s">
        <v>911</v>
      </c>
      <c r="D397" s="204" t="s">
        <v>159</v>
      </c>
      <c r="E397" s="205" t="s">
        <v>1848</v>
      </c>
      <c r="F397" s="206" t="s">
        <v>1849</v>
      </c>
      <c r="G397" s="207" t="s">
        <v>231</v>
      </c>
      <c r="H397" s="208">
        <v>10</v>
      </c>
      <c r="I397" s="209"/>
      <c r="J397" s="208">
        <f>ROUND(I397*H397,0)</f>
        <v>0</v>
      </c>
      <c r="K397" s="206" t="s">
        <v>209</v>
      </c>
      <c r="L397" s="43"/>
      <c r="M397" s="210" t="s">
        <v>20</v>
      </c>
      <c r="N397" s="211" t="s">
        <v>46</v>
      </c>
      <c r="O397" s="79"/>
      <c r="P397" s="212">
        <f>O397*H397</f>
        <v>0</v>
      </c>
      <c r="Q397" s="212">
        <v>0</v>
      </c>
      <c r="R397" s="212">
        <f>Q397*H397</f>
        <v>0</v>
      </c>
      <c r="S397" s="212">
        <v>0</v>
      </c>
      <c r="T397" s="213">
        <f>S397*H397</f>
        <v>0</v>
      </c>
      <c r="AR397" s="17" t="s">
        <v>538</v>
      </c>
      <c r="AT397" s="17" t="s">
        <v>159</v>
      </c>
      <c r="AU397" s="17" t="s">
        <v>165</v>
      </c>
      <c r="AY397" s="17" t="s">
        <v>157</v>
      </c>
      <c r="BE397" s="214">
        <f>IF(N397="základní",J397,0)</f>
        <v>0</v>
      </c>
      <c r="BF397" s="214">
        <f>IF(N397="snížená",J397,0)</f>
        <v>0</v>
      </c>
      <c r="BG397" s="214">
        <f>IF(N397="zákl. přenesená",J397,0)</f>
        <v>0</v>
      </c>
      <c r="BH397" s="214">
        <f>IF(N397="sníž. přenesená",J397,0)</f>
        <v>0</v>
      </c>
      <c r="BI397" s="214">
        <f>IF(N397="nulová",J397,0)</f>
        <v>0</v>
      </c>
      <c r="BJ397" s="17" t="s">
        <v>165</v>
      </c>
      <c r="BK397" s="214">
        <f>ROUND(I397*H397,0)</f>
        <v>0</v>
      </c>
      <c r="BL397" s="17" t="s">
        <v>538</v>
      </c>
      <c r="BM397" s="17" t="s">
        <v>1850</v>
      </c>
    </row>
    <row r="398" spans="2:51" s="11" customFormat="1" ht="12">
      <c r="B398" s="215"/>
      <c r="C398" s="216"/>
      <c r="D398" s="217" t="s">
        <v>167</v>
      </c>
      <c r="E398" s="218" t="s">
        <v>20</v>
      </c>
      <c r="F398" s="219" t="s">
        <v>974</v>
      </c>
      <c r="G398" s="216"/>
      <c r="H398" s="220">
        <v>10</v>
      </c>
      <c r="I398" s="221"/>
      <c r="J398" s="216"/>
      <c r="K398" s="216"/>
      <c r="L398" s="222"/>
      <c r="M398" s="223"/>
      <c r="N398" s="224"/>
      <c r="O398" s="224"/>
      <c r="P398" s="224"/>
      <c r="Q398" s="224"/>
      <c r="R398" s="224"/>
      <c r="S398" s="224"/>
      <c r="T398" s="225"/>
      <c r="AT398" s="226" t="s">
        <v>167</v>
      </c>
      <c r="AU398" s="226" t="s">
        <v>165</v>
      </c>
      <c r="AV398" s="11" t="s">
        <v>165</v>
      </c>
      <c r="AW398" s="11" t="s">
        <v>34</v>
      </c>
      <c r="AX398" s="11" t="s">
        <v>8</v>
      </c>
      <c r="AY398" s="226" t="s">
        <v>157</v>
      </c>
    </row>
    <row r="399" spans="2:65" s="1" customFormat="1" ht="22.5" customHeight="1">
      <c r="B399" s="38"/>
      <c r="C399" s="204" t="s">
        <v>916</v>
      </c>
      <c r="D399" s="204" t="s">
        <v>159</v>
      </c>
      <c r="E399" s="205" t="s">
        <v>1851</v>
      </c>
      <c r="F399" s="206" t="s">
        <v>1852</v>
      </c>
      <c r="G399" s="207" t="s">
        <v>231</v>
      </c>
      <c r="H399" s="208">
        <v>3</v>
      </c>
      <c r="I399" s="209"/>
      <c r="J399" s="208">
        <f>ROUND(I399*H399,0)</f>
        <v>0</v>
      </c>
      <c r="K399" s="206" t="s">
        <v>163</v>
      </c>
      <c r="L399" s="43"/>
      <c r="M399" s="210" t="s">
        <v>20</v>
      </c>
      <c r="N399" s="211" t="s">
        <v>46</v>
      </c>
      <c r="O399" s="79"/>
      <c r="P399" s="212">
        <f>O399*H399</f>
        <v>0</v>
      </c>
      <c r="Q399" s="212">
        <v>0</v>
      </c>
      <c r="R399" s="212">
        <f>Q399*H399</f>
        <v>0</v>
      </c>
      <c r="S399" s="212">
        <v>0</v>
      </c>
      <c r="T399" s="213">
        <f>S399*H399</f>
        <v>0</v>
      </c>
      <c r="AR399" s="17" t="s">
        <v>538</v>
      </c>
      <c r="AT399" s="17" t="s">
        <v>159</v>
      </c>
      <c r="AU399" s="17" t="s">
        <v>165</v>
      </c>
      <c r="AY399" s="17" t="s">
        <v>157</v>
      </c>
      <c r="BE399" s="214">
        <f>IF(N399="základní",J399,0)</f>
        <v>0</v>
      </c>
      <c r="BF399" s="214">
        <f>IF(N399="snížená",J399,0)</f>
        <v>0</v>
      </c>
      <c r="BG399" s="214">
        <f>IF(N399="zákl. přenesená",J399,0)</f>
        <v>0</v>
      </c>
      <c r="BH399" s="214">
        <f>IF(N399="sníž. přenesená",J399,0)</f>
        <v>0</v>
      </c>
      <c r="BI399" s="214">
        <f>IF(N399="nulová",J399,0)</f>
        <v>0</v>
      </c>
      <c r="BJ399" s="17" t="s">
        <v>165</v>
      </c>
      <c r="BK399" s="214">
        <f>ROUND(I399*H399,0)</f>
        <v>0</v>
      </c>
      <c r="BL399" s="17" t="s">
        <v>538</v>
      </c>
      <c r="BM399" s="17" t="s">
        <v>1853</v>
      </c>
    </row>
    <row r="400" spans="2:51" s="11" customFormat="1" ht="12">
      <c r="B400" s="215"/>
      <c r="C400" s="216"/>
      <c r="D400" s="217" t="s">
        <v>167</v>
      </c>
      <c r="E400" s="218" t="s">
        <v>20</v>
      </c>
      <c r="F400" s="219" t="s">
        <v>1854</v>
      </c>
      <c r="G400" s="216"/>
      <c r="H400" s="220">
        <v>3</v>
      </c>
      <c r="I400" s="221"/>
      <c r="J400" s="216"/>
      <c r="K400" s="216"/>
      <c r="L400" s="222"/>
      <c r="M400" s="223"/>
      <c r="N400" s="224"/>
      <c r="O400" s="224"/>
      <c r="P400" s="224"/>
      <c r="Q400" s="224"/>
      <c r="R400" s="224"/>
      <c r="S400" s="224"/>
      <c r="T400" s="225"/>
      <c r="AT400" s="226" t="s">
        <v>167</v>
      </c>
      <c r="AU400" s="226" t="s">
        <v>165</v>
      </c>
      <c r="AV400" s="11" t="s">
        <v>165</v>
      </c>
      <c r="AW400" s="11" t="s">
        <v>34</v>
      </c>
      <c r="AX400" s="11" t="s">
        <v>8</v>
      </c>
      <c r="AY400" s="226" t="s">
        <v>157</v>
      </c>
    </row>
    <row r="401" spans="2:65" s="1" customFormat="1" ht="22.5" customHeight="1">
      <c r="B401" s="38"/>
      <c r="C401" s="204" t="s">
        <v>921</v>
      </c>
      <c r="D401" s="204" t="s">
        <v>159</v>
      </c>
      <c r="E401" s="205" t="s">
        <v>1855</v>
      </c>
      <c r="F401" s="206" t="s">
        <v>1856</v>
      </c>
      <c r="G401" s="207" t="s">
        <v>231</v>
      </c>
      <c r="H401" s="208">
        <v>14</v>
      </c>
      <c r="I401" s="209"/>
      <c r="J401" s="208">
        <f>ROUND(I401*H401,0)</f>
        <v>0</v>
      </c>
      <c r="K401" s="206" t="s">
        <v>163</v>
      </c>
      <c r="L401" s="43"/>
      <c r="M401" s="210" t="s">
        <v>20</v>
      </c>
      <c r="N401" s="211" t="s">
        <v>46</v>
      </c>
      <c r="O401" s="79"/>
      <c r="P401" s="212">
        <f>O401*H401</f>
        <v>0</v>
      </c>
      <c r="Q401" s="212">
        <v>0</v>
      </c>
      <c r="R401" s="212">
        <f>Q401*H401</f>
        <v>0</v>
      </c>
      <c r="S401" s="212">
        <v>0</v>
      </c>
      <c r="T401" s="213">
        <f>S401*H401</f>
        <v>0</v>
      </c>
      <c r="AR401" s="17" t="s">
        <v>538</v>
      </c>
      <c r="AT401" s="17" t="s">
        <v>159</v>
      </c>
      <c r="AU401" s="17" t="s">
        <v>165</v>
      </c>
      <c r="AY401" s="17" t="s">
        <v>157</v>
      </c>
      <c r="BE401" s="214">
        <f>IF(N401="základní",J401,0)</f>
        <v>0</v>
      </c>
      <c r="BF401" s="214">
        <f>IF(N401="snížená",J401,0)</f>
        <v>0</v>
      </c>
      <c r="BG401" s="214">
        <f>IF(N401="zákl. přenesená",J401,0)</f>
        <v>0</v>
      </c>
      <c r="BH401" s="214">
        <f>IF(N401="sníž. přenesená",J401,0)</f>
        <v>0</v>
      </c>
      <c r="BI401" s="214">
        <f>IF(N401="nulová",J401,0)</f>
        <v>0</v>
      </c>
      <c r="BJ401" s="17" t="s">
        <v>165</v>
      </c>
      <c r="BK401" s="214">
        <f>ROUND(I401*H401,0)</f>
        <v>0</v>
      </c>
      <c r="BL401" s="17" t="s">
        <v>538</v>
      </c>
      <c r="BM401" s="17" t="s">
        <v>1857</v>
      </c>
    </row>
    <row r="402" spans="2:51" s="11" customFormat="1" ht="12">
      <c r="B402" s="215"/>
      <c r="C402" s="216"/>
      <c r="D402" s="217" t="s">
        <v>167</v>
      </c>
      <c r="E402" s="218" t="s">
        <v>20</v>
      </c>
      <c r="F402" s="219" t="s">
        <v>1858</v>
      </c>
      <c r="G402" s="216"/>
      <c r="H402" s="220">
        <v>14</v>
      </c>
      <c r="I402" s="221"/>
      <c r="J402" s="216"/>
      <c r="K402" s="216"/>
      <c r="L402" s="222"/>
      <c r="M402" s="223"/>
      <c r="N402" s="224"/>
      <c r="O402" s="224"/>
      <c r="P402" s="224"/>
      <c r="Q402" s="224"/>
      <c r="R402" s="224"/>
      <c r="S402" s="224"/>
      <c r="T402" s="225"/>
      <c r="AT402" s="226" t="s">
        <v>167</v>
      </c>
      <c r="AU402" s="226" t="s">
        <v>165</v>
      </c>
      <c r="AV402" s="11" t="s">
        <v>165</v>
      </c>
      <c r="AW402" s="11" t="s">
        <v>34</v>
      </c>
      <c r="AX402" s="11" t="s">
        <v>8</v>
      </c>
      <c r="AY402" s="226" t="s">
        <v>157</v>
      </c>
    </row>
    <row r="403" spans="2:65" s="1" customFormat="1" ht="16.5" customHeight="1">
      <c r="B403" s="38"/>
      <c r="C403" s="248" t="s">
        <v>927</v>
      </c>
      <c r="D403" s="248" t="s">
        <v>223</v>
      </c>
      <c r="E403" s="249" t="s">
        <v>1859</v>
      </c>
      <c r="F403" s="250" t="s">
        <v>1860</v>
      </c>
      <c r="G403" s="251" t="s">
        <v>434</v>
      </c>
      <c r="H403" s="252">
        <v>1</v>
      </c>
      <c r="I403" s="253"/>
      <c r="J403" s="252">
        <f>ROUND(I403*H403,0)</f>
        <v>0</v>
      </c>
      <c r="K403" s="250" t="s">
        <v>209</v>
      </c>
      <c r="L403" s="254"/>
      <c r="M403" s="255" t="s">
        <v>20</v>
      </c>
      <c r="N403" s="256" t="s">
        <v>46</v>
      </c>
      <c r="O403" s="79"/>
      <c r="P403" s="212">
        <f>O403*H403</f>
        <v>0</v>
      </c>
      <c r="Q403" s="212">
        <v>0</v>
      </c>
      <c r="R403" s="212">
        <f>Q403*H403</f>
        <v>0</v>
      </c>
      <c r="S403" s="212">
        <v>0</v>
      </c>
      <c r="T403" s="213">
        <f>S403*H403</f>
        <v>0</v>
      </c>
      <c r="AR403" s="17" t="s">
        <v>1353</v>
      </c>
      <c r="AT403" s="17" t="s">
        <v>223</v>
      </c>
      <c r="AU403" s="17" t="s">
        <v>165</v>
      </c>
      <c r="AY403" s="17" t="s">
        <v>157</v>
      </c>
      <c r="BE403" s="214">
        <f>IF(N403="základní",J403,0)</f>
        <v>0</v>
      </c>
      <c r="BF403" s="214">
        <f>IF(N403="snížená",J403,0)</f>
        <v>0</v>
      </c>
      <c r="BG403" s="214">
        <f>IF(N403="zákl. přenesená",J403,0)</f>
        <v>0</v>
      </c>
      <c r="BH403" s="214">
        <f>IF(N403="sníž. přenesená",J403,0)</f>
        <v>0</v>
      </c>
      <c r="BI403" s="214">
        <f>IF(N403="nulová",J403,0)</f>
        <v>0</v>
      </c>
      <c r="BJ403" s="17" t="s">
        <v>165</v>
      </c>
      <c r="BK403" s="214">
        <f>ROUND(I403*H403,0)</f>
        <v>0</v>
      </c>
      <c r="BL403" s="17" t="s">
        <v>538</v>
      </c>
      <c r="BM403" s="17" t="s">
        <v>1861</v>
      </c>
    </row>
    <row r="404" spans="2:51" s="11" customFormat="1" ht="12">
      <c r="B404" s="215"/>
      <c r="C404" s="216"/>
      <c r="D404" s="217" t="s">
        <v>167</v>
      </c>
      <c r="E404" s="218" t="s">
        <v>20</v>
      </c>
      <c r="F404" s="219" t="s">
        <v>8</v>
      </c>
      <c r="G404" s="216"/>
      <c r="H404" s="220">
        <v>1</v>
      </c>
      <c r="I404" s="221"/>
      <c r="J404" s="216"/>
      <c r="K404" s="216"/>
      <c r="L404" s="222"/>
      <c r="M404" s="223"/>
      <c r="N404" s="224"/>
      <c r="O404" s="224"/>
      <c r="P404" s="224"/>
      <c r="Q404" s="224"/>
      <c r="R404" s="224"/>
      <c r="S404" s="224"/>
      <c r="T404" s="225"/>
      <c r="AT404" s="226" t="s">
        <v>167</v>
      </c>
      <c r="AU404" s="226" t="s">
        <v>165</v>
      </c>
      <c r="AV404" s="11" t="s">
        <v>165</v>
      </c>
      <c r="AW404" s="11" t="s">
        <v>34</v>
      </c>
      <c r="AX404" s="11" t="s">
        <v>8</v>
      </c>
      <c r="AY404" s="226" t="s">
        <v>157</v>
      </c>
    </row>
    <row r="405" spans="2:65" s="1" customFormat="1" ht="22.5" customHeight="1">
      <c r="B405" s="38"/>
      <c r="C405" s="204" t="s">
        <v>932</v>
      </c>
      <c r="D405" s="204" t="s">
        <v>159</v>
      </c>
      <c r="E405" s="205" t="s">
        <v>1862</v>
      </c>
      <c r="F405" s="206" t="s">
        <v>1863</v>
      </c>
      <c r="G405" s="207" t="s">
        <v>707</v>
      </c>
      <c r="H405" s="208">
        <v>1</v>
      </c>
      <c r="I405" s="209"/>
      <c r="J405" s="208">
        <f>ROUND(I405*H405,0)</f>
        <v>0</v>
      </c>
      <c r="K405" s="206" t="s">
        <v>163</v>
      </c>
      <c r="L405" s="43"/>
      <c r="M405" s="210" t="s">
        <v>20</v>
      </c>
      <c r="N405" s="211" t="s">
        <v>46</v>
      </c>
      <c r="O405" s="79"/>
      <c r="P405" s="212">
        <f>O405*H405</f>
        <v>0</v>
      </c>
      <c r="Q405" s="212">
        <v>0</v>
      </c>
      <c r="R405" s="212">
        <f>Q405*H405</f>
        <v>0</v>
      </c>
      <c r="S405" s="212">
        <v>0</v>
      </c>
      <c r="T405" s="213">
        <f>S405*H405</f>
        <v>0</v>
      </c>
      <c r="AR405" s="17" t="s">
        <v>538</v>
      </c>
      <c r="AT405" s="17" t="s">
        <v>159</v>
      </c>
      <c r="AU405" s="17" t="s">
        <v>165</v>
      </c>
      <c r="AY405" s="17" t="s">
        <v>157</v>
      </c>
      <c r="BE405" s="214">
        <f>IF(N405="základní",J405,0)</f>
        <v>0</v>
      </c>
      <c r="BF405" s="214">
        <f>IF(N405="snížená",J405,0)</f>
        <v>0</v>
      </c>
      <c r="BG405" s="214">
        <f>IF(N405="zákl. přenesená",J405,0)</f>
        <v>0</v>
      </c>
      <c r="BH405" s="214">
        <f>IF(N405="sníž. přenesená",J405,0)</f>
        <v>0</v>
      </c>
      <c r="BI405" s="214">
        <f>IF(N405="nulová",J405,0)</f>
        <v>0</v>
      </c>
      <c r="BJ405" s="17" t="s">
        <v>165</v>
      </c>
      <c r="BK405" s="214">
        <f>ROUND(I405*H405,0)</f>
        <v>0</v>
      </c>
      <c r="BL405" s="17" t="s">
        <v>538</v>
      </c>
      <c r="BM405" s="17" t="s">
        <v>1864</v>
      </c>
    </row>
    <row r="406" spans="2:51" s="11" customFormat="1" ht="12">
      <c r="B406" s="215"/>
      <c r="C406" s="216"/>
      <c r="D406" s="217" t="s">
        <v>167</v>
      </c>
      <c r="E406" s="218" t="s">
        <v>20</v>
      </c>
      <c r="F406" s="219" t="s">
        <v>8</v>
      </c>
      <c r="G406" s="216"/>
      <c r="H406" s="220">
        <v>1</v>
      </c>
      <c r="I406" s="221"/>
      <c r="J406" s="216"/>
      <c r="K406" s="216"/>
      <c r="L406" s="222"/>
      <c r="M406" s="223"/>
      <c r="N406" s="224"/>
      <c r="O406" s="224"/>
      <c r="P406" s="224"/>
      <c r="Q406" s="224"/>
      <c r="R406" s="224"/>
      <c r="S406" s="224"/>
      <c r="T406" s="225"/>
      <c r="AT406" s="226" t="s">
        <v>167</v>
      </c>
      <c r="AU406" s="226" t="s">
        <v>165</v>
      </c>
      <c r="AV406" s="11" t="s">
        <v>165</v>
      </c>
      <c r="AW406" s="11" t="s">
        <v>34</v>
      </c>
      <c r="AX406" s="11" t="s">
        <v>8</v>
      </c>
      <c r="AY406" s="226" t="s">
        <v>157</v>
      </c>
    </row>
    <row r="407" spans="2:63" s="10" customFormat="1" ht="25.9" customHeight="1">
      <c r="B407" s="188"/>
      <c r="C407" s="189"/>
      <c r="D407" s="190" t="s">
        <v>73</v>
      </c>
      <c r="E407" s="191" t="s">
        <v>1865</v>
      </c>
      <c r="F407" s="191" t="s">
        <v>1866</v>
      </c>
      <c r="G407" s="189"/>
      <c r="H407" s="189"/>
      <c r="I407" s="192"/>
      <c r="J407" s="193">
        <f>BK407</f>
        <v>0</v>
      </c>
      <c r="K407" s="189"/>
      <c r="L407" s="194"/>
      <c r="M407" s="195"/>
      <c r="N407" s="196"/>
      <c r="O407" s="196"/>
      <c r="P407" s="197">
        <f>P408+P410+P412</f>
        <v>0</v>
      </c>
      <c r="Q407" s="196"/>
      <c r="R407" s="197">
        <f>R408+R410+R412</f>
        <v>0</v>
      </c>
      <c r="S407" s="196"/>
      <c r="T407" s="198">
        <f>T408+T410+T412</f>
        <v>0</v>
      </c>
      <c r="AR407" s="199" t="s">
        <v>185</v>
      </c>
      <c r="AT407" s="200" t="s">
        <v>73</v>
      </c>
      <c r="AU407" s="200" t="s">
        <v>74</v>
      </c>
      <c r="AY407" s="199" t="s">
        <v>157</v>
      </c>
      <c r="BK407" s="201">
        <f>BK408+BK410+BK412</f>
        <v>0</v>
      </c>
    </row>
    <row r="408" spans="2:63" s="10" customFormat="1" ht="22.8" customHeight="1">
      <c r="B408" s="188"/>
      <c r="C408" s="189"/>
      <c r="D408" s="190" t="s">
        <v>73</v>
      </c>
      <c r="E408" s="202" t="s">
        <v>1867</v>
      </c>
      <c r="F408" s="202" t="s">
        <v>1868</v>
      </c>
      <c r="G408" s="189"/>
      <c r="H408" s="189"/>
      <c r="I408" s="192"/>
      <c r="J408" s="203">
        <f>BK408</f>
        <v>0</v>
      </c>
      <c r="K408" s="189"/>
      <c r="L408" s="194"/>
      <c r="M408" s="195"/>
      <c r="N408" s="196"/>
      <c r="O408" s="196"/>
      <c r="P408" s="197">
        <f>P409</f>
        <v>0</v>
      </c>
      <c r="Q408" s="196"/>
      <c r="R408" s="197">
        <f>R409</f>
        <v>0</v>
      </c>
      <c r="S408" s="196"/>
      <c r="T408" s="198">
        <f>T409</f>
        <v>0</v>
      </c>
      <c r="AR408" s="199" t="s">
        <v>185</v>
      </c>
      <c r="AT408" s="200" t="s">
        <v>73</v>
      </c>
      <c r="AU408" s="200" t="s">
        <v>8</v>
      </c>
      <c r="AY408" s="199" t="s">
        <v>157</v>
      </c>
      <c r="BK408" s="201">
        <f>BK409</f>
        <v>0</v>
      </c>
    </row>
    <row r="409" spans="2:65" s="1" customFormat="1" ht="16.5" customHeight="1">
      <c r="B409" s="38"/>
      <c r="C409" s="204" t="s">
        <v>936</v>
      </c>
      <c r="D409" s="204" t="s">
        <v>159</v>
      </c>
      <c r="E409" s="205" t="s">
        <v>1869</v>
      </c>
      <c r="F409" s="206" t="s">
        <v>1870</v>
      </c>
      <c r="G409" s="207" t="s">
        <v>1871</v>
      </c>
      <c r="H409" s="208">
        <v>1</v>
      </c>
      <c r="I409" s="209"/>
      <c r="J409" s="208">
        <f>ROUND(I409*H409,0)</f>
        <v>0</v>
      </c>
      <c r="K409" s="206" t="s">
        <v>163</v>
      </c>
      <c r="L409" s="43"/>
      <c r="M409" s="210" t="s">
        <v>20</v>
      </c>
      <c r="N409" s="211" t="s">
        <v>46</v>
      </c>
      <c r="O409" s="79"/>
      <c r="P409" s="212">
        <f>O409*H409</f>
        <v>0</v>
      </c>
      <c r="Q409" s="212">
        <v>0</v>
      </c>
      <c r="R409" s="212">
        <f>Q409*H409</f>
        <v>0</v>
      </c>
      <c r="S409" s="212">
        <v>0</v>
      </c>
      <c r="T409" s="213">
        <f>S409*H409</f>
        <v>0</v>
      </c>
      <c r="AR409" s="17" t="s">
        <v>164</v>
      </c>
      <c r="AT409" s="17" t="s">
        <v>159</v>
      </c>
      <c r="AU409" s="17" t="s">
        <v>165</v>
      </c>
      <c r="AY409" s="17" t="s">
        <v>157</v>
      </c>
      <c r="BE409" s="214">
        <f>IF(N409="základní",J409,0)</f>
        <v>0</v>
      </c>
      <c r="BF409" s="214">
        <f>IF(N409="snížená",J409,0)</f>
        <v>0</v>
      </c>
      <c r="BG409" s="214">
        <f>IF(N409="zákl. přenesená",J409,0)</f>
        <v>0</v>
      </c>
      <c r="BH409" s="214">
        <f>IF(N409="sníž. přenesená",J409,0)</f>
        <v>0</v>
      </c>
      <c r="BI409" s="214">
        <f>IF(N409="nulová",J409,0)</f>
        <v>0</v>
      </c>
      <c r="BJ409" s="17" t="s">
        <v>165</v>
      </c>
      <c r="BK409" s="214">
        <f>ROUND(I409*H409,0)</f>
        <v>0</v>
      </c>
      <c r="BL409" s="17" t="s">
        <v>164</v>
      </c>
      <c r="BM409" s="17" t="s">
        <v>1872</v>
      </c>
    </row>
    <row r="410" spans="2:63" s="10" customFormat="1" ht="22.8" customHeight="1">
      <c r="B410" s="188"/>
      <c r="C410" s="189"/>
      <c r="D410" s="190" t="s">
        <v>73</v>
      </c>
      <c r="E410" s="202" t="s">
        <v>1873</v>
      </c>
      <c r="F410" s="202" t="s">
        <v>1874</v>
      </c>
      <c r="G410" s="189"/>
      <c r="H410" s="189"/>
      <c r="I410" s="192"/>
      <c r="J410" s="203">
        <f>BK410</f>
        <v>0</v>
      </c>
      <c r="K410" s="189"/>
      <c r="L410" s="194"/>
      <c r="M410" s="195"/>
      <c r="N410" s="196"/>
      <c r="O410" s="196"/>
      <c r="P410" s="197">
        <f>P411</f>
        <v>0</v>
      </c>
      <c r="Q410" s="196"/>
      <c r="R410" s="197">
        <f>R411</f>
        <v>0</v>
      </c>
      <c r="S410" s="196"/>
      <c r="T410" s="198">
        <f>T411</f>
        <v>0</v>
      </c>
      <c r="AR410" s="199" t="s">
        <v>185</v>
      </c>
      <c r="AT410" s="200" t="s">
        <v>73</v>
      </c>
      <c r="AU410" s="200" t="s">
        <v>8</v>
      </c>
      <c r="AY410" s="199" t="s">
        <v>157</v>
      </c>
      <c r="BK410" s="201">
        <f>BK411</f>
        <v>0</v>
      </c>
    </row>
    <row r="411" spans="2:65" s="1" customFormat="1" ht="16.5" customHeight="1">
      <c r="B411" s="38"/>
      <c r="C411" s="204" t="s">
        <v>941</v>
      </c>
      <c r="D411" s="204" t="s">
        <v>159</v>
      </c>
      <c r="E411" s="205" t="s">
        <v>1875</v>
      </c>
      <c r="F411" s="206" t="s">
        <v>1876</v>
      </c>
      <c r="G411" s="207" t="s">
        <v>1871</v>
      </c>
      <c r="H411" s="208">
        <v>1</v>
      </c>
      <c r="I411" s="209"/>
      <c r="J411" s="208">
        <f>ROUND(I411*H411,0)</f>
        <v>0</v>
      </c>
      <c r="K411" s="206" t="s">
        <v>163</v>
      </c>
      <c r="L411" s="43"/>
      <c r="M411" s="210" t="s">
        <v>20</v>
      </c>
      <c r="N411" s="211" t="s">
        <v>46</v>
      </c>
      <c r="O411" s="79"/>
      <c r="P411" s="212">
        <f>O411*H411</f>
        <v>0</v>
      </c>
      <c r="Q411" s="212">
        <v>0</v>
      </c>
      <c r="R411" s="212">
        <f>Q411*H411</f>
        <v>0</v>
      </c>
      <c r="S411" s="212">
        <v>0</v>
      </c>
      <c r="T411" s="213">
        <f>S411*H411</f>
        <v>0</v>
      </c>
      <c r="AR411" s="17" t="s">
        <v>164</v>
      </c>
      <c r="AT411" s="17" t="s">
        <v>159</v>
      </c>
      <c r="AU411" s="17" t="s">
        <v>165</v>
      </c>
      <c r="AY411" s="17" t="s">
        <v>157</v>
      </c>
      <c r="BE411" s="214">
        <f>IF(N411="základní",J411,0)</f>
        <v>0</v>
      </c>
      <c r="BF411" s="214">
        <f>IF(N411="snížená",J411,0)</f>
        <v>0</v>
      </c>
      <c r="BG411" s="214">
        <f>IF(N411="zákl. přenesená",J411,0)</f>
        <v>0</v>
      </c>
      <c r="BH411" s="214">
        <f>IF(N411="sníž. přenesená",J411,0)</f>
        <v>0</v>
      </c>
      <c r="BI411" s="214">
        <f>IF(N411="nulová",J411,0)</f>
        <v>0</v>
      </c>
      <c r="BJ411" s="17" t="s">
        <v>165</v>
      </c>
      <c r="BK411" s="214">
        <f>ROUND(I411*H411,0)</f>
        <v>0</v>
      </c>
      <c r="BL411" s="17" t="s">
        <v>164</v>
      </c>
      <c r="BM411" s="17" t="s">
        <v>1877</v>
      </c>
    </row>
    <row r="412" spans="2:63" s="10" customFormat="1" ht="22.8" customHeight="1">
      <c r="B412" s="188"/>
      <c r="C412" s="189"/>
      <c r="D412" s="190" t="s">
        <v>73</v>
      </c>
      <c r="E412" s="202" t="s">
        <v>1878</v>
      </c>
      <c r="F412" s="202" t="s">
        <v>1879</v>
      </c>
      <c r="G412" s="189"/>
      <c r="H412" s="189"/>
      <c r="I412" s="192"/>
      <c r="J412" s="203">
        <f>BK412</f>
        <v>0</v>
      </c>
      <c r="K412" s="189"/>
      <c r="L412" s="194"/>
      <c r="M412" s="195"/>
      <c r="N412" s="196"/>
      <c r="O412" s="196"/>
      <c r="P412" s="197">
        <f>SUM(P413:P414)</f>
        <v>0</v>
      </c>
      <c r="Q412" s="196"/>
      <c r="R412" s="197">
        <f>SUM(R413:R414)</f>
        <v>0</v>
      </c>
      <c r="S412" s="196"/>
      <c r="T412" s="198">
        <f>SUM(T413:T414)</f>
        <v>0</v>
      </c>
      <c r="AR412" s="199" t="s">
        <v>185</v>
      </c>
      <c r="AT412" s="200" t="s">
        <v>73</v>
      </c>
      <c r="AU412" s="200" t="s">
        <v>8</v>
      </c>
      <c r="AY412" s="199" t="s">
        <v>157</v>
      </c>
      <c r="BK412" s="201">
        <f>SUM(BK413:BK414)</f>
        <v>0</v>
      </c>
    </row>
    <row r="413" spans="2:65" s="1" customFormat="1" ht="16.5" customHeight="1">
      <c r="B413" s="38"/>
      <c r="C413" s="204" t="s">
        <v>946</v>
      </c>
      <c r="D413" s="204" t="s">
        <v>159</v>
      </c>
      <c r="E413" s="205" t="s">
        <v>1880</v>
      </c>
      <c r="F413" s="206" t="s">
        <v>1881</v>
      </c>
      <c r="G413" s="207" t="s">
        <v>1871</v>
      </c>
      <c r="H413" s="208">
        <v>1</v>
      </c>
      <c r="I413" s="209"/>
      <c r="J413" s="208">
        <f>ROUND(I413*H413,0)</f>
        <v>0</v>
      </c>
      <c r="K413" s="206" t="s">
        <v>163</v>
      </c>
      <c r="L413" s="43"/>
      <c r="M413" s="210" t="s">
        <v>20</v>
      </c>
      <c r="N413" s="211" t="s">
        <v>46</v>
      </c>
      <c r="O413" s="79"/>
      <c r="P413" s="212">
        <f>O413*H413</f>
        <v>0</v>
      </c>
      <c r="Q413" s="212">
        <v>0</v>
      </c>
      <c r="R413" s="212">
        <f>Q413*H413</f>
        <v>0</v>
      </c>
      <c r="S413" s="212">
        <v>0</v>
      </c>
      <c r="T413" s="213">
        <f>S413*H413</f>
        <v>0</v>
      </c>
      <c r="AR413" s="17" t="s">
        <v>164</v>
      </c>
      <c r="AT413" s="17" t="s">
        <v>159</v>
      </c>
      <c r="AU413" s="17" t="s">
        <v>165</v>
      </c>
      <c r="AY413" s="17" t="s">
        <v>157</v>
      </c>
      <c r="BE413" s="214">
        <f>IF(N413="základní",J413,0)</f>
        <v>0</v>
      </c>
      <c r="BF413" s="214">
        <f>IF(N413="snížená",J413,0)</f>
        <v>0</v>
      </c>
      <c r="BG413" s="214">
        <f>IF(N413="zákl. přenesená",J413,0)</f>
        <v>0</v>
      </c>
      <c r="BH413" s="214">
        <f>IF(N413="sníž. přenesená",J413,0)</f>
        <v>0</v>
      </c>
      <c r="BI413" s="214">
        <f>IF(N413="nulová",J413,0)</f>
        <v>0</v>
      </c>
      <c r="BJ413" s="17" t="s">
        <v>165</v>
      </c>
      <c r="BK413" s="214">
        <f>ROUND(I413*H413,0)</f>
        <v>0</v>
      </c>
      <c r="BL413" s="17" t="s">
        <v>164</v>
      </c>
      <c r="BM413" s="17" t="s">
        <v>1882</v>
      </c>
    </row>
    <row r="414" spans="2:65" s="1" customFormat="1" ht="16.5" customHeight="1">
      <c r="B414" s="38"/>
      <c r="C414" s="204" t="s">
        <v>951</v>
      </c>
      <c r="D414" s="204" t="s">
        <v>159</v>
      </c>
      <c r="E414" s="205" t="s">
        <v>1883</v>
      </c>
      <c r="F414" s="206" t="s">
        <v>1884</v>
      </c>
      <c r="G414" s="207" t="s">
        <v>1871</v>
      </c>
      <c r="H414" s="208">
        <v>1</v>
      </c>
      <c r="I414" s="209"/>
      <c r="J414" s="208">
        <f>ROUND(I414*H414,0)</f>
        <v>0</v>
      </c>
      <c r="K414" s="206" t="s">
        <v>209</v>
      </c>
      <c r="L414" s="43"/>
      <c r="M414" s="271" t="s">
        <v>20</v>
      </c>
      <c r="N414" s="272" t="s">
        <v>46</v>
      </c>
      <c r="O414" s="273"/>
      <c r="P414" s="274">
        <f>O414*H414</f>
        <v>0</v>
      </c>
      <c r="Q414" s="274">
        <v>0</v>
      </c>
      <c r="R414" s="274">
        <f>Q414*H414</f>
        <v>0</v>
      </c>
      <c r="S414" s="274">
        <v>0</v>
      </c>
      <c r="T414" s="275">
        <f>S414*H414</f>
        <v>0</v>
      </c>
      <c r="AR414" s="17" t="s">
        <v>164</v>
      </c>
      <c r="AT414" s="17" t="s">
        <v>159</v>
      </c>
      <c r="AU414" s="17" t="s">
        <v>165</v>
      </c>
      <c r="AY414" s="17" t="s">
        <v>157</v>
      </c>
      <c r="BE414" s="214">
        <f>IF(N414="základní",J414,0)</f>
        <v>0</v>
      </c>
      <c r="BF414" s="214">
        <f>IF(N414="snížená",J414,0)</f>
        <v>0</v>
      </c>
      <c r="BG414" s="214">
        <f>IF(N414="zákl. přenesená",J414,0)</f>
        <v>0</v>
      </c>
      <c r="BH414" s="214">
        <f>IF(N414="sníž. přenesená",J414,0)</f>
        <v>0</v>
      </c>
      <c r="BI414" s="214">
        <f>IF(N414="nulová",J414,0)</f>
        <v>0</v>
      </c>
      <c r="BJ414" s="17" t="s">
        <v>165</v>
      </c>
      <c r="BK414" s="214">
        <f>ROUND(I414*H414,0)</f>
        <v>0</v>
      </c>
      <c r="BL414" s="17" t="s">
        <v>164</v>
      </c>
      <c r="BM414" s="17" t="s">
        <v>1885</v>
      </c>
    </row>
    <row r="415" spans="2:12" s="1" customFormat="1" ht="6.95" customHeight="1">
      <c r="B415" s="57"/>
      <c r="C415" s="58"/>
      <c r="D415" s="58"/>
      <c r="E415" s="58"/>
      <c r="F415" s="58"/>
      <c r="G415" s="58"/>
      <c r="H415" s="58"/>
      <c r="I415" s="154"/>
      <c r="J415" s="58"/>
      <c r="K415" s="58"/>
      <c r="L415" s="43"/>
    </row>
  </sheetData>
  <sheetProtection password="CC35" sheet="1" objects="1" scenarios="1" formatColumns="0" formatRows="0" autoFilter="0"/>
  <autoFilter ref="C100:K414"/>
  <mergeCells count="9">
    <mergeCell ref="E7:H7"/>
    <mergeCell ref="E9:H9"/>
    <mergeCell ref="E18:H18"/>
    <mergeCell ref="E27:H27"/>
    <mergeCell ref="E48:H48"/>
    <mergeCell ref="E50:H50"/>
    <mergeCell ref="E91:H91"/>
    <mergeCell ref="E93:H9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3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88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20"/>
      <c r="AT3" s="17" t="s">
        <v>8</v>
      </c>
    </row>
    <row r="4" spans="2:46" ht="24.95" customHeight="1">
      <c r="B4" s="20"/>
      <c r="D4" s="127" t="s">
        <v>107</v>
      </c>
      <c r="L4" s="20"/>
      <c r="M4" s="24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28" t="s">
        <v>16</v>
      </c>
      <c r="L6" s="20"/>
    </row>
    <row r="7" spans="2:12" ht="16.5" customHeight="1">
      <c r="B7" s="20"/>
      <c r="E7" s="129" t="str">
        <f>'Rekapitulace stavby'!K6</f>
        <v>Klatovy bytový dům č. p. 391 392 393 - stavební úpravy</v>
      </c>
      <c r="F7" s="128"/>
      <c r="G7" s="128"/>
      <c r="H7" s="128"/>
      <c r="L7" s="20"/>
    </row>
    <row r="8" spans="2:12" s="1" customFormat="1" ht="12" customHeight="1">
      <c r="B8" s="43"/>
      <c r="D8" s="128" t="s">
        <v>108</v>
      </c>
      <c r="I8" s="130"/>
      <c r="L8" s="43"/>
    </row>
    <row r="9" spans="2:12" s="1" customFormat="1" ht="36.95" customHeight="1">
      <c r="B9" s="43"/>
      <c r="E9" s="131" t="s">
        <v>1886</v>
      </c>
      <c r="F9" s="1"/>
      <c r="G9" s="1"/>
      <c r="H9" s="1"/>
      <c r="I9" s="130"/>
      <c r="L9" s="43"/>
    </row>
    <row r="10" spans="2:12" s="1" customFormat="1" ht="12">
      <c r="B10" s="43"/>
      <c r="I10" s="130"/>
      <c r="L10" s="43"/>
    </row>
    <row r="11" spans="2:12" s="1" customFormat="1" ht="12" customHeight="1">
      <c r="B11" s="43"/>
      <c r="D11" s="128" t="s">
        <v>19</v>
      </c>
      <c r="F11" s="17" t="s">
        <v>20</v>
      </c>
      <c r="I11" s="132" t="s">
        <v>21</v>
      </c>
      <c r="J11" s="17" t="s">
        <v>20</v>
      </c>
      <c r="L11" s="43"/>
    </row>
    <row r="12" spans="2:12" s="1" customFormat="1" ht="12" customHeight="1">
      <c r="B12" s="43"/>
      <c r="D12" s="128" t="s">
        <v>22</v>
      </c>
      <c r="F12" s="17" t="s">
        <v>23</v>
      </c>
      <c r="I12" s="132" t="s">
        <v>24</v>
      </c>
      <c r="J12" s="133" t="str">
        <f>'Rekapitulace stavby'!AN8</f>
        <v>24. 4. 2019</v>
      </c>
      <c r="L12" s="43"/>
    </row>
    <row r="13" spans="2:12" s="1" customFormat="1" ht="10.8" customHeight="1">
      <c r="B13" s="43"/>
      <c r="I13" s="130"/>
      <c r="L13" s="43"/>
    </row>
    <row r="14" spans="2:12" s="1" customFormat="1" ht="12" customHeight="1">
      <c r="B14" s="43"/>
      <c r="D14" s="128" t="s">
        <v>28</v>
      </c>
      <c r="I14" s="132" t="s">
        <v>29</v>
      </c>
      <c r="J14" s="17" t="s">
        <v>20</v>
      </c>
      <c r="L14" s="43"/>
    </row>
    <row r="15" spans="2:12" s="1" customFormat="1" ht="18" customHeight="1">
      <c r="B15" s="43"/>
      <c r="E15" s="17" t="s">
        <v>23</v>
      </c>
      <c r="I15" s="132" t="s">
        <v>31</v>
      </c>
      <c r="J15" s="17" t="s">
        <v>20</v>
      </c>
      <c r="L15" s="43"/>
    </row>
    <row r="16" spans="2:12" s="1" customFormat="1" ht="6.95" customHeight="1">
      <c r="B16" s="43"/>
      <c r="I16" s="130"/>
      <c r="L16" s="43"/>
    </row>
    <row r="17" spans="2:12" s="1" customFormat="1" ht="12" customHeight="1">
      <c r="B17" s="43"/>
      <c r="D17" s="128" t="s">
        <v>32</v>
      </c>
      <c r="I17" s="132" t="s">
        <v>29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7"/>
      <c r="G18" s="17"/>
      <c r="H18" s="17"/>
      <c r="I18" s="132" t="s">
        <v>31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0"/>
      <c r="L19" s="43"/>
    </row>
    <row r="20" spans="2:12" s="1" customFormat="1" ht="12" customHeight="1">
      <c r="B20" s="43"/>
      <c r="D20" s="128" t="s">
        <v>35</v>
      </c>
      <c r="I20" s="132" t="s">
        <v>29</v>
      </c>
      <c r="J20" s="17" t="s">
        <v>20</v>
      </c>
      <c r="L20" s="43"/>
    </row>
    <row r="21" spans="2:12" s="1" customFormat="1" ht="18" customHeight="1">
      <c r="B21" s="43"/>
      <c r="E21" s="17" t="s">
        <v>23</v>
      </c>
      <c r="I21" s="132" t="s">
        <v>31</v>
      </c>
      <c r="J21" s="17" t="s">
        <v>20</v>
      </c>
      <c r="L21" s="43"/>
    </row>
    <row r="22" spans="2:12" s="1" customFormat="1" ht="6.95" customHeight="1">
      <c r="B22" s="43"/>
      <c r="I22" s="130"/>
      <c r="L22" s="43"/>
    </row>
    <row r="23" spans="2:12" s="1" customFormat="1" ht="12" customHeight="1">
      <c r="B23" s="43"/>
      <c r="D23" s="128" t="s">
        <v>37</v>
      </c>
      <c r="I23" s="132" t="s">
        <v>29</v>
      </c>
      <c r="J23" s="17" t="str">
        <f>IF('Rekapitulace stavby'!AN19="","",'Rekapitulace stavby'!AN19)</f>
        <v/>
      </c>
      <c r="L23" s="43"/>
    </row>
    <row r="24" spans="2:12" s="1" customFormat="1" ht="18" customHeight="1">
      <c r="B24" s="43"/>
      <c r="E24" s="17" t="str">
        <f>IF('Rekapitulace stavby'!E20="","",'Rekapitulace stavby'!E20)</f>
        <v xml:space="preserve"> </v>
      </c>
      <c r="I24" s="132" t="s">
        <v>31</v>
      </c>
      <c r="J24" s="17" t="str">
        <f>IF('Rekapitulace stavby'!AN20="","",'Rekapitulace stavby'!AN20)</f>
        <v/>
      </c>
      <c r="L24" s="43"/>
    </row>
    <row r="25" spans="2:12" s="1" customFormat="1" ht="6.95" customHeight="1">
      <c r="B25" s="43"/>
      <c r="I25" s="130"/>
      <c r="L25" s="43"/>
    </row>
    <row r="26" spans="2:12" s="1" customFormat="1" ht="12" customHeight="1">
      <c r="B26" s="43"/>
      <c r="D26" s="128" t="s">
        <v>38</v>
      </c>
      <c r="I26" s="130"/>
      <c r="L26" s="43"/>
    </row>
    <row r="27" spans="2:12" s="6" customFormat="1" ht="16.5" customHeight="1">
      <c r="B27" s="134"/>
      <c r="E27" s="135" t="s">
        <v>20</v>
      </c>
      <c r="F27" s="135"/>
      <c r="G27" s="135"/>
      <c r="H27" s="135"/>
      <c r="I27" s="136"/>
      <c r="L27" s="134"/>
    </row>
    <row r="28" spans="2:12" s="1" customFormat="1" ht="6.95" customHeight="1">
      <c r="B28" s="43"/>
      <c r="I28" s="130"/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37"/>
      <c r="J29" s="71"/>
      <c r="K29" s="71"/>
      <c r="L29" s="43"/>
    </row>
    <row r="30" spans="2:12" s="1" customFormat="1" ht="25.4" customHeight="1">
      <c r="B30" s="43"/>
      <c r="D30" s="138" t="s">
        <v>40</v>
      </c>
      <c r="I30" s="130"/>
      <c r="J30" s="139">
        <f>ROUND(J86,2)</f>
        <v>0</v>
      </c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37"/>
      <c r="J31" s="71"/>
      <c r="K31" s="71"/>
      <c r="L31" s="43"/>
    </row>
    <row r="32" spans="2:12" s="1" customFormat="1" ht="14.4" customHeight="1">
      <c r="B32" s="43"/>
      <c r="F32" s="140" t="s">
        <v>42</v>
      </c>
      <c r="I32" s="141" t="s">
        <v>41</v>
      </c>
      <c r="J32" s="140" t="s">
        <v>43</v>
      </c>
      <c r="L32" s="43"/>
    </row>
    <row r="33" spans="2:12" s="1" customFormat="1" ht="14.4" customHeight="1">
      <c r="B33" s="43"/>
      <c r="D33" s="128" t="s">
        <v>44</v>
      </c>
      <c r="E33" s="128" t="s">
        <v>45</v>
      </c>
      <c r="F33" s="142">
        <f>ROUND((SUM(BE86:BE112)),2)</f>
        <v>0</v>
      </c>
      <c r="I33" s="143">
        <v>0.21</v>
      </c>
      <c r="J33" s="142">
        <f>ROUND(((SUM(BE86:BE112))*I33),2)</f>
        <v>0</v>
      </c>
      <c r="L33" s="43"/>
    </row>
    <row r="34" spans="2:12" s="1" customFormat="1" ht="14.4" customHeight="1">
      <c r="B34" s="43"/>
      <c r="E34" s="128" t="s">
        <v>46</v>
      </c>
      <c r="F34" s="142">
        <f>ROUND((SUM(BF86:BF112)),2)</f>
        <v>0</v>
      </c>
      <c r="I34" s="143">
        <v>0.15</v>
      </c>
      <c r="J34" s="142">
        <f>ROUND(((SUM(BF86:BF112))*I34),2)</f>
        <v>0</v>
      </c>
      <c r="L34" s="43"/>
    </row>
    <row r="35" spans="2:12" s="1" customFormat="1" ht="14.4" customHeight="1" hidden="1">
      <c r="B35" s="43"/>
      <c r="E35" s="128" t="s">
        <v>47</v>
      </c>
      <c r="F35" s="142">
        <f>ROUND((SUM(BG86:BG112)),2)</f>
        <v>0</v>
      </c>
      <c r="I35" s="143">
        <v>0.21</v>
      </c>
      <c r="J35" s="142">
        <f>0</f>
        <v>0</v>
      </c>
      <c r="L35" s="43"/>
    </row>
    <row r="36" spans="2:12" s="1" customFormat="1" ht="14.4" customHeight="1" hidden="1">
      <c r="B36" s="43"/>
      <c r="E36" s="128" t="s">
        <v>48</v>
      </c>
      <c r="F36" s="142">
        <f>ROUND((SUM(BH86:BH112)),2)</f>
        <v>0</v>
      </c>
      <c r="I36" s="143">
        <v>0.15</v>
      </c>
      <c r="J36" s="142">
        <f>0</f>
        <v>0</v>
      </c>
      <c r="L36" s="43"/>
    </row>
    <row r="37" spans="2:12" s="1" customFormat="1" ht="14.4" customHeight="1" hidden="1">
      <c r="B37" s="43"/>
      <c r="E37" s="128" t="s">
        <v>49</v>
      </c>
      <c r="F37" s="142">
        <f>ROUND((SUM(BI86:BI112)),2)</f>
        <v>0</v>
      </c>
      <c r="I37" s="143">
        <v>0</v>
      </c>
      <c r="J37" s="142">
        <f>0</f>
        <v>0</v>
      </c>
      <c r="L37" s="43"/>
    </row>
    <row r="38" spans="2:12" s="1" customFormat="1" ht="6.95" customHeight="1">
      <c r="B38" s="43"/>
      <c r="I38" s="130"/>
      <c r="L38" s="43"/>
    </row>
    <row r="39" spans="2:12" s="1" customFormat="1" ht="25.4" customHeight="1">
      <c r="B39" s="43"/>
      <c r="C39" s="144"/>
      <c r="D39" s="145" t="s">
        <v>50</v>
      </c>
      <c r="E39" s="146"/>
      <c r="F39" s="146"/>
      <c r="G39" s="147" t="s">
        <v>51</v>
      </c>
      <c r="H39" s="148" t="s">
        <v>52</v>
      </c>
      <c r="I39" s="149"/>
      <c r="J39" s="150">
        <f>SUM(J30:J37)</f>
        <v>0</v>
      </c>
      <c r="K39" s="151"/>
      <c r="L39" s="43"/>
    </row>
    <row r="40" spans="2:12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3"/>
    </row>
    <row r="44" spans="2:12" s="1" customFormat="1" ht="6.95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3"/>
    </row>
    <row r="45" spans="2:12" s="1" customFormat="1" ht="24.95" customHeight="1">
      <c r="B45" s="38"/>
      <c r="C45" s="23" t="s">
        <v>110</v>
      </c>
      <c r="D45" s="39"/>
      <c r="E45" s="39"/>
      <c r="F45" s="39"/>
      <c r="G45" s="39"/>
      <c r="H45" s="39"/>
      <c r="I45" s="130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30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0"/>
      <c r="J47" s="39"/>
      <c r="K47" s="39"/>
      <c r="L47" s="43"/>
    </row>
    <row r="48" spans="2:12" s="1" customFormat="1" ht="16.5" customHeight="1">
      <c r="B48" s="38"/>
      <c r="C48" s="39"/>
      <c r="D48" s="39"/>
      <c r="E48" s="158" t="str">
        <f>E7</f>
        <v>Klatovy bytový dům č. p. 391 392 393 - stavební úpravy</v>
      </c>
      <c r="F48" s="32"/>
      <c r="G48" s="32"/>
      <c r="H48" s="32"/>
      <c r="I48" s="130"/>
      <c r="J48" s="39"/>
      <c r="K48" s="39"/>
      <c r="L48" s="43"/>
    </row>
    <row r="49" spans="2:12" s="1" customFormat="1" ht="12" customHeight="1">
      <c r="B49" s="38"/>
      <c r="C49" s="32" t="s">
        <v>108</v>
      </c>
      <c r="D49" s="39"/>
      <c r="E49" s="39"/>
      <c r="F49" s="39"/>
      <c r="G49" s="39"/>
      <c r="H49" s="39"/>
      <c r="I49" s="130"/>
      <c r="J49" s="39"/>
      <c r="K49" s="39"/>
      <c r="L49" s="43"/>
    </row>
    <row r="50" spans="2:12" s="1" customFormat="1" ht="16.5" customHeight="1">
      <c r="B50" s="38"/>
      <c r="C50" s="39"/>
      <c r="D50" s="39"/>
      <c r="E50" s="64" t="str">
        <f>E9</f>
        <v>01-3 - SO 01-3 bytový dům č. p. 391 - způsobilé vedlejší</v>
      </c>
      <c r="F50" s="39"/>
      <c r="G50" s="39"/>
      <c r="H50" s="39"/>
      <c r="I50" s="130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30"/>
      <c r="J51" s="39"/>
      <c r="K51" s="39"/>
      <c r="L51" s="43"/>
    </row>
    <row r="52" spans="2:12" s="1" customFormat="1" ht="12" customHeight="1">
      <c r="B52" s="38"/>
      <c r="C52" s="32" t="s">
        <v>22</v>
      </c>
      <c r="D52" s="39"/>
      <c r="E52" s="39"/>
      <c r="F52" s="27" t="str">
        <f>F12</f>
        <v xml:space="preserve"> </v>
      </c>
      <c r="G52" s="39"/>
      <c r="H52" s="39"/>
      <c r="I52" s="132" t="s">
        <v>24</v>
      </c>
      <c r="J52" s="67" t="str">
        <f>IF(J12="","",J12)</f>
        <v>24. 4. 2019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30"/>
      <c r="J53" s="39"/>
      <c r="K53" s="39"/>
      <c r="L53" s="43"/>
    </row>
    <row r="54" spans="2:12" s="1" customFormat="1" ht="13.65" customHeight="1">
      <c r="B54" s="38"/>
      <c r="C54" s="32" t="s">
        <v>28</v>
      </c>
      <c r="D54" s="39"/>
      <c r="E54" s="39"/>
      <c r="F54" s="27" t="str">
        <f>E15</f>
        <v xml:space="preserve"> </v>
      </c>
      <c r="G54" s="39"/>
      <c r="H54" s="39"/>
      <c r="I54" s="132" t="s">
        <v>35</v>
      </c>
      <c r="J54" s="36" t="str">
        <f>E21</f>
        <v xml:space="preserve"> </v>
      </c>
      <c r="K54" s="39"/>
      <c r="L54" s="43"/>
    </row>
    <row r="55" spans="2:12" s="1" customFormat="1" ht="13.65" customHeight="1">
      <c r="B55" s="38"/>
      <c r="C55" s="32" t="s">
        <v>32</v>
      </c>
      <c r="D55" s="39"/>
      <c r="E55" s="39"/>
      <c r="F55" s="27" t="str">
        <f>IF(E18="","",E18)</f>
        <v>Vyplň údaj</v>
      </c>
      <c r="G55" s="39"/>
      <c r="H55" s="39"/>
      <c r="I55" s="132" t="s">
        <v>37</v>
      </c>
      <c r="J55" s="36" t="str">
        <f>E24</f>
        <v xml:space="preserve"> 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30"/>
      <c r="J56" s="39"/>
      <c r="K56" s="39"/>
      <c r="L56" s="43"/>
    </row>
    <row r="57" spans="2:12" s="1" customFormat="1" ht="29.25" customHeight="1">
      <c r="B57" s="38"/>
      <c r="C57" s="159" t="s">
        <v>111</v>
      </c>
      <c r="D57" s="160"/>
      <c r="E57" s="160"/>
      <c r="F57" s="160"/>
      <c r="G57" s="160"/>
      <c r="H57" s="160"/>
      <c r="I57" s="161"/>
      <c r="J57" s="162" t="s">
        <v>112</v>
      </c>
      <c r="K57" s="160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30"/>
      <c r="J58" s="39"/>
      <c r="K58" s="39"/>
      <c r="L58" s="43"/>
    </row>
    <row r="59" spans="2:47" s="1" customFormat="1" ht="22.8" customHeight="1">
      <c r="B59" s="38"/>
      <c r="C59" s="163" t="s">
        <v>72</v>
      </c>
      <c r="D59" s="39"/>
      <c r="E59" s="39"/>
      <c r="F59" s="39"/>
      <c r="G59" s="39"/>
      <c r="H59" s="39"/>
      <c r="I59" s="130"/>
      <c r="J59" s="97">
        <f>J86</f>
        <v>0</v>
      </c>
      <c r="K59" s="39"/>
      <c r="L59" s="43"/>
      <c r="AU59" s="17" t="s">
        <v>113</v>
      </c>
    </row>
    <row r="60" spans="2:12" s="7" customFormat="1" ht="24.95" customHeight="1">
      <c r="B60" s="164"/>
      <c r="C60" s="165"/>
      <c r="D60" s="166" t="s">
        <v>1382</v>
      </c>
      <c r="E60" s="167"/>
      <c r="F60" s="167"/>
      <c r="G60" s="167"/>
      <c r="H60" s="167"/>
      <c r="I60" s="168"/>
      <c r="J60" s="169">
        <f>J87</f>
        <v>0</v>
      </c>
      <c r="K60" s="165"/>
      <c r="L60" s="170"/>
    </row>
    <row r="61" spans="2:12" s="8" customFormat="1" ht="19.9" customHeight="1">
      <c r="B61" s="171"/>
      <c r="C61" s="172"/>
      <c r="D61" s="173" t="s">
        <v>1887</v>
      </c>
      <c r="E61" s="174"/>
      <c r="F61" s="174"/>
      <c r="G61" s="174"/>
      <c r="H61" s="174"/>
      <c r="I61" s="175"/>
      <c r="J61" s="176">
        <f>J88</f>
        <v>0</v>
      </c>
      <c r="K61" s="172"/>
      <c r="L61" s="177"/>
    </row>
    <row r="62" spans="2:12" s="8" customFormat="1" ht="19.9" customHeight="1">
      <c r="B62" s="171"/>
      <c r="C62" s="172"/>
      <c r="D62" s="173" t="s">
        <v>1393</v>
      </c>
      <c r="E62" s="174"/>
      <c r="F62" s="174"/>
      <c r="G62" s="174"/>
      <c r="H62" s="174"/>
      <c r="I62" s="175"/>
      <c r="J62" s="176">
        <f>J94</f>
        <v>0</v>
      </c>
      <c r="K62" s="172"/>
      <c r="L62" s="177"/>
    </row>
    <row r="63" spans="2:12" s="7" customFormat="1" ht="24.95" customHeight="1">
      <c r="B63" s="164"/>
      <c r="C63" s="165"/>
      <c r="D63" s="166" t="s">
        <v>125</v>
      </c>
      <c r="E63" s="167"/>
      <c r="F63" s="167"/>
      <c r="G63" s="167"/>
      <c r="H63" s="167"/>
      <c r="I63" s="168"/>
      <c r="J63" s="169">
        <f>J97</f>
        <v>0</v>
      </c>
      <c r="K63" s="165"/>
      <c r="L63" s="170"/>
    </row>
    <row r="64" spans="2:12" s="8" customFormat="1" ht="19.9" customHeight="1">
      <c r="B64" s="171"/>
      <c r="C64" s="172"/>
      <c r="D64" s="173" t="s">
        <v>1888</v>
      </c>
      <c r="E64" s="174"/>
      <c r="F64" s="174"/>
      <c r="G64" s="174"/>
      <c r="H64" s="174"/>
      <c r="I64" s="175"/>
      <c r="J64" s="176">
        <f>J98</f>
        <v>0</v>
      </c>
      <c r="K64" s="172"/>
      <c r="L64" s="177"/>
    </row>
    <row r="65" spans="2:12" s="8" customFormat="1" ht="19.9" customHeight="1">
      <c r="B65" s="171"/>
      <c r="C65" s="172"/>
      <c r="D65" s="173" t="s">
        <v>131</v>
      </c>
      <c r="E65" s="174"/>
      <c r="F65" s="174"/>
      <c r="G65" s="174"/>
      <c r="H65" s="174"/>
      <c r="I65" s="175"/>
      <c r="J65" s="176">
        <f>J105</f>
        <v>0</v>
      </c>
      <c r="K65" s="172"/>
      <c r="L65" s="177"/>
    </row>
    <row r="66" spans="2:12" s="8" customFormat="1" ht="19.9" customHeight="1">
      <c r="B66" s="171"/>
      <c r="C66" s="172"/>
      <c r="D66" s="173" t="s">
        <v>134</v>
      </c>
      <c r="E66" s="174"/>
      <c r="F66" s="174"/>
      <c r="G66" s="174"/>
      <c r="H66" s="174"/>
      <c r="I66" s="175"/>
      <c r="J66" s="176">
        <f>J110</f>
        <v>0</v>
      </c>
      <c r="K66" s="172"/>
      <c r="L66" s="177"/>
    </row>
    <row r="67" spans="2:12" s="1" customFormat="1" ht="21.8" customHeight="1">
      <c r="B67" s="38"/>
      <c r="C67" s="39"/>
      <c r="D67" s="39"/>
      <c r="E67" s="39"/>
      <c r="F67" s="39"/>
      <c r="G67" s="39"/>
      <c r="H67" s="39"/>
      <c r="I67" s="130"/>
      <c r="J67" s="39"/>
      <c r="K67" s="39"/>
      <c r="L67" s="43"/>
    </row>
    <row r="68" spans="2:12" s="1" customFormat="1" ht="6.95" customHeight="1">
      <c r="B68" s="57"/>
      <c r="C68" s="58"/>
      <c r="D68" s="58"/>
      <c r="E68" s="58"/>
      <c r="F68" s="58"/>
      <c r="G68" s="58"/>
      <c r="H68" s="58"/>
      <c r="I68" s="154"/>
      <c r="J68" s="58"/>
      <c r="K68" s="58"/>
      <c r="L68" s="43"/>
    </row>
    <row r="72" spans="2:12" s="1" customFormat="1" ht="6.95" customHeight="1">
      <c r="B72" s="59"/>
      <c r="C72" s="60"/>
      <c r="D72" s="60"/>
      <c r="E72" s="60"/>
      <c r="F72" s="60"/>
      <c r="G72" s="60"/>
      <c r="H72" s="60"/>
      <c r="I72" s="157"/>
      <c r="J72" s="60"/>
      <c r="K72" s="60"/>
      <c r="L72" s="43"/>
    </row>
    <row r="73" spans="2:12" s="1" customFormat="1" ht="24.95" customHeight="1">
      <c r="B73" s="38"/>
      <c r="C73" s="23" t="s">
        <v>143</v>
      </c>
      <c r="D73" s="39"/>
      <c r="E73" s="39"/>
      <c r="F73" s="39"/>
      <c r="G73" s="39"/>
      <c r="H73" s="39"/>
      <c r="I73" s="130"/>
      <c r="J73" s="39"/>
      <c r="K73" s="39"/>
      <c r="L73" s="43"/>
    </row>
    <row r="74" spans="2:12" s="1" customFormat="1" ht="6.95" customHeight="1">
      <c r="B74" s="38"/>
      <c r="C74" s="39"/>
      <c r="D74" s="39"/>
      <c r="E74" s="39"/>
      <c r="F74" s="39"/>
      <c r="G74" s="39"/>
      <c r="H74" s="39"/>
      <c r="I74" s="130"/>
      <c r="J74" s="39"/>
      <c r="K74" s="39"/>
      <c r="L74" s="43"/>
    </row>
    <row r="75" spans="2:12" s="1" customFormat="1" ht="12" customHeight="1">
      <c r="B75" s="38"/>
      <c r="C75" s="32" t="s">
        <v>16</v>
      </c>
      <c r="D75" s="39"/>
      <c r="E75" s="39"/>
      <c r="F75" s="39"/>
      <c r="G75" s="39"/>
      <c r="H75" s="39"/>
      <c r="I75" s="130"/>
      <c r="J75" s="39"/>
      <c r="K75" s="39"/>
      <c r="L75" s="43"/>
    </row>
    <row r="76" spans="2:12" s="1" customFormat="1" ht="16.5" customHeight="1">
      <c r="B76" s="38"/>
      <c r="C76" s="39"/>
      <c r="D76" s="39"/>
      <c r="E76" s="158" t="str">
        <f>E7</f>
        <v>Klatovy bytový dům č. p. 391 392 393 - stavební úpravy</v>
      </c>
      <c r="F76" s="32"/>
      <c r="G76" s="32"/>
      <c r="H76" s="32"/>
      <c r="I76" s="130"/>
      <c r="J76" s="39"/>
      <c r="K76" s="39"/>
      <c r="L76" s="43"/>
    </row>
    <row r="77" spans="2:12" s="1" customFormat="1" ht="12" customHeight="1">
      <c r="B77" s="38"/>
      <c r="C77" s="32" t="s">
        <v>108</v>
      </c>
      <c r="D77" s="39"/>
      <c r="E77" s="39"/>
      <c r="F77" s="39"/>
      <c r="G77" s="39"/>
      <c r="H77" s="39"/>
      <c r="I77" s="130"/>
      <c r="J77" s="39"/>
      <c r="K77" s="39"/>
      <c r="L77" s="43"/>
    </row>
    <row r="78" spans="2:12" s="1" customFormat="1" ht="16.5" customHeight="1">
      <c r="B78" s="38"/>
      <c r="C78" s="39"/>
      <c r="D78" s="39"/>
      <c r="E78" s="64" t="str">
        <f>E9</f>
        <v>01-3 - SO 01-3 bytový dům č. p. 391 - způsobilé vedlejší</v>
      </c>
      <c r="F78" s="39"/>
      <c r="G78" s="39"/>
      <c r="H78" s="39"/>
      <c r="I78" s="130"/>
      <c r="J78" s="39"/>
      <c r="K78" s="39"/>
      <c r="L78" s="43"/>
    </row>
    <row r="79" spans="2:12" s="1" customFormat="1" ht="6.95" customHeight="1">
      <c r="B79" s="38"/>
      <c r="C79" s="39"/>
      <c r="D79" s="39"/>
      <c r="E79" s="39"/>
      <c r="F79" s="39"/>
      <c r="G79" s="39"/>
      <c r="H79" s="39"/>
      <c r="I79" s="130"/>
      <c r="J79" s="39"/>
      <c r="K79" s="39"/>
      <c r="L79" s="43"/>
    </row>
    <row r="80" spans="2:12" s="1" customFormat="1" ht="12" customHeight="1">
      <c r="B80" s="38"/>
      <c r="C80" s="32" t="s">
        <v>22</v>
      </c>
      <c r="D80" s="39"/>
      <c r="E80" s="39"/>
      <c r="F80" s="27" t="str">
        <f>F12</f>
        <v xml:space="preserve"> </v>
      </c>
      <c r="G80" s="39"/>
      <c r="H80" s="39"/>
      <c r="I80" s="132" t="s">
        <v>24</v>
      </c>
      <c r="J80" s="67" t="str">
        <f>IF(J12="","",J12)</f>
        <v>24. 4. 2019</v>
      </c>
      <c r="K80" s="39"/>
      <c r="L80" s="43"/>
    </row>
    <row r="81" spans="2:12" s="1" customFormat="1" ht="6.95" customHeight="1">
      <c r="B81" s="38"/>
      <c r="C81" s="39"/>
      <c r="D81" s="39"/>
      <c r="E81" s="39"/>
      <c r="F81" s="39"/>
      <c r="G81" s="39"/>
      <c r="H81" s="39"/>
      <c r="I81" s="130"/>
      <c r="J81" s="39"/>
      <c r="K81" s="39"/>
      <c r="L81" s="43"/>
    </row>
    <row r="82" spans="2:12" s="1" customFormat="1" ht="13.65" customHeight="1">
      <c r="B82" s="38"/>
      <c r="C82" s="32" t="s">
        <v>28</v>
      </c>
      <c r="D82" s="39"/>
      <c r="E82" s="39"/>
      <c r="F82" s="27" t="str">
        <f>E15</f>
        <v xml:space="preserve"> </v>
      </c>
      <c r="G82" s="39"/>
      <c r="H82" s="39"/>
      <c r="I82" s="132" t="s">
        <v>35</v>
      </c>
      <c r="J82" s="36" t="str">
        <f>E21</f>
        <v xml:space="preserve"> </v>
      </c>
      <c r="K82" s="39"/>
      <c r="L82" s="43"/>
    </row>
    <row r="83" spans="2:12" s="1" customFormat="1" ht="13.65" customHeight="1">
      <c r="B83" s="38"/>
      <c r="C83" s="32" t="s">
        <v>32</v>
      </c>
      <c r="D83" s="39"/>
      <c r="E83" s="39"/>
      <c r="F83" s="27" t="str">
        <f>IF(E18="","",E18)</f>
        <v>Vyplň údaj</v>
      </c>
      <c r="G83" s="39"/>
      <c r="H83" s="39"/>
      <c r="I83" s="132" t="s">
        <v>37</v>
      </c>
      <c r="J83" s="36" t="str">
        <f>E24</f>
        <v xml:space="preserve"> </v>
      </c>
      <c r="K83" s="39"/>
      <c r="L83" s="43"/>
    </row>
    <row r="84" spans="2:12" s="1" customFormat="1" ht="10.3" customHeight="1">
      <c r="B84" s="38"/>
      <c r="C84" s="39"/>
      <c r="D84" s="39"/>
      <c r="E84" s="39"/>
      <c r="F84" s="39"/>
      <c r="G84" s="39"/>
      <c r="H84" s="39"/>
      <c r="I84" s="130"/>
      <c r="J84" s="39"/>
      <c r="K84" s="39"/>
      <c r="L84" s="43"/>
    </row>
    <row r="85" spans="2:20" s="9" customFormat="1" ht="29.25" customHeight="1">
      <c r="B85" s="178"/>
      <c r="C85" s="179" t="s">
        <v>144</v>
      </c>
      <c r="D85" s="180" t="s">
        <v>59</v>
      </c>
      <c r="E85" s="180" t="s">
        <v>55</v>
      </c>
      <c r="F85" s="180" t="s">
        <v>56</v>
      </c>
      <c r="G85" s="180" t="s">
        <v>145</v>
      </c>
      <c r="H85" s="180" t="s">
        <v>146</v>
      </c>
      <c r="I85" s="181" t="s">
        <v>147</v>
      </c>
      <c r="J85" s="180" t="s">
        <v>112</v>
      </c>
      <c r="K85" s="182" t="s">
        <v>148</v>
      </c>
      <c r="L85" s="183"/>
      <c r="M85" s="87" t="s">
        <v>20</v>
      </c>
      <c r="N85" s="88" t="s">
        <v>44</v>
      </c>
      <c r="O85" s="88" t="s">
        <v>149</v>
      </c>
      <c r="P85" s="88" t="s">
        <v>150</v>
      </c>
      <c r="Q85" s="88" t="s">
        <v>151</v>
      </c>
      <c r="R85" s="88" t="s">
        <v>152</v>
      </c>
      <c r="S85" s="88" t="s">
        <v>153</v>
      </c>
      <c r="T85" s="89" t="s">
        <v>154</v>
      </c>
    </row>
    <row r="86" spans="2:63" s="1" customFormat="1" ht="22.8" customHeight="1">
      <c r="B86" s="38"/>
      <c r="C86" s="94" t="s">
        <v>155</v>
      </c>
      <c r="D86" s="39"/>
      <c r="E86" s="39"/>
      <c r="F86" s="39"/>
      <c r="G86" s="39"/>
      <c r="H86" s="39"/>
      <c r="I86" s="130"/>
      <c r="J86" s="184">
        <f>BK86</f>
        <v>0</v>
      </c>
      <c r="K86" s="39"/>
      <c r="L86" s="43"/>
      <c r="M86" s="90"/>
      <c r="N86" s="91"/>
      <c r="O86" s="91"/>
      <c r="P86" s="185">
        <f>P87+P97</f>
        <v>0</v>
      </c>
      <c r="Q86" s="91"/>
      <c r="R86" s="185">
        <f>R87+R97</f>
        <v>0</v>
      </c>
      <c r="S86" s="91"/>
      <c r="T86" s="186">
        <f>T87+T97</f>
        <v>0</v>
      </c>
      <c r="AT86" s="17" t="s">
        <v>73</v>
      </c>
      <c r="AU86" s="17" t="s">
        <v>113</v>
      </c>
      <c r="BK86" s="187">
        <f>BK87+BK97</f>
        <v>0</v>
      </c>
    </row>
    <row r="87" spans="2:63" s="10" customFormat="1" ht="25.9" customHeight="1">
      <c r="B87" s="188"/>
      <c r="C87" s="189"/>
      <c r="D87" s="190" t="s">
        <v>73</v>
      </c>
      <c r="E87" s="191" t="s">
        <v>156</v>
      </c>
      <c r="F87" s="191" t="s">
        <v>1394</v>
      </c>
      <c r="G87" s="189"/>
      <c r="H87" s="189"/>
      <c r="I87" s="192"/>
      <c r="J87" s="193">
        <f>BK87</f>
        <v>0</v>
      </c>
      <c r="K87" s="189"/>
      <c r="L87" s="194"/>
      <c r="M87" s="195"/>
      <c r="N87" s="196"/>
      <c r="O87" s="196"/>
      <c r="P87" s="197">
        <f>P88+P94</f>
        <v>0</v>
      </c>
      <c r="Q87" s="196"/>
      <c r="R87" s="197">
        <f>R88+R94</f>
        <v>0</v>
      </c>
      <c r="S87" s="196"/>
      <c r="T87" s="198">
        <f>T88+T94</f>
        <v>0</v>
      </c>
      <c r="AR87" s="199" t="s">
        <v>8</v>
      </c>
      <c r="AT87" s="200" t="s">
        <v>73</v>
      </c>
      <c r="AU87" s="200" t="s">
        <v>74</v>
      </c>
      <c r="AY87" s="199" t="s">
        <v>157</v>
      </c>
      <c r="BK87" s="201">
        <f>BK88+BK94</f>
        <v>0</v>
      </c>
    </row>
    <row r="88" spans="2:63" s="10" customFormat="1" ht="22.8" customHeight="1">
      <c r="B88" s="188"/>
      <c r="C88" s="189"/>
      <c r="D88" s="190" t="s">
        <v>73</v>
      </c>
      <c r="E88" s="202" t="s">
        <v>1889</v>
      </c>
      <c r="F88" s="202" t="s">
        <v>1726</v>
      </c>
      <c r="G88" s="189"/>
      <c r="H88" s="189"/>
      <c r="I88" s="192"/>
      <c r="J88" s="203">
        <f>BK88</f>
        <v>0</v>
      </c>
      <c r="K88" s="189"/>
      <c r="L88" s="194"/>
      <c r="M88" s="195"/>
      <c r="N88" s="196"/>
      <c r="O88" s="196"/>
      <c r="P88" s="197">
        <f>SUM(P89:P93)</f>
        <v>0</v>
      </c>
      <c r="Q88" s="196"/>
      <c r="R88" s="197">
        <f>SUM(R89:R93)</f>
        <v>0</v>
      </c>
      <c r="S88" s="196"/>
      <c r="T88" s="198">
        <f>SUM(T89:T93)</f>
        <v>0</v>
      </c>
      <c r="AR88" s="199" t="s">
        <v>8</v>
      </c>
      <c r="AT88" s="200" t="s">
        <v>73</v>
      </c>
      <c r="AU88" s="200" t="s">
        <v>8</v>
      </c>
      <c r="AY88" s="199" t="s">
        <v>157</v>
      </c>
      <c r="BK88" s="201">
        <f>SUM(BK89:BK93)</f>
        <v>0</v>
      </c>
    </row>
    <row r="89" spans="2:65" s="1" customFormat="1" ht="16.5" customHeight="1">
      <c r="B89" s="38"/>
      <c r="C89" s="204" t="s">
        <v>8</v>
      </c>
      <c r="D89" s="204" t="s">
        <v>159</v>
      </c>
      <c r="E89" s="205" t="s">
        <v>1890</v>
      </c>
      <c r="F89" s="206" t="s">
        <v>1891</v>
      </c>
      <c r="G89" s="207" t="s">
        <v>208</v>
      </c>
      <c r="H89" s="208">
        <v>72</v>
      </c>
      <c r="I89" s="209"/>
      <c r="J89" s="208">
        <f>ROUND(I89*H89,0)</f>
        <v>0</v>
      </c>
      <c r="K89" s="206" t="s">
        <v>209</v>
      </c>
      <c r="L89" s="43"/>
      <c r="M89" s="210" t="s">
        <v>20</v>
      </c>
      <c r="N89" s="211" t="s">
        <v>46</v>
      </c>
      <c r="O89" s="79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AR89" s="17" t="s">
        <v>164</v>
      </c>
      <c r="AT89" s="17" t="s">
        <v>159</v>
      </c>
      <c r="AU89" s="17" t="s">
        <v>165</v>
      </c>
      <c r="AY89" s="17" t="s">
        <v>157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17" t="s">
        <v>165</v>
      </c>
      <c r="BK89" s="214">
        <f>ROUND(I89*H89,0)</f>
        <v>0</v>
      </c>
      <c r="BL89" s="17" t="s">
        <v>164</v>
      </c>
      <c r="BM89" s="17" t="s">
        <v>1892</v>
      </c>
    </row>
    <row r="90" spans="2:51" s="11" customFormat="1" ht="12">
      <c r="B90" s="215"/>
      <c r="C90" s="216"/>
      <c r="D90" s="217" t="s">
        <v>167</v>
      </c>
      <c r="E90" s="218" t="s">
        <v>20</v>
      </c>
      <c r="F90" s="219" t="s">
        <v>1893</v>
      </c>
      <c r="G90" s="216"/>
      <c r="H90" s="220">
        <v>72</v>
      </c>
      <c r="I90" s="221"/>
      <c r="J90" s="216"/>
      <c r="K90" s="216"/>
      <c r="L90" s="222"/>
      <c r="M90" s="223"/>
      <c r="N90" s="224"/>
      <c r="O90" s="224"/>
      <c r="P90" s="224"/>
      <c r="Q90" s="224"/>
      <c r="R90" s="224"/>
      <c r="S90" s="224"/>
      <c r="T90" s="225"/>
      <c r="AT90" s="226" t="s">
        <v>167</v>
      </c>
      <c r="AU90" s="226" t="s">
        <v>165</v>
      </c>
      <c r="AV90" s="11" t="s">
        <v>165</v>
      </c>
      <c r="AW90" s="11" t="s">
        <v>34</v>
      </c>
      <c r="AX90" s="11" t="s">
        <v>8</v>
      </c>
      <c r="AY90" s="226" t="s">
        <v>157</v>
      </c>
    </row>
    <row r="91" spans="2:65" s="1" customFormat="1" ht="16.5" customHeight="1">
      <c r="B91" s="38"/>
      <c r="C91" s="204" t="s">
        <v>165</v>
      </c>
      <c r="D91" s="204" t="s">
        <v>159</v>
      </c>
      <c r="E91" s="205" t="s">
        <v>1894</v>
      </c>
      <c r="F91" s="206" t="s">
        <v>1895</v>
      </c>
      <c r="G91" s="207" t="s">
        <v>208</v>
      </c>
      <c r="H91" s="208">
        <v>24</v>
      </c>
      <c r="I91" s="209"/>
      <c r="J91" s="208">
        <f>ROUND(I91*H91,0)</f>
        <v>0</v>
      </c>
      <c r="K91" s="206" t="s">
        <v>209</v>
      </c>
      <c r="L91" s="43"/>
      <c r="M91" s="210" t="s">
        <v>20</v>
      </c>
      <c r="N91" s="211" t="s">
        <v>46</v>
      </c>
      <c r="O91" s="79"/>
      <c r="P91" s="212">
        <f>O91*H91</f>
        <v>0</v>
      </c>
      <c r="Q91" s="212">
        <v>0</v>
      </c>
      <c r="R91" s="212">
        <f>Q91*H91</f>
        <v>0</v>
      </c>
      <c r="S91" s="212">
        <v>0</v>
      </c>
      <c r="T91" s="213">
        <f>S91*H91</f>
        <v>0</v>
      </c>
      <c r="AR91" s="17" t="s">
        <v>164</v>
      </c>
      <c r="AT91" s="17" t="s">
        <v>159</v>
      </c>
      <c r="AU91" s="17" t="s">
        <v>165</v>
      </c>
      <c r="AY91" s="17" t="s">
        <v>157</v>
      </c>
      <c r="BE91" s="214">
        <f>IF(N91="základní",J91,0)</f>
        <v>0</v>
      </c>
      <c r="BF91" s="214">
        <f>IF(N91="snížená",J91,0)</f>
        <v>0</v>
      </c>
      <c r="BG91" s="214">
        <f>IF(N91="zákl. přenesená",J91,0)</f>
        <v>0</v>
      </c>
      <c r="BH91" s="214">
        <f>IF(N91="sníž. přenesená",J91,0)</f>
        <v>0</v>
      </c>
      <c r="BI91" s="214">
        <f>IF(N91="nulová",J91,0)</f>
        <v>0</v>
      </c>
      <c r="BJ91" s="17" t="s">
        <v>165</v>
      </c>
      <c r="BK91" s="214">
        <f>ROUND(I91*H91,0)</f>
        <v>0</v>
      </c>
      <c r="BL91" s="17" t="s">
        <v>164</v>
      </c>
      <c r="BM91" s="17" t="s">
        <v>1896</v>
      </c>
    </row>
    <row r="92" spans="2:51" s="11" customFormat="1" ht="12">
      <c r="B92" s="215"/>
      <c r="C92" s="216"/>
      <c r="D92" s="217" t="s">
        <v>167</v>
      </c>
      <c r="E92" s="218" t="s">
        <v>20</v>
      </c>
      <c r="F92" s="219" t="s">
        <v>1897</v>
      </c>
      <c r="G92" s="216"/>
      <c r="H92" s="220">
        <v>24</v>
      </c>
      <c r="I92" s="221"/>
      <c r="J92" s="216"/>
      <c r="K92" s="216"/>
      <c r="L92" s="222"/>
      <c r="M92" s="223"/>
      <c r="N92" s="224"/>
      <c r="O92" s="224"/>
      <c r="P92" s="224"/>
      <c r="Q92" s="224"/>
      <c r="R92" s="224"/>
      <c r="S92" s="224"/>
      <c r="T92" s="225"/>
      <c r="AT92" s="226" t="s">
        <v>167</v>
      </c>
      <c r="AU92" s="226" t="s">
        <v>165</v>
      </c>
      <c r="AV92" s="11" t="s">
        <v>165</v>
      </c>
      <c r="AW92" s="11" t="s">
        <v>34</v>
      </c>
      <c r="AX92" s="11" t="s">
        <v>74</v>
      </c>
      <c r="AY92" s="226" t="s">
        <v>157</v>
      </c>
    </row>
    <row r="93" spans="2:51" s="12" customFormat="1" ht="12">
      <c r="B93" s="227"/>
      <c r="C93" s="228"/>
      <c r="D93" s="217" t="s">
        <v>167</v>
      </c>
      <c r="E93" s="229" t="s">
        <v>20</v>
      </c>
      <c r="F93" s="230" t="s">
        <v>169</v>
      </c>
      <c r="G93" s="228"/>
      <c r="H93" s="231">
        <v>24</v>
      </c>
      <c r="I93" s="232"/>
      <c r="J93" s="228"/>
      <c r="K93" s="228"/>
      <c r="L93" s="233"/>
      <c r="M93" s="234"/>
      <c r="N93" s="235"/>
      <c r="O93" s="235"/>
      <c r="P93" s="235"/>
      <c r="Q93" s="235"/>
      <c r="R93" s="235"/>
      <c r="S93" s="235"/>
      <c r="T93" s="236"/>
      <c r="AT93" s="237" t="s">
        <v>167</v>
      </c>
      <c r="AU93" s="237" t="s">
        <v>165</v>
      </c>
      <c r="AV93" s="12" t="s">
        <v>164</v>
      </c>
      <c r="AW93" s="12" t="s">
        <v>34</v>
      </c>
      <c r="AX93" s="12" t="s">
        <v>8</v>
      </c>
      <c r="AY93" s="237" t="s">
        <v>157</v>
      </c>
    </row>
    <row r="94" spans="2:63" s="10" customFormat="1" ht="22.8" customHeight="1">
      <c r="B94" s="188"/>
      <c r="C94" s="189"/>
      <c r="D94" s="190" t="s">
        <v>73</v>
      </c>
      <c r="E94" s="202" t="s">
        <v>1878</v>
      </c>
      <c r="F94" s="202" t="s">
        <v>1879</v>
      </c>
      <c r="G94" s="189"/>
      <c r="H94" s="189"/>
      <c r="I94" s="192"/>
      <c r="J94" s="203">
        <f>BK94</f>
        <v>0</v>
      </c>
      <c r="K94" s="189"/>
      <c r="L94" s="194"/>
      <c r="M94" s="195"/>
      <c r="N94" s="196"/>
      <c r="O94" s="196"/>
      <c r="P94" s="197">
        <f>SUM(P95:P96)</f>
        <v>0</v>
      </c>
      <c r="Q94" s="196"/>
      <c r="R94" s="197">
        <f>SUM(R95:R96)</f>
        <v>0</v>
      </c>
      <c r="S94" s="196"/>
      <c r="T94" s="198">
        <f>SUM(T95:T96)</f>
        <v>0</v>
      </c>
      <c r="AR94" s="199" t="s">
        <v>185</v>
      </c>
      <c r="AT94" s="200" t="s">
        <v>73</v>
      </c>
      <c r="AU94" s="200" t="s">
        <v>8</v>
      </c>
      <c r="AY94" s="199" t="s">
        <v>157</v>
      </c>
      <c r="BK94" s="201">
        <f>SUM(BK95:BK96)</f>
        <v>0</v>
      </c>
    </row>
    <row r="95" spans="2:65" s="1" customFormat="1" ht="16.5" customHeight="1">
      <c r="B95" s="38"/>
      <c r="C95" s="204" t="s">
        <v>175</v>
      </c>
      <c r="D95" s="204" t="s">
        <v>159</v>
      </c>
      <c r="E95" s="205" t="s">
        <v>1898</v>
      </c>
      <c r="F95" s="206" t="s">
        <v>1899</v>
      </c>
      <c r="G95" s="207" t="s">
        <v>1900</v>
      </c>
      <c r="H95" s="208">
        <v>1</v>
      </c>
      <c r="I95" s="209"/>
      <c r="J95" s="208">
        <f>ROUND(I95*H95,0)</f>
        <v>0</v>
      </c>
      <c r="K95" s="206" t="s">
        <v>209</v>
      </c>
      <c r="L95" s="43"/>
      <c r="M95" s="210" t="s">
        <v>20</v>
      </c>
      <c r="N95" s="211" t="s">
        <v>46</v>
      </c>
      <c r="O95" s="79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AR95" s="17" t="s">
        <v>164</v>
      </c>
      <c r="AT95" s="17" t="s">
        <v>159</v>
      </c>
      <c r="AU95" s="17" t="s">
        <v>165</v>
      </c>
      <c r="AY95" s="17" t="s">
        <v>157</v>
      </c>
      <c r="BE95" s="214">
        <f>IF(N95="základní",J95,0)</f>
        <v>0</v>
      </c>
      <c r="BF95" s="214">
        <f>IF(N95="snížená",J95,0)</f>
        <v>0</v>
      </c>
      <c r="BG95" s="214">
        <f>IF(N95="zákl. přenesená",J95,0)</f>
        <v>0</v>
      </c>
      <c r="BH95" s="214">
        <f>IF(N95="sníž. přenesená",J95,0)</f>
        <v>0</v>
      </c>
      <c r="BI95" s="214">
        <f>IF(N95="nulová",J95,0)</f>
        <v>0</v>
      </c>
      <c r="BJ95" s="17" t="s">
        <v>165</v>
      </c>
      <c r="BK95" s="214">
        <f>ROUND(I95*H95,0)</f>
        <v>0</v>
      </c>
      <c r="BL95" s="17" t="s">
        <v>164</v>
      </c>
      <c r="BM95" s="17" t="s">
        <v>1901</v>
      </c>
    </row>
    <row r="96" spans="2:51" s="11" customFormat="1" ht="12">
      <c r="B96" s="215"/>
      <c r="C96" s="216"/>
      <c r="D96" s="217" t="s">
        <v>167</v>
      </c>
      <c r="E96" s="218" t="s">
        <v>20</v>
      </c>
      <c r="F96" s="219" t="s">
        <v>8</v>
      </c>
      <c r="G96" s="216"/>
      <c r="H96" s="220">
        <v>1</v>
      </c>
      <c r="I96" s="221"/>
      <c r="J96" s="216"/>
      <c r="K96" s="216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167</v>
      </c>
      <c r="AU96" s="226" t="s">
        <v>165</v>
      </c>
      <c r="AV96" s="11" t="s">
        <v>165</v>
      </c>
      <c r="AW96" s="11" t="s">
        <v>34</v>
      </c>
      <c r="AX96" s="11" t="s">
        <v>8</v>
      </c>
      <c r="AY96" s="226" t="s">
        <v>157</v>
      </c>
    </row>
    <row r="97" spans="2:63" s="10" customFormat="1" ht="25.9" customHeight="1">
      <c r="B97" s="188"/>
      <c r="C97" s="189"/>
      <c r="D97" s="190" t="s">
        <v>73</v>
      </c>
      <c r="E97" s="191" t="s">
        <v>554</v>
      </c>
      <c r="F97" s="191" t="s">
        <v>555</v>
      </c>
      <c r="G97" s="189"/>
      <c r="H97" s="189"/>
      <c r="I97" s="192"/>
      <c r="J97" s="193">
        <f>BK97</f>
        <v>0</v>
      </c>
      <c r="K97" s="189"/>
      <c r="L97" s="194"/>
      <c r="M97" s="195"/>
      <c r="N97" s="196"/>
      <c r="O97" s="196"/>
      <c r="P97" s="197">
        <f>P98+P105+P110</f>
        <v>0</v>
      </c>
      <c r="Q97" s="196"/>
      <c r="R97" s="197">
        <f>R98+R105+R110</f>
        <v>0</v>
      </c>
      <c r="S97" s="196"/>
      <c r="T97" s="198">
        <f>T98+T105+T110</f>
        <v>0</v>
      </c>
      <c r="AR97" s="199" t="s">
        <v>165</v>
      </c>
      <c r="AT97" s="200" t="s">
        <v>73</v>
      </c>
      <c r="AU97" s="200" t="s">
        <v>74</v>
      </c>
      <c r="AY97" s="199" t="s">
        <v>157</v>
      </c>
      <c r="BK97" s="201">
        <f>BK98+BK105+BK110</f>
        <v>0</v>
      </c>
    </row>
    <row r="98" spans="2:63" s="10" customFormat="1" ht="22.8" customHeight="1">
      <c r="B98" s="188"/>
      <c r="C98" s="189"/>
      <c r="D98" s="190" t="s">
        <v>73</v>
      </c>
      <c r="E98" s="202" t="s">
        <v>1902</v>
      </c>
      <c r="F98" s="202" t="s">
        <v>1903</v>
      </c>
      <c r="G98" s="189"/>
      <c r="H98" s="189"/>
      <c r="I98" s="192"/>
      <c r="J98" s="203">
        <f>BK98</f>
        <v>0</v>
      </c>
      <c r="K98" s="189"/>
      <c r="L98" s="194"/>
      <c r="M98" s="195"/>
      <c r="N98" s="196"/>
      <c r="O98" s="196"/>
      <c r="P98" s="197">
        <f>SUM(P99:P104)</f>
        <v>0</v>
      </c>
      <c r="Q98" s="196"/>
      <c r="R98" s="197">
        <f>SUM(R99:R104)</f>
        <v>0</v>
      </c>
      <c r="S98" s="196"/>
      <c r="T98" s="198">
        <f>SUM(T99:T104)</f>
        <v>0</v>
      </c>
      <c r="AR98" s="199" t="s">
        <v>8</v>
      </c>
      <c r="AT98" s="200" t="s">
        <v>73</v>
      </c>
      <c r="AU98" s="200" t="s">
        <v>8</v>
      </c>
      <c r="AY98" s="199" t="s">
        <v>157</v>
      </c>
      <c r="BK98" s="201">
        <f>SUM(BK99:BK104)</f>
        <v>0</v>
      </c>
    </row>
    <row r="99" spans="2:65" s="1" customFormat="1" ht="16.5" customHeight="1">
      <c r="B99" s="38"/>
      <c r="C99" s="204" t="s">
        <v>164</v>
      </c>
      <c r="D99" s="204" t="s">
        <v>159</v>
      </c>
      <c r="E99" s="205" t="s">
        <v>1904</v>
      </c>
      <c r="F99" s="206" t="s">
        <v>1905</v>
      </c>
      <c r="G99" s="207" t="s">
        <v>707</v>
      </c>
      <c r="H99" s="208">
        <v>66</v>
      </c>
      <c r="I99" s="209"/>
      <c r="J99" s="208">
        <f>ROUND(I99*H99,0)</f>
        <v>0</v>
      </c>
      <c r="K99" s="206" t="s">
        <v>209</v>
      </c>
      <c r="L99" s="43"/>
      <c r="M99" s="210" t="s">
        <v>20</v>
      </c>
      <c r="N99" s="211" t="s">
        <v>46</v>
      </c>
      <c r="O99" s="79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AR99" s="17" t="s">
        <v>164</v>
      </c>
      <c r="AT99" s="17" t="s">
        <v>159</v>
      </c>
      <c r="AU99" s="17" t="s">
        <v>165</v>
      </c>
      <c r="AY99" s="17" t="s">
        <v>157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17" t="s">
        <v>165</v>
      </c>
      <c r="BK99" s="214">
        <f>ROUND(I99*H99,0)</f>
        <v>0</v>
      </c>
      <c r="BL99" s="17" t="s">
        <v>164</v>
      </c>
      <c r="BM99" s="17" t="s">
        <v>1906</v>
      </c>
    </row>
    <row r="100" spans="2:51" s="11" customFormat="1" ht="12">
      <c r="B100" s="215"/>
      <c r="C100" s="216"/>
      <c r="D100" s="217" t="s">
        <v>167</v>
      </c>
      <c r="E100" s="218" t="s">
        <v>20</v>
      </c>
      <c r="F100" s="219" t="s">
        <v>1907</v>
      </c>
      <c r="G100" s="216"/>
      <c r="H100" s="220">
        <v>66</v>
      </c>
      <c r="I100" s="221"/>
      <c r="J100" s="216"/>
      <c r="K100" s="216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167</v>
      </c>
      <c r="AU100" s="226" t="s">
        <v>165</v>
      </c>
      <c r="AV100" s="11" t="s">
        <v>165</v>
      </c>
      <c r="AW100" s="11" t="s">
        <v>34</v>
      </c>
      <c r="AX100" s="11" t="s">
        <v>8</v>
      </c>
      <c r="AY100" s="226" t="s">
        <v>157</v>
      </c>
    </row>
    <row r="101" spans="2:65" s="1" customFormat="1" ht="16.5" customHeight="1">
      <c r="B101" s="38"/>
      <c r="C101" s="204" t="s">
        <v>185</v>
      </c>
      <c r="D101" s="204" t="s">
        <v>159</v>
      </c>
      <c r="E101" s="205" t="s">
        <v>1908</v>
      </c>
      <c r="F101" s="206" t="s">
        <v>1909</v>
      </c>
      <c r="G101" s="207" t="s">
        <v>707</v>
      </c>
      <c r="H101" s="208">
        <v>3</v>
      </c>
      <c r="I101" s="209"/>
      <c r="J101" s="208">
        <f>ROUND(I101*H101,0)</f>
        <v>0</v>
      </c>
      <c r="K101" s="206" t="s">
        <v>209</v>
      </c>
      <c r="L101" s="43"/>
      <c r="M101" s="210" t="s">
        <v>20</v>
      </c>
      <c r="N101" s="211" t="s">
        <v>46</v>
      </c>
      <c r="O101" s="79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AR101" s="17" t="s">
        <v>164</v>
      </c>
      <c r="AT101" s="17" t="s">
        <v>159</v>
      </c>
      <c r="AU101" s="17" t="s">
        <v>165</v>
      </c>
      <c r="AY101" s="17" t="s">
        <v>157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17" t="s">
        <v>165</v>
      </c>
      <c r="BK101" s="214">
        <f>ROUND(I101*H101,0)</f>
        <v>0</v>
      </c>
      <c r="BL101" s="17" t="s">
        <v>164</v>
      </c>
      <c r="BM101" s="17" t="s">
        <v>1910</v>
      </c>
    </row>
    <row r="102" spans="2:51" s="11" customFormat="1" ht="12">
      <c r="B102" s="215"/>
      <c r="C102" s="216"/>
      <c r="D102" s="217" t="s">
        <v>167</v>
      </c>
      <c r="E102" s="218" t="s">
        <v>20</v>
      </c>
      <c r="F102" s="219" t="s">
        <v>175</v>
      </c>
      <c r="G102" s="216"/>
      <c r="H102" s="220">
        <v>3</v>
      </c>
      <c r="I102" s="221"/>
      <c r="J102" s="216"/>
      <c r="K102" s="216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167</v>
      </c>
      <c r="AU102" s="226" t="s">
        <v>165</v>
      </c>
      <c r="AV102" s="11" t="s">
        <v>165</v>
      </c>
      <c r="AW102" s="11" t="s">
        <v>34</v>
      </c>
      <c r="AX102" s="11" t="s">
        <v>8</v>
      </c>
      <c r="AY102" s="226" t="s">
        <v>157</v>
      </c>
    </row>
    <row r="103" spans="2:65" s="1" customFormat="1" ht="16.5" customHeight="1">
      <c r="B103" s="38"/>
      <c r="C103" s="248" t="s">
        <v>191</v>
      </c>
      <c r="D103" s="248" t="s">
        <v>223</v>
      </c>
      <c r="E103" s="249" t="s">
        <v>1911</v>
      </c>
      <c r="F103" s="250" t="s">
        <v>1912</v>
      </c>
      <c r="G103" s="251" t="s">
        <v>434</v>
      </c>
      <c r="H103" s="252">
        <v>1</v>
      </c>
      <c r="I103" s="253"/>
      <c r="J103" s="252">
        <f>ROUND(I103*H103,0)</f>
        <v>0</v>
      </c>
      <c r="K103" s="250" t="s">
        <v>209</v>
      </c>
      <c r="L103" s="254"/>
      <c r="M103" s="255" t="s">
        <v>20</v>
      </c>
      <c r="N103" s="256" t="s">
        <v>46</v>
      </c>
      <c r="O103" s="79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AR103" s="17" t="s">
        <v>200</v>
      </c>
      <c r="AT103" s="17" t="s">
        <v>223</v>
      </c>
      <c r="AU103" s="17" t="s">
        <v>165</v>
      </c>
      <c r="AY103" s="17" t="s">
        <v>157</v>
      </c>
      <c r="BE103" s="214">
        <f>IF(N103="základní",J103,0)</f>
        <v>0</v>
      </c>
      <c r="BF103" s="214">
        <f>IF(N103="snížená",J103,0)</f>
        <v>0</v>
      </c>
      <c r="BG103" s="214">
        <f>IF(N103="zákl. přenesená",J103,0)</f>
        <v>0</v>
      </c>
      <c r="BH103" s="214">
        <f>IF(N103="sníž. přenesená",J103,0)</f>
        <v>0</v>
      </c>
      <c r="BI103" s="214">
        <f>IF(N103="nulová",J103,0)</f>
        <v>0</v>
      </c>
      <c r="BJ103" s="17" t="s">
        <v>165</v>
      </c>
      <c r="BK103" s="214">
        <f>ROUND(I103*H103,0)</f>
        <v>0</v>
      </c>
      <c r="BL103" s="17" t="s">
        <v>164</v>
      </c>
      <c r="BM103" s="17" t="s">
        <v>1913</v>
      </c>
    </row>
    <row r="104" spans="2:51" s="11" customFormat="1" ht="12">
      <c r="B104" s="215"/>
      <c r="C104" s="216"/>
      <c r="D104" s="217" t="s">
        <v>167</v>
      </c>
      <c r="E104" s="218" t="s">
        <v>20</v>
      </c>
      <c r="F104" s="219" t="s">
        <v>8</v>
      </c>
      <c r="G104" s="216"/>
      <c r="H104" s="220">
        <v>1</v>
      </c>
      <c r="I104" s="221"/>
      <c r="J104" s="216"/>
      <c r="K104" s="216"/>
      <c r="L104" s="222"/>
      <c r="M104" s="223"/>
      <c r="N104" s="224"/>
      <c r="O104" s="224"/>
      <c r="P104" s="224"/>
      <c r="Q104" s="224"/>
      <c r="R104" s="224"/>
      <c r="S104" s="224"/>
      <c r="T104" s="225"/>
      <c r="AT104" s="226" t="s">
        <v>167</v>
      </c>
      <c r="AU104" s="226" t="s">
        <v>165</v>
      </c>
      <c r="AV104" s="11" t="s">
        <v>165</v>
      </c>
      <c r="AW104" s="11" t="s">
        <v>34</v>
      </c>
      <c r="AX104" s="11" t="s">
        <v>8</v>
      </c>
      <c r="AY104" s="226" t="s">
        <v>157</v>
      </c>
    </row>
    <row r="105" spans="2:63" s="10" customFormat="1" ht="22.8" customHeight="1">
      <c r="B105" s="188"/>
      <c r="C105" s="189"/>
      <c r="D105" s="190" t="s">
        <v>73</v>
      </c>
      <c r="E105" s="202" t="s">
        <v>799</v>
      </c>
      <c r="F105" s="202" t="s">
        <v>800</v>
      </c>
      <c r="G105" s="189"/>
      <c r="H105" s="189"/>
      <c r="I105" s="192"/>
      <c r="J105" s="203">
        <f>BK105</f>
        <v>0</v>
      </c>
      <c r="K105" s="189"/>
      <c r="L105" s="194"/>
      <c r="M105" s="195"/>
      <c r="N105" s="196"/>
      <c r="O105" s="196"/>
      <c r="P105" s="197">
        <f>SUM(P106:P109)</f>
        <v>0</v>
      </c>
      <c r="Q105" s="196"/>
      <c r="R105" s="197">
        <f>SUM(R106:R109)</f>
        <v>0</v>
      </c>
      <c r="S105" s="196"/>
      <c r="T105" s="198">
        <f>SUM(T106:T109)</f>
        <v>0</v>
      </c>
      <c r="AR105" s="199" t="s">
        <v>165</v>
      </c>
      <c r="AT105" s="200" t="s">
        <v>73</v>
      </c>
      <c r="AU105" s="200" t="s">
        <v>8</v>
      </c>
      <c r="AY105" s="199" t="s">
        <v>157</v>
      </c>
      <c r="BK105" s="201">
        <f>SUM(BK106:BK109)</f>
        <v>0</v>
      </c>
    </row>
    <row r="106" spans="2:65" s="1" customFormat="1" ht="22.5" customHeight="1">
      <c r="B106" s="38"/>
      <c r="C106" s="204" t="s">
        <v>196</v>
      </c>
      <c r="D106" s="204" t="s">
        <v>159</v>
      </c>
      <c r="E106" s="205" t="s">
        <v>1914</v>
      </c>
      <c r="F106" s="206" t="s">
        <v>1915</v>
      </c>
      <c r="G106" s="207" t="s">
        <v>231</v>
      </c>
      <c r="H106" s="208">
        <v>920</v>
      </c>
      <c r="I106" s="209"/>
      <c r="J106" s="208">
        <f>ROUND(I106*H106,0)</f>
        <v>0</v>
      </c>
      <c r="K106" s="206" t="s">
        <v>209</v>
      </c>
      <c r="L106" s="43"/>
      <c r="M106" s="210" t="s">
        <v>20</v>
      </c>
      <c r="N106" s="211" t="s">
        <v>46</v>
      </c>
      <c r="O106" s="79"/>
      <c r="P106" s="212">
        <f>O106*H106</f>
        <v>0</v>
      </c>
      <c r="Q106" s="212">
        <v>0</v>
      </c>
      <c r="R106" s="212">
        <f>Q106*H106</f>
        <v>0</v>
      </c>
      <c r="S106" s="212">
        <v>0</v>
      </c>
      <c r="T106" s="213">
        <f>S106*H106</f>
        <v>0</v>
      </c>
      <c r="AR106" s="17" t="s">
        <v>247</v>
      </c>
      <c r="AT106" s="17" t="s">
        <v>159</v>
      </c>
      <c r="AU106" s="17" t="s">
        <v>165</v>
      </c>
      <c r="AY106" s="17" t="s">
        <v>157</v>
      </c>
      <c r="BE106" s="214">
        <f>IF(N106="základní",J106,0)</f>
        <v>0</v>
      </c>
      <c r="BF106" s="214">
        <f>IF(N106="snížená",J106,0)</f>
        <v>0</v>
      </c>
      <c r="BG106" s="214">
        <f>IF(N106="zákl. přenesená",J106,0)</f>
        <v>0</v>
      </c>
      <c r="BH106" s="214">
        <f>IF(N106="sníž. přenesená",J106,0)</f>
        <v>0</v>
      </c>
      <c r="BI106" s="214">
        <f>IF(N106="nulová",J106,0)</f>
        <v>0</v>
      </c>
      <c r="BJ106" s="17" t="s">
        <v>165</v>
      </c>
      <c r="BK106" s="214">
        <f>ROUND(I106*H106,0)</f>
        <v>0</v>
      </c>
      <c r="BL106" s="17" t="s">
        <v>247</v>
      </c>
      <c r="BM106" s="17" t="s">
        <v>1916</v>
      </c>
    </row>
    <row r="107" spans="2:51" s="11" customFormat="1" ht="12">
      <c r="B107" s="215"/>
      <c r="C107" s="216"/>
      <c r="D107" s="217" t="s">
        <v>167</v>
      </c>
      <c r="E107" s="218" t="s">
        <v>20</v>
      </c>
      <c r="F107" s="219" t="s">
        <v>1917</v>
      </c>
      <c r="G107" s="216"/>
      <c r="H107" s="220">
        <v>920</v>
      </c>
      <c r="I107" s="221"/>
      <c r="J107" s="216"/>
      <c r="K107" s="216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167</v>
      </c>
      <c r="AU107" s="226" t="s">
        <v>165</v>
      </c>
      <c r="AV107" s="11" t="s">
        <v>165</v>
      </c>
      <c r="AW107" s="11" t="s">
        <v>34</v>
      </c>
      <c r="AX107" s="11" t="s">
        <v>8</v>
      </c>
      <c r="AY107" s="226" t="s">
        <v>157</v>
      </c>
    </row>
    <row r="108" spans="2:65" s="1" customFormat="1" ht="22.5" customHeight="1">
      <c r="B108" s="38"/>
      <c r="C108" s="204" t="s">
        <v>200</v>
      </c>
      <c r="D108" s="204" t="s">
        <v>159</v>
      </c>
      <c r="E108" s="205" t="s">
        <v>1918</v>
      </c>
      <c r="F108" s="206" t="s">
        <v>1919</v>
      </c>
      <c r="G108" s="207" t="s">
        <v>231</v>
      </c>
      <c r="H108" s="208">
        <v>35</v>
      </c>
      <c r="I108" s="209"/>
      <c r="J108" s="208">
        <f>ROUND(I108*H108,0)</f>
        <v>0</v>
      </c>
      <c r="K108" s="206" t="s">
        <v>209</v>
      </c>
      <c r="L108" s="43"/>
      <c r="M108" s="210" t="s">
        <v>20</v>
      </c>
      <c r="N108" s="211" t="s">
        <v>46</v>
      </c>
      <c r="O108" s="79"/>
      <c r="P108" s="212">
        <f>O108*H108</f>
        <v>0</v>
      </c>
      <c r="Q108" s="212">
        <v>0</v>
      </c>
      <c r="R108" s="212">
        <f>Q108*H108</f>
        <v>0</v>
      </c>
      <c r="S108" s="212">
        <v>0</v>
      </c>
      <c r="T108" s="213">
        <f>S108*H108</f>
        <v>0</v>
      </c>
      <c r="AR108" s="17" t="s">
        <v>247</v>
      </c>
      <c r="AT108" s="17" t="s">
        <v>159</v>
      </c>
      <c r="AU108" s="17" t="s">
        <v>165</v>
      </c>
      <c r="AY108" s="17" t="s">
        <v>157</v>
      </c>
      <c r="BE108" s="214">
        <f>IF(N108="základní",J108,0)</f>
        <v>0</v>
      </c>
      <c r="BF108" s="214">
        <f>IF(N108="snížená",J108,0)</f>
        <v>0</v>
      </c>
      <c r="BG108" s="214">
        <f>IF(N108="zákl. přenesená",J108,0)</f>
        <v>0</v>
      </c>
      <c r="BH108" s="214">
        <f>IF(N108="sníž. přenesená",J108,0)</f>
        <v>0</v>
      </c>
      <c r="BI108" s="214">
        <f>IF(N108="nulová",J108,0)</f>
        <v>0</v>
      </c>
      <c r="BJ108" s="17" t="s">
        <v>165</v>
      </c>
      <c r="BK108" s="214">
        <f>ROUND(I108*H108,0)</f>
        <v>0</v>
      </c>
      <c r="BL108" s="17" t="s">
        <v>247</v>
      </c>
      <c r="BM108" s="17" t="s">
        <v>1920</v>
      </c>
    </row>
    <row r="109" spans="2:51" s="11" customFormat="1" ht="12">
      <c r="B109" s="215"/>
      <c r="C109" s="216"/>
      <c r="D109" s="217" t="s">
        <v>167</v>
      </c>
      <c r="E109" s="218" t="s">
        <v>20</v>
      </c>
      <c r="F109" s="219" t="s">
        <v>1921</v>
      </c>
      <c r="G109" s="216"/>
      <c r="H109" s="220">
        <v>35</v>
      </c>
      <c r="I109" s="221"/>
      <c r="J109" s="216"/>
      <c r="K109" s="216"/>
      <c r="L109" s="222"/>
      <c r="M109" s="223"/>
      <c r="N109" s="224"/>
      <c r="O109" s="224"/>
      <c r="P109" s="224"/>
      <c r="Q109" s="224"/>
      <c r="R109" s="224"/>
      <c r="S109" s="224"/>
      <c r="T109" s="225"/>
      <c r="AT109" s="226" t="s">
        <v>167</v>
      </c>
      <c r="AU109" s="226" t="s">
        <v>165</v>
      </c>
      <c r="AV109" s="11" t="s">
        <v>165</v>
      </c>
      <c r="AW109" s="11" t="s">
        <v>34</v>
      </c>
      <c r="AX109" s="11" t="s">
        <v>8</v>
      </c>
      <c r="AY109" s="226" t="s">
        <v>157</v>
      </c>
    </row>
    <row r="110" spans="2:63" s="10" customFormat="1" ht="22.8" customHeight="1">
      <c r="B110" s="188"/>
      <c r="C110" s="189"/>
      <c r="D110" s="190" t="s">
        <v>73</v>
      </c>
      <c r="E110" s="202" t="s">
        <v>925</v>
      </c>
      <c r="F110" s="202" t="s">
        <v>926</v>
      </c>
      <c r="G110" s="189"/>
      <c r="H110" s="189"/>
      <c r="I110" s="192"/>
      <c r="J110" s="203">
        <f>BK110</f>
        <v>0</v>
      </c>
      <c r="K110" s="189"/>
      <c r="L110" s="194"/>
      <c r="M110" s="195"/>
      <c r="N110" s="196"/>
      <c r="O110" s="196"/>
      <c r="P110" s="197">
        <f>SUM(P111:P112)</f>
        <v>0</v>
      </c>
      <c r="Q110" s="196"/>
      <c r="R110" s="197">
        <f>SUM(R111:R112)</f>
        <v>0</v>
      </c>
      <c r="S110" s="196"/>
      <c r="T110" s="198">
        <f>SUM(T111:T112)</f>
        <v>0</v>
      </c>
      <c r="AR110" s="199" t="s">
        <v>8</v>
      </c>
      <c r="AT110" s="200" t="s">
        <v>73</v>
      </c>
      <c r="AU110" s="200" t="s">
        <v>8</v>
      </c>
      <c r="AY110" s="199" t="s">
        <v>157</v>
      </c>
      <c r="BK110" s="201">
        <f>SUM(BK111:BK112)</f>
        <v>0</v>
      </c>
    </row>
    <row r="111" spans="2:65" s="1" customFormat="1" ht="16.5" customHeight="1">
      <c r="B111" s="38"/>
      <c r="C111" s="204" t="s">
        <v>205</v>
      </c>
      <c r="D111" s="204" t="s">
        <v>159</v>
      </c>
      <c r="E111" s="205" t="s">
        <v>1922</v>
      </c>
      <c r="F111" s="206" t="s">
        <v>1923</v>
      </c>
      <c r="G111" s="207" t="s">
        <v>434</v>
      </c>
      <c r="H111" s="208">
        <v>1</v>
      </c>
      <c r="I111" s="209"/>
      <c r="J111" s="208">
        <f>ROUND(I111*H111,0)</f>
        <v>0</v>
      </c>
      <c r="K111" s="206" t="s">
        <v>209</v>
      </c>
      <c r="L111" s="43"/>
      <c r="M111" s="210" t="s">
        <v>20</v>
      </c>
      <c r="N111" s="211" t="s">
        <v>46</v>
      </c>
      <c r="O111" s="79"/>
      <c r="P111" s="212">
        <f>O111*H111</f>
        <v>0</v>
      </c>
      <c r="Q111" s="212">
        <v>0</v>
      </c>
      <c r="R111" s="212">
        <f>Q111*H111</f>
        <v>0</v>
      </c>
      <c r="S111" s="212">
        <v>0</v>
      </c>
      <c r="T111" s="213">
        <f>S111*H111</f>
        <v>0</v>
      </c>
      <c r="AR111" s="17" t="s">
        <v>164</v>
      </c>
      <c r="AT111" s="17" t="s">
        <v>159</v>
      </c>
      <c r="AU111" s="17" t="s">
        <v>165</v>
      </c>
      <c r="AY111" s="17" t="s">
        <v>157</v>
      </c>
      <c r="BE111" s="214">
        <f>IF(N111="základní",J111,0)</f>
        <v>0</v>
      </c>
      <c r="BF111" s="214">
        <f>IF(N111="snížená",J111,0)</f>
        <v>0</v>
      </c>
      <c r="BG111" s="214">
        <f>IF(N111="zákl. přenesená",J111,0)</f>
        <v>0</v>
      </c>
      <c r="BH111" s="214">
        <f>IF(N111="sníž. přenesená",J111,0)</f>
        <v>0</v>
      </c>
      <c r="BI111" s="214">
        <f>IF(N111="nulová",J111,0)</f>
        <v>0</v>
      </c>
      <c r="BJ111" s="17" t="s">
        <v>165</v>
      </c>
      <c r="BK111" s="214">
        <f>ROUND(I111*H111,0)</f>
        <v>0</v>
      </c>
      <c r="BL111" s="17" t="s">
        <v>164</v>
      </c>
      <c r="BM111" s="17" t="s">
        <v>1924</v>
      </c>
    </row>
    <row r="112" spans="2:51" s="11" customFormat="1" ht="12">
      <c r="B112" s="215"/>
      <c r="C112" s="216"/>
      <c r="D112" s="217" t="s">
        <v>167</v>
      </c>
      <c r="E112" s="218" t="s">
        <v>20</v>
      </c>
      <c r="F112" s="219" t="s">
        <v>8</v>
      </c>
      <c r="G112" s="216"/>
      <c r="H112" s="220">
        <v>1</v>
      </c>
      <c r="I112" s="221"/>
      <c r="J112" s="216"/>
      <c r="K112" s="216"/>
      <c r="L112" s="222"/>
      <c r="M112" s="268"/>
      <c r="N112" s="269"/>
      <c r="O112" s="269"/>
      <c r="P112" s="269"/>
      <c r="Q112" s="269"/>
      <c r="R112" s="269"/>
      <c r="S112" s="269"/>
      <c r="T112" s="270"/>
      <c r="AT112" s="226" t="s">
        <v>167</v>
      </c>
      <c r="AU112" s="226" t="s">
        <v>165</v>
      </c>
      <c r="AV112" s="11" t="s">
        <v>165</v>
      </c>
      <c r="AW112" s="11" t="s">
        <v>34</v>
      </c>
      <c r="AX112" s="11" t="s">
        <v>8</v>
      </c>
      <c r="AY112" s="226" t="s">
        <v>157</v>
      </c>
    </row>
    <row r="113" spans="2:12" s="1" customFormat="1" ht="6.95" customHeight="1">
      <c r="B113" s="57"/>
      <c r="C113" s="58"/>
      <c r="D113" s="58"/>
      <c r="E113" s="58"/>
      <c r="F113" s="58"/>
      <c r="G113" s="58"/>
      <c r="H113" s="58"/>
      <c r="I113" s="154"/>
      <c r="J113" s="58"/>
      <c r="K113" s="58"/>
      <c r="L113" s="43"/>
    </row>
  </sheetData>
  <sheetProtection password="CC35" sheet="1" objects="1" scenarios="1" formatColumns="0" formatRows="0" autoFilter="0"/>
  <autoFilter ref="C85:K112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86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3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91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20"/>
      <c r="AT3" s="17" t="s">
        <v>8</v>
      </c>
    </row>
    <row r="4" spans="2:46" ht="24.95" customHeight="1">
      <c r="B4" s="20"/>
      <c r="D4" s="127" t="s">
        <v>107</v>
      </c>
      <c r="L4" s="20"/>
      <c r="M4" s="24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28" t="s">
        <v>16</v>
      </c>
      <c r="L6" s="20"/>
    </row>
    <row r="7" spans="2:12" ht="16.5" customHeight="1">
      <c r="B7" s="20"/>
      <c r="E7" s="129" t="str">
        <f>'Rekapitulace stavby'!K6</f>
        <v>Klatovy bytový dům č. p. 391 392 393 - stavební úpravy</v>
      </c>
      <c r="F7" s="128"/>
      <c r="G7" s="128"/>
      <c r="H7" s="128"/>
      <c r="L7" s="20"/>
    </row>
    <row r="8" spans="2:12" s="1" customFormat="1" ht="12" customHeight="1">
      <c r="B8" s="43"/>
      <c r="D8" s="128" t="s">
        <v>108</v>
      </c>
      <c r="I8" s="130"/>
      <c r="L8" s="43"/>
    </row>
    <row r="9" spans="2:12" s="1" customFormat="1" ht="36.95" customHeight="1">
      <c r="B9" s="43"/>
      <c r="E9" s="131" t="s">
        <v>1925</v>
      </c>
      <c r="F9" s="1"/>
      <c r="G9" s="1"/>
      <c r="H9" s="1"/>
      <c r="I9" s="130"/>
      <c r="L9" s="43"/>
    </row>
    <row r="10" spans="2:12" s="1" customFormat="1" ht="12">
      <c r="B10" s="43"/>
      <c r="I10" s="130"/>
      <c r="L10" s="43"/>
    </row>
    <row r="11" spans="2:12" s="1" customFormat="1" ht="12" customHeight="1">
      <c r="B11" s="43"/>
      <c r="D11" s="128" t="s">
        <v>19</v>
      </c>
      <c r="F11" s="17" t="s">
        <v>20</v>
      </c>
      <c r="I11" s="132" t="s">
        <v>21</v>
      </c>
      <c r="J11" s="17" t="s">
        <v>20</v>
      </c>
      <c r="L11" s="43"/>
    </row>
    <row r="12" spans="2:12" s="1" customFormat="1" ht="12" customHeight="1">
      <c r="B12" s="43"/>
      <c r="D12" s="128" t="s">
        <v>22</v>
      </c>
      <c r="F12" s="17" t="s">
        <v>23</v>
      </c>
      <c r="I12" s="132" t="s">
        <v>24</v>
      </c>
      <c r="J12" s="133" t="str">
        <f>'Rekapitulace stavby'!AN8</f>
        <v>24. 4. 2019</v>
      </c>
      <c r="L12" s="43"/>
    </row>
    <row r="13" spans="2:12" s="1" customFormat="1" ht="10.8" customHeight="1">
      <c r="B13" s="43"/>
      <c r="I13" s="130"/>
      <c r="L13" s="43"/>
    </row>
    <row r="14" spans="2:12" s="1" customFormat="1" ht="12" customHeight="1">
      <c r="B14" s="43"/>
      <c r="D14" s="128" t="s">
        <v>28</v>
      </c>
      <c r="I14" s="132" t="s">
        <v>29</v>
      </c>
      <c r="J14" s="17" t="s">
        <v>20</v>
      </c>
      <c r="L14" s="43"/>
    </row>
    <row r="15" spans="2:12" s="1" customFormat="1" ht="18" customHeight="1">
      <c r="B15" s="43"/>
      <c r="E15" s="17" t="s">
        <v>23</v>
      </c>
      <c r="I15" s="132" t="s">
        <v>31</v>
      </c>
      <c r="J15" s="17" t="s">
        <v>20</v>
      </c>
      <c r="L15" s="43"/>
    </row>
    <row r="16" spans="2:12" s="1" customFormat="1" ht="6.95" customHeight="1">
      <c r="B16" s="43"/>
      <c r="I16" s="130"/>
      <c r="L16" s="43"/>
    </row>
    <row r="17" spans="2:12" s="1" customFormat="1" ht="12" customHeight="1">
      <c r="B17" s="43"/>
      <c r="D17" s="128" t="s">
        <v>32</v>
      </c>
      <c r="I17" s="132" t="s">
        <v>29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7"/>
      <c r="G18" s="17"/>
      <c r="H18" s="17"/>
      <c r="I18" s="132" t="s">
        <v>31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0"/>
      <c r="L19" s="43"/>
    </row>
    <row r="20" spans="2:12" s="1" customFormat="1" ht="12" customHeight="1">
      <c r="B20" s="43"/>
      <c r="D20" s="128" t="s">
        <v>35</v>
      </c>
      <c r="I20" s="132" t="s">
        <v>29</v>
      </c>
      <c r="J20" s="17" t="s">
        <v>20</v>
      </c>
      <c r="L20" s="43"/>
    </row>
    <row r="21" spans="2:12" s="1" customFormat="1" ht="18" customHeight="1">
      <c r="B21" s="43"/>
      <c r="E21" s="17" t="s">
        <v>23</v>
      </c>
      <c r="I21" s="132" t="s">
        <v>31</v>
      </c>
      <c r="J21" s="17" t="s">
        <v>20</v>
      </c>
      <c r="L21" s="43"/>
    </row>
    <row r="22" spans="2:12" s="1" customFormat="1" ht="6.95" customHeight="1">
      <c r="B22" s="43"/>
      <c r="I22" s="130"/>
      <c r="L22" s="43"/>
    </row>
    <row r="23" spans="2:12" s="1" customFormat="1" ht="12" customHeight="1">
      <c r="B23" s="43"/>
      <c r="D23" s="128" t="s">
        <v>37</v>
      </c>
      <c r="I23" s="132" t="s">
        <v>29</v>
      </c>
      <c r="J23" s="17" t="str">
        <f>IF('Rekapitulace stavby'!AN19="","",'Rekapitulace stavby'!AN19)</f>
        <v/>
      </c>
      <c r="L23" s="43"/>
    </row>
    <row r="24" spans="2:12" s="1" customFormat="1" ht="18" customHeight="1">
      <c r="B24" s="43"/>
      <c r="E24" s="17" t="str">
        <f>IF('Rekapitulace stavby'!E20="","",'Rekapitulace stavby'!E20)</f>
        <v xml:space="preserve"> </v>
      </c>
      <c r="I24" s="132" t="s">
        <v>31</v>
      </c>
      <c r="J24" s="17" t="str">
        <f>IF('Rekapitulace stavby'!AN20="","",'Rekapitulace stavby'!AN20)</f>
        <v/>
      </c>
      <c r="L24" s="43"/>
    </row>
    <row r="25" spans="2:12" s="1" customFormat="1" ht="6.95" customHeight="1">
      <c r="B25" s="43"/>
      <c r="I25" s="130"/>
      <c r="L25" s="43"/>
    </row>
    <row r="26" spans="2:12" s="1" customFormat="1" ht="12" customHeight="1">
      <c r="B26" s="43"/>
      <c r="D26" s="128" t="s">
        <v>38</v>
      </c>
      <c r="I26" s="130"/>
      <c r="L26" s="43"/>
    </row>
    <row r="27" spans="2:12" s="6" customFormat="1" ht="16.5" customHeight="1">
      <c r="B27" s="134"/>
      <c r="E27" s="135" t="s">
        <v>20</v>
      </c>
      <c r="F27" s="135"/>
      <c r="G27" s="135"/>
      <c r="H27" s="135"/>
      <c r="I27" s="136"/>
      <c r="L27" s="134"/>
    </row>
    <row r="28" spans="2:12" s="1" customFormat="1" ht="6.95" customHeight="1">
      <c r="B28" s="43"/>
      <c r="I28" s="130"/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37"/>
      <c r="J29" s="71"/>
      <c r="K29" s="71"/>
      <c r="L29" s="43"/>
    </row>
    <row r="30" spans="2:12" s="1" customFormat="1" ht="25.4" customHeight="1">
      <c r="B30" s="43"/>
      <c r="D30" s="138" t="s">
        <v>40</v>
      </c>
      <c r="I30" s="130"/>
      <c r="J30" s="139">
        <f>ROUND(J105,2)</f>
        <v>0</v>
      </c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37"/>
      <c r="J31" s="71"/>
      <c r="K31" s="71"/>
      <c r="L31" s="43"/>
    </row>
    <row r="32" spans="2:12" s="1" customFormat="1" ht="14.4" customHeight="1">
      <c r="B32" s="43"/>
      <c r="F32" s="140" t="s">
        <v>42</v>
      </c>
      <c r="I32" s="141" t="s">
        <v>41</v>
      </c>
      <c r="J32" s="140" t="s">
        <v>43</v>
      </c>
      <c r="L32" s="43"/>
    </row>
    <row r="33" spans="2:12" s="1" customFormat="1" ht="14.4" customHeight="1">
      <c r="B33" s="43"/>
      <c r="D33" s="128" t="s">
        <v>44</v>
      </c>
      <c r="E33" s="128" t="s">
        <v>45</v>
      </c>
      <c r="F33" s="142">
        <f>ROUND((SUM(BE105:BE865)),2)</f>
        <v>0</v>
      </c>
      <c r="I33" s="143">
        <v>0.21</v>
      </c>
      <c r="J33" s="142">
        <f>ROUND(((SUM(BE105:BE865))*I33),2)</f>
        <v>0</v>
      </c>
      <c r="L33" s="43"/>
    </row>
    <row r="34" spans="2:12" s="1" customFormat="1" ht="14.4" customHeight="1">
      <c r="B34" s="43"/>
      <c r="E34" s="128" t="s">
        <v>46</v>
      </c>
      <c r="F34" s="142">
        <f>ROUND((SUM(BF105:BF865)),2)</f>
        <v>0</v>
      </c>
      <c r="I34" s="143">
        <v>0.15</v>
      </c>
      <c r="J34" s="142">
        <f>ROUND(((SUM(BF105:BF865))*I34),2)</f>
        <v>0</v>
      </c>
      <c r="L34" s="43"/>
    </row>
    <row r="35" spans="2:12" s="1" customFormat="1" ht="14.4" customHeight="1" hidden="1">
      <c r="B35" s="43"/>
      <c r="E35" s="128" t="s">
        <v>47</v>
      </c>
      <c r="F35" s="142">
        <f>ROUND((SUM(BG105:BG865)),2)</f>
        <v>0</v>
      </c>
      <c r="I35" s="143">
        <v>0.21</v>
      </c>
      <c r="J35" s="142">
        <f>0</f>
        <v>0</v>
      </c>
      <c r="L35" s="43"/>
    </row>
    <row r="36" spans="2:12" s="1" customFormat="1" ht="14.4" customHeight="1" hidden="1">
      <c r="B36" s="43"/>
      <c r="E36" s="128" t="s">
        <v>48</v>
      </c>
      <c r="F36" s="142">
        <f>ROUND((SUM(BH105:BH865)),2)</f>
        <v>0</v>
      </c>
      <c r="I36" s="143">
        <v>0.15</v>
      </c>
      <c r="J36" s="142">
        <f>0</f>
        <v>0</v>
      </c>
      <c r="L36" s="43"/>
    </row>
    <row r="37" spans="2:12" s="1" customFormat="1" ht="14.4" customHeight="1" hidden="1">
      <c r="B37" s="43"/>
      <c r="E37" s="128" t="s">
        <v>49</v>
      </c>
      <c r="F37" s="142">
        <f>ROUND((SUM(BI105:BI865)),2)</f>
        <v>0</v>
      </c>
      <c r="I37" s="143">
        <v>0</v>
      </c>
      <c r="J37" s="142">
        <f>0</f>
        <v>0</v>
      </c>
      <c r="L37" s="43"/>
    </row>
    <row r="38" spans="2:12" s="1" customFormat="1" ht="6.95" customHeight="1">
      <c r="B38" s="43"/>
      <c r="I38" s="130"/>
      <c r="L38" s="43"/>
    </row>
    <row r="39" spans="2:12" s="1" customFormat="1" ht="25.4" customHeight="1">
      <c r="B39" s="43"/>
      <c r="C39" s="144"/>
      <c r="D39" s="145" t="s">
        <v>50</v>
      </c>
      <c r="E39" s="146"/>
      <c r="F39" s="146"/>
      <c r="G39" s="147" t="s">
        <v>51</v>
      </c>
      <c r="H39" s="148" t="s">
        <v>52</v>
      </c>
      <c r="I39" s="149"/>
      <c r="J39" s="150">
        <f>SUM(J30:J37)</f>
        <v>0</v>
      </c>
      <c r="K39" s="151"/>
      <c r="L39" s="43"/>
    </row>
    <row r="40" spans="2:12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3"/>
    </row>
    <row r="44" spans="2:12" s="1" customFormat="1" ht="6.95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3"/>
    </row>
    <row r="45" spans="2:12" s="1" customFormat="1" ht="24.95" customHeight="1">
      <c r="B45" s="38"/>
      <c r="C45" s="23" t="s">
        <v>110</v>
      </c>
      <c r="D45" s="39"/>
      <c r="E45" s="39"/>
      <c r="F45" s="39"/>
      <c r="G45" s="39"/>
      <c r="H45" s="39"/>
      <c r="I45" s="130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30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0"/>
      <c r="J47" s="39"/>
      <c r="K47" s="39"/>
      <c r="L47" s="43"/>
    </row>
    <row r="48" spans="2:12" s="1" customFormat="1" ht="16.5" customHeight="1">
      <c r="B48" s="38"/>
      <c r="C48" s="39"/>
      <c r="D48" s="39"/>
      <c r="E48" s="158" t="str">
        <f>E7</f>
        <v>Klatovy bytový dům č. p. 391 392 393 - stavební úpravy</v>
      </c>
      <c r="F48" s="32"/>
      <c r="G48" s="32"/>
      <c r="H48" s="32"/>
      <c r="I48" s="130"/>
      <c r="J48" s="39"/>
      <c r="K48" s="39"/>
      <c r="L48" s="43"/>
    </row>
    <row r="49" spans="2:12" s="1" customFormat="1" ht="12" customHeight="1">
      <c r="B49" s="38"/>
      <c r="C49" s="32" t="s">
        <v>108</v>
      </c>
      <c r="D49" s="39"/>
      <c r="E49" s="39"/>
      <c r="F49" s="39"/>
      <c r="G49" s="39"/>
      <c r="H49" s="39"/>
      <c r="I49" s="130"/>
      <c r="J49" s="39"/>
      <c r="K49" s="39"/>
      <c r="L49" s="43"/>
    </row>
    <row r="50" spans="2:12" s="1" customFormat="1" ht="16.5" customHeight="1">
      <c r="B50" s="38"/>
      <c r="C50" s="39"/>
      <c r="D50" s="39"/>
      <c r="E50" s="64" t="str">
        <f>E9</f>
        <v>02-1 - SO 02-1 Bytový dům č. p. 392 - způsobilé náklady</v>
      </c>
      <c r="F50" s="39"/>
      <c r="G50" s="39"/>
      <c r="H50" s="39"/>
      <c r="I50" s="130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30"/>
      <c r="J51" s="39"/>
      <c r="K51" s="39"/>
      <c r="L51" s="43"/>
    </row>
    <row r="52" spans="2:12" s="1" customFormat="1" ht="12" customHeight="1">
      <c r="B52" s="38"/>
      <c r="C52" s="32" t="s">
        <v>22</v>
      </c>
      <c r="D52" s="39"/>
      <c r="E52" s="39"/>
      <c r="F52" s="27" t="str">
        <f>F12</f>
        <v xml:space="preserve"> </v>
      </c>
      <c r="G52" s="39"/>
      <c r="H52" s="39"/>
      <c r="I52" s="132" t="s">
        <v>24</v>
      </c>
      <c r="J52" s="67" t="str">
        <f>IF(J12="","",J12)</f>
        <v>24. 4. 2019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30"/>
      <c r="J53" s="39"/>
      <c r="K53" s="39"/>
      <c r="L53" s="43"/>
    </row>
    <row r="54" spans="2:12" s="1" customFormat="1" ht="13.65" customHeight="1">
      <c r="B54" s="38"/>
      <c r="C54" s="32" t="s">
        <v>28</v>
      </c>
      <c r="D54" s="39"/>
      <c r="E54" s="39"/>
      <c r="F54" s="27" t="str">
        <f>E15</f>
        <v xml:space="preserve"> </v>
      </c>
      <c r="G54" s="39"/>
      <c r="H54" s="39"/>
      <c r="I54" s="132" t="s">
        <v>35</v>
      </c>
      <c r="J54" s="36" t="str">
        <f>E21</f>
        <v xml:space="preserve"> </v>
      </c>
      <c r="K54" s="39"/>
      <c r="L54" s="43"/>
    </row>
    <row r="55" spans="2:12" s="1" customFormat="1" ht="13.65" customHeight="1">
      <c r="B55" s="38"/>
      <c r="C55" s="32" t="s">
        <v>32</v>
      </c>
      <c r="D55" s="39"/>
      <c r="E55" s="39"/>
      <c r="F55" s="27" t="str">
        <f>IF(E18="","",E18)</f>
        <v>Vyplň údaj</v>
      </c>
      <c r="G55" s="39"/>
      <c r="H55" s="39"/>
      <c r="I55" s="132" t="s">
        <v>37</v>
      </c>
      <c r="J55" s="36" t="str">
        <f>E24</f>
        <v xml:space="preserve"> 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30"/>
      <c r="J56" s="39"/>
      <c r="K56" s="39"/>
      <c r="L56" s="43"/>
    </row>
    <row r="57" spans="2:12" s="1" customFormat="1" ht="29.25" customHeight="1">
      <c r="B57" s="38"/>
      <c r="C57" s="159" t="s">
        <v>111</v>
      </c>
      <c r="D57" s="160"/>
      <c r="E57" s="160"/>
      <c r="F57" s="160"/>
      <c r="G57" s="160"/>
      <c r="H57" s="160"/>
      <c r="I57" s="161"/>
      <c r="J57" s="162" t="s">
        <v>112</v>
      </c>
      <c r="K57" s="160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30"/>
      <c r="J58" s="39"/>
      <c r="K58" s="39"/>
      <c r="L58" s="43"/>
    </row>
    <row r="59" spans="2:47" s="1" customFormat="1" ht="22.8" customHeight="1">
      <c r="B59" s="38"/>
      <c r="C59" s="163" t="s">
        <v>72</v>
      </c>
      <c r="D59" s="39"/>
      <c r="E59" s="39"/>
      <c r="F59" s="39"/>
      <c r="G59" s="39"/>
      <c r="H59" s="39"/>
      <c r="I59" s="130"/>
      <c r="J59" s="97">
        <f>J105</f>
        <v>0</v>
      </c>
      <c r="K59" s="39"/>
      <c r="L59" s="43"/>
      <c r="AU59" s="17" t="s">
        <v>113</v>
      </c>
    </row>
    <row r="60" spans="2:12" s="7" customFormat="1" ht="24.95" customHeight="1">
      <c r="B60" s="164"/>
      <c r="C60" s="165"/>
      <c r="D60" s="166" t="s">
        <v>1382</v>
      </c>
      <c r="E60" s="167"/>
      <c r="F60" s="167"/>
      <c r="G60" s="167"/>
      <c r="H60" s="167"/>
      <c r="I60" s="168"/>
      <c r="J60" s="169">
        <f>J106</f>
        <v>0</v>
      </c>
      <c r="K60" s="165"/>
      <c r="L60" s="170"/>
    </row>
    <row r="61" spans="2:12" s="8" customFormat="1" ht="19.9" customHeight="1">
      <c r="B61" s="171"/>
      <c r="C61" s="172"/>
      <c r="D61" s="173" t="s">
        <v>115</v>
      </c>
      <c r="E61" s="174"/>
      <c r="F61" s="174"/>
      <c r="G61" s="174"/>
      <c r="H61" s="174"/>
      <c r="I61" s="175"/>
      <c r="J61" s="176">
        <f>J107</f>
        <v>0</v>
      </c>
      <c r="K61" s="172"/>
      <c r="L61" s="177"/>
    </row>
    <row r="62" spans="2:12" s="8" customFormat="1" ht="19.9" customHeight="1">
      <c r="B62" s="171"/>
      <c r="C62" s="172"/>
      <c r="D62" s="173" t="s">
        <v>116</v>
      </c>
      <c r="E62" s="174"/>
      <c r="F62" s="174"/>
      <c r="G62" s="174"/>
      <c r="H62" s="174"/>
      <c r="I62" s="175"/>
      <c r="J62" s="176">
        <f>J130</f>
        <v>0</v>
      </c>
      <c r="K62" s="172"/>
      <c r="L62" s="177"/>
    </row>
    <row r="63" spans="2:12" s="8" customFormat="1" ht="19.9" customHeight="1">
      <c r="B63" s="171"/>
      <c r="C63" s="172"/>
      <c r="D63" s="173" t="s">
        <v>117</v>
      </c>
      <c r="E63" s="174"/>
      <c r="F63" s="174"/>
      <c r="G63" s="174"/>
      <c r="H63" s="174"/>
      <c r="I63" s="175"/>
      <c r="J63" s="176">
        <f>J133</f>
        <v>0</v>
      </c>
      <c r="K63" s="172"/>
      <c r="L63" s="177"/>
    </row>
    <row r="64" spans="2:12" s="8" customFormat="1" ht="19.9" customHeight="1">
      <c r="B64" s="171"/>
      <c r="C64" s="172"/>
      <c r="D64" s="173" t="s">
        <v>118</v>
      </c>
      <c r="E64" s="174"/>
      <c r="F64" s="174"/>
      <c r="G64" s="174"/>
      <c r="H64" s="174"/>
      <c r="I64" s="175"/>
      <c r="J64" s="176">
        <f>J146</f>
        <v>0</v>
      </c>
      <c r="K64" s="172"/>
      <c r="L64" s="177"/>
    </row>
    <row r="65" spans="2:12" s="8" customFormat="1" ht="19.9" customHeight="1">
      <c r="B65" s="171"/>
      <c r="C65" s="172"/>
      <c r="D65" s="173" t="s">
        <v>119</v>
      </c>
      <c r="E65" s="174"/>
      <c r="F65" s="174"/>
      <c r="G65" s="174"/>
      <c r="H65" s="174"/>
      <c r="I65" s="175"/>
      <c r="J65" s="176">
        <f>J158</f>
        <v>0</v>
      </c>
      <c r="K65" s="172"/>
      <c r="L65" s="177"/>
    </row>
    <row r="66" spans="2:12" s="8" customFormat="1" ht="19.9" customHeight="1">
      <c r="B66" s="171"/>
      <c r="C66" s="172"/>
      <c r="D66" s="173" t="s">
        <v>120</v>
      </c>
      <c r="E66" s="174"/>
      <c r="F66" s="174"/>
      <c r="G66" s="174"/>
      <c r="H66" s="174"/>
      <c r="I66" s="175"/>
      <c r="J66" s="176">
        <f>J165</f>
        <v>0</v>
      </c>
      <c r="K66" s="172"/>
      <c r="L66" s="177"/>
    </row>
    <row r="67" spans="2:12" s="8" customFormat="1" ht="19.9" customHeight="1">
      <c r="B67" s="171"/>
      <c r="C67" s="172"/>
      <c r="D67" s="173" t="s">
        <v>121</v>
      </c>
      <c r="E67" s="174"/>
      <c r="F67" s="174"/>
      <c r="G67" s="174"/>
      <c r="H67" s="174"/>
      <c r="I67" s="175"/>
      <c r="J67" s="176">
        <f>J406</f>
        <v>0</v>
      </c>
      <c r="K67" s="172"/>
      <c r="L67" s="177"/>
    </row>
    <row r="68" spans="2:12" s="8" customFormat="1" ht="19.9" customHeight="1">
      <c r="B68" s="171"/>
      <c r="C68" s="172"/>
      <c r="D68" s="173" t="s">
        <v>122</v>
      </c>
      <c r="E68" s="174"/>
      <c r="F68" s="174"/>
      <c r="G68" s="174"/>
      <c r="H68" s="174"/>
      <c r="I68" s="175"/>
      <c r="J68" s="176">
        <f>J483</f>
        <v>0</v>
      </c>
      <c r="K68" s="172"/>
      <c r="L68" s="177"/>
    </row>
    <row r="69" spans="2:12" s="8" customFormat="1" ht="19.9" customHeight="1">
      <c r="B69" s="171"/>
      <c r="C69" s="172"/>
      <c r="D69" s="173" t="s">
        <v>123</v>
      </c>
      <c r="E69" s="174"/>
      <c r="F69" s="174"/>
      <c r="G69" s="174"/>
      <c r="H69" s="174"/>
      <c r="I69" s="175"/>
      <c r="J69" s="176">
        <f>J490</f>
        <v>0</v>
      </c>
      <c r="K69" s="172"/>
      <c r="L69" s="177"/>
    </row>
    <row r="70" spans="2:12" s="7" customFormat="1" ht="24.95" customHeight="1">
      <c r="B70" s="164"/>
      <c r="C70" s="165"/>
      <c r="D70" s="166" t="s">
        <v>125</v>
      </c>
      <c r="E70" s="167"/>
      <c r="F70" s="167"/>
      <c r="G70" s="167"/>
      <c r="H70" s="167"/>
      <c r="I70" s="168"/>
      <c r="J70" s="169">
        <f>J492</f>
        <v>0</v>
      </c>
      <c r="K70" s="165"/>
      <c r="L70" s="170"/>
    </row>
    <row r="71" spans="2:12" s="8" customFormat="1" ht="19.9" customHeight="1">
      <c r="B71" s="171"/>
      <c r="C71" s="172"/>
      <c r="D71" s="173" t="s">
        <v>126</v>
      </c>
      <c r="E71" s="174"/>
      <c r="F71" s="174"/>
      <c r="G71" s="174"/>
      <c r="H71" s="174"/>
      <c r="I71" s="175"/>
      <c r="J71" s="176">
        <f>J493</f>
        <v>0</v>
      </c>
      <c r="K71" s="172"/>
      <c r="L71" s="177"/>
    </row>
    <row r="72" spans="2:12" s="8" customFormat="1" ht="19.9" customHeight="1">
      <c r="B72" s="171"/>
      <c r="C72" s="172"/>
      <c r="D72" s="173" t="s">
        <v>127</v>
      </c>
      <c r="E72" s="174"/>
      <c r="F72" s="174"/>
      <c r="G72" s="174"/>
      <c r="H72" s="174"/>
      <c r="I72" s="175"/>
      <c r="J72" s="176">
        <f>J534</f>
        <v>0</v>
      </c>
      <c r="K72" s="172"/>
      <c r="L72" s="177"/>
    </row>
    <row r="73" spans="2:12" s="8" customFormat="1" ht="19.9" customHeight="1">
      <c r="B73" s="171"/>
      <c r="C73" s="172"/>
      <c r="D73" s="173" t="s">
        <v>128</v>
      </c>
      <c r="E73" s="174"/>
      <c r="F73" s="174"/>
      <c r="G73" s="174"/>
      <c r="H73" s="174"/>
      <c r="I73" s="175"/>
      <c r="J73" s="176">
        <f>J541</f>
        <v>0</v>
      </c>
      <c r="K73" s="172"/>
      <c r="L73" s="177"/>
    </row>
    <row r="74" spans="2:12" s="8" customFormat="1" ht="19.9" customHeight="1">
      <c r="B74" s="171"/>
      <c r="C74" s="172"/>
      <c r="D74" s="173" t="s">
        <v>129</v>
      </c>
      <c r="E74" s="174"/>
      <c r="F74" s="174"/>
      <c r="G74" s="174"/>
      <c r="H74" s="174"/>
      <c r="I74" s="175"/>
      <c r="J74" s="176">
        <f>J599</f>
        <v>0</v>
      </c>
      <c r="K74" s="172"/>
      <c r="L74" s="177"/>
    </row>
    <row r="75" spans="2:12" s="8" customFormat="1" ht="19.9" customHeight="1">
      <c r="B75" s="171"/>
      <c r="C75" s="172"/>
      <c r="D75" s="173" t="s">
        <v>131</v>
      </c>
      <c r="E75" s="174"/>
      <c r="F75" s="174"/>
      <c r="G75" s="174"/>
      <c r="H75" s="174"/>
      <c r="I75" s="175"/>
      <c r="J75" s="176">
        <f>J605</f>
        <v>0</v>
      </c>
      <c r="K75" s="172"/>
      <c r="L75" s="177"/>
    </row>
    <row r="76" spans="2:12" s="8" customFormat="1" ht="19.9" customHeight="1">
      <c r="B76" s="171"/>
      <c r="C76" s="172"/>
      <c r="D76" s="173" t="s">
        <v>132</v>
      </c>
      <c r="E76" s="174"/>
      <c r="F76" s="174"/>
      <c r="G76" s="174"/>
      <c r="H76" s="174"/>
      <c r="I76" s="175"/>
      <c r="J76" s="176">
        <f>J623</f>
        <v>0</v>
      </c>
      <c r="K76" s="172"/>
      <c r="L76" s="177"/>
    </row>
    <row r="77" spans="2:12" s="8" customFormat="1" ht="19.9" customHeight="1">
      <c r="B77" s="171"/>
      <c r="C77" s="172"/>
      <c r="D77" s="173" t="s">
        <v>133</v>
      </c>
      <c r="E77" s="174"/>
      <c r="F77" s="174"/>
      <c r="G77" s="174"/>
      <c r="H77" s="174"/>
      <c r="I77" s="175"/>
      <c r="J77" s="176">
        <f>J638</f>
        <v>0</v>
      </c>
      <c r="K77" s="172"/>
      <c r="L77" s="177"/>
    </row>
    <row r="78" spans="2:12" s="8" customFormat="1" ht="19.9" customHeight="1">
      <c r="B78" s="171"/>
      <c r="C78" s="172"/>
      <c r="D78" s="173" t="s">
        <v>134</v>
      </c>
      <c r="E78" s="174"/>
      <c r="F78" s="174"/>
      <c r="G78" s="174"/>
      <c r="H78" s="174"/>
      <c r="I78" s="175"/>
      <c r="J78" s="176">
        <f>J648</f>
        <v>0</v>
      </c>
      <c r="K78" s="172"/>
      <c r="L78" s="177"/>
    </row>
    <row r="79" spans="2:12" s="8" customFormat="1" ht="19.9" customHeight="1">
      <c r="B79" s="171"/>
      <c r="C79" s="172"/>
      <c r="D79" s="173" t="s">
        <v>1926</v>
      </c>
      <c r="E79" s="174"/>
      <c r="F79" s="174"/>
      <c r="G79" s="174"/>
      <c r="H79" s="174"/>
      <c r="I79" s="175"/>
      <c r="J79" s="176">
        <f>J678</f>
        <v>0</v>
      </c>
      <c r="K79" s="172"/>
      <c r="L79" s="177"/>
    </row>
    <row r="80" spans="2:12" s="8" customFormat="1" ht="19.9" customHeight="1">
      <c r="B80" s="171"/>
      <c r="C80" s="172"/>
      <c r="D80" s="173" t="s">
        <v>136</v>
      </c>
      <c r="E80" s="174"/>
      <c r="F80" s="174"/>
      <c r="G80" s="174"/>
      <c r="H80" s="174"/>
      <c r="I80" s="175"/>
      <c r="J80" s="176">
        <f>J704</f>
        <v>0</v>
      </c>
      <c r="K80" s="172"/>
      <c r="L80" s="177"/>
    </row>
    <row r="81" spans="2:12" s="8" customFormat="1" ht="19.9" customHeight="1">
      <c r="B81" s="171"/>
      <c r="C81" s="172"/>
      <c r="D81" s="173" t="s">
        <v>137</v>
      </c>
      <c r="E81" s="174"/>
      <c r="F81" s="174"/>
      <c r="G81" s="174"/>
      <c r="H81" s="174"/>
      <c r="I81" s="175"/>
      <c r="J81" s="176">
        <f>J718</f>
        <v>0</v>
      </c>
      <c r="K81" s="172"/>
      <c r="L81" s="177"/>
    </row>
    <row r="82" spans="2:12" s="8" customFormat="1" ht="19.9" customHeight="1">
      <c r="B82" s="171"/>
      <c r="C82" s="172"/>
      <c r="D82" s="173" t="s">
        <v>138</v>
      </c>
      <c r="E82" s="174"/>
      <c r="F82" s="174"/>
      <c r="G82" s="174"/>
      <c r="H82" s="174"/>
      <c r="I82" s="175"/>
      <c r="J82" s="176">
        <f>J761</f>
        <v>0</v>
      </c>
      <c r="K82" s="172"/>
      <c r="L82" s="177"/>
    </row>
    <row r="83" spans="2:12" s="8" customFormat="1" ht="19.9" customHeight="1">
      <c r="B83" s="171"/>
      <c r="C83" s="172"/>
      <c r="D83" s="173" t="s">
        <v>139</v>
      </c>
      <c r="E83" s="174"/>
      <c r="F83" s="174"/>
      <c r="G83" s="174"/>
      <c r="H83" s="174"/>
      <c r="I83" s="175"/>
      <c r="J83" s="176">
        <f>J802</f>
        <v>0</v>
      </c>
      <c r="K83" s="172"/>
      <c r="L83" s="177"/>
    </row>
    <row r="84" spans="2:12" s="8" customFormat="1" ht="19.9" customHeight="1">
      <c r="B84" s="171"/>
      <c r="C84" s="172"/>
      <c r="D84" s="173" t="s">
        <v>1927</v>
      </c>
      <c r="E84" s="174"/>
      <c r="F84" s="174"/>
      <c r="G84" s="174"/>
      <c r="H84" s="174"/>
      <c r="I84" s="175"/>
      <c r="J84" s="176">
        <f>J823</f>
        <v>0</v>
      </c>
      <c r="K84" s="172"/>
      <c r="L84" s="177"/>
    </row>
    <row r="85" spans="2:12" s="8" customFormat="1" ht="19.9" customHeight="1">
      <c r="B85" s="171"/>
      <c r="C85" s="172"/>
      <c r="D85" s="173" t="s">
        <v>140</v>
      </c>
      <c r="E85" s="174"/>
      <c r="F85" s="174"/>
      <c r="G85" s="174"/>
      <c r="H85" s="174"/>
      <c r="I85" s="175"/>
      <c r="J85" s="176">
        <f>J834</f>
        <v>0</v>
      </c>
      <c r="K85" s="172"/>
      <c r="L85" s="177"/>
    </row>
    <row r="86" spans="2:12" s="1" customFormat="1" ht="21.8" customHeight="1">
      <c r="B86" s="38"/>
      <c r="C86" s="39"/>
      <c r="D86" s="39"/>
      <c r="E86" s="39"/>
      <c r="F86" s="39"/>
      <c r="G86" s="39"/>
      <c r="H86" s="39"/>
      <c r="I86" s="130"/>
      <c r="J86" s="39"/>
      <c r="K86" s="39"/>
      <c r="L86" s="43"/>
    </row>
    <row r="87" spans="2:12" s="1" customFormat="1" ht="6.95" customHeight="1">
      <c r="B87" s="57"/>
      <c r="C87" s="58"/>
      <c r="D87" s="58"/>
      <c r="E87" s="58"/>
      <c r="F87" s="58"/>
      <c r="G87" s="58"/>
      <c r="H87" s="58"/>
      <c r="I87" s="154"/>
      <c r="J87" s="58"/>
      <c r="K87" s="58"/>
      <c r="L87" s="43"/>
    </row>
    <row r="91" spans="2:12" s="1" customFormat="1" ht="6.95" customHeight="1">
      <c r="B91" s="59"/>
      <c r="C91" s="60"/>
      <c r="D91" s="60"/>
      <c r="E91" s="60"/>
      <c r="F91" s="60"/>
      <c r="G91" s="60"/>
      <c r="H91" s="60"/>
      <c r="I91" s="157"/>
      <c r="J91" s="60"/>
      <c r="K91" s="60"/>
      <c r="L91" s="43"/>
    </row>
    <row r="92" spans="2:12" s="1" customFormat="1" ht="24.95" customHeight="1">
      <c r="B92" s="38"/>
      <c r="C92" s="23" t="s">
        <v>143</v>
      </c>
      <c r="D92" s="39"/>
      <c r="E92" s="39"/>
      <c r="F92" s="39"/>
      <c r="G92" s="39"/>
      <c r="H92" s="39"/>
      <c r="I92" s="130"/>
      <c r="J92" s="39"/>
      <c r="K92" s="39"/>
      <c r="L92" s="43"/>
    </row>
    <row r="93" spans="2:12" s="1" customFormat="1" ht="6.95" customHeight="1">
      <c r="B93" s="38"/>
      <c r="C93" s="39"/>
      <c r="D93" s="39"/>
      <c r="E93" s="39"/>
      <c r="F93" s="39"/>
      <c r="G93" s="39"/>
      <c r="H93" s="39"/>
      <c r="I93" s="130"/>
      <c r="J93" s="39"/>
      <c r="K93" s="39"/>
      <c r="L93" s="43"/>
    </row>
    <row r="94" spans="2:12" s="1" customFormat="1" ht="12" customHeight="1">
      <c r="B94" s="38"/>
      <c r="C94" s="32" t="s">
        <v>16</v>
      </c>
      <c r="D94" s="39"/>
      <c r="E94" s="39"/>
      <c r="F94" s="39"/>
      <c r="G94" s="39"/>
      <c r="H94" s="39"/>
      <c r="I94" s="130"/>
      <c r="J94" s="39"/>
      <c r="K94" s="39"/>
      <c r="L94" s="43"/>
    </row>
    <row r="95" spans="2:12" s="1" customFormat="1" ht="16.5" customHeight="1">
      <c r="B95" s="38"/>
      <c r="C95" s="39"/>
      <c r="D95" s="39"/>
      <c r="E95" s="158" t="str">
        <f>E7</f>
        <v>Klatovy bytový dům č. p. 391 392 393 - stavební úpravy</v>
      </c>
      <c r="F95" s="32"/>
      <c r="G95" s="32"/>
      <c r="H95" s="32"/>
      <c r="I95" s="130"/>
      <c r="J95" s="39"/>
      <c r="K95" s="39"/>
      <c r="L95" s="43"/>
    </row>
    <row r="96" spans="2:12" s="1" customFormat="1" ht="12" customHeight="1">
      <c r="B96" s="38"/>
      <c r="C96" s="32" t="s">
        <v>108</v>
      </c>
      <c r="D96" s="39"/>
      <c r="E96" s="39"/>
      <c r="F96" s="39"/>
      <c r="G96" s="39"/>
      <c r="H96" s="39"/>
      <c r="I96" s="130"/>
      <c r="J96" s="39"/>
      <c r="K96" s="39"/>
      <c r="L96" s="43"/>
    </row>
    <row r="97" spans="2:12" s="1" customFormat="1" ht="16.5" customHeight="1">
      <c r="B97" s="38"/>
      <c r="C97" s="39"/>
      <c r="D97" s="39"/>
      <c r="E97" s="64" t="str">
        <f>E9</f>
        <v>02-1 - SO 02-1 Bytový dům č. p. 392 - způsobilé náklady</v>
      </c>
      <c r="F97" s="39"/>
      <c r="G97" s="39"/>
      <c r="H97" s="39"/>
      <c r="I97" s="130"/>
      <c r="J97" s="39"/>
      <c r="K97" s="39"/>
      <c r="L97" s="43"/>
    </row>
    <row r="98" spans="2:12" s="1" customFormat="1" ht="6.95" customHeight="1">
      <c r="B98" s="38"/>
      <c r="C98" s="39"/>
      <c r="D98" s="39"/>
      <c r="E98" s="39"/>
      <c r="F98" s="39"/>
      <c r="G98" s="39"/>
      <c r="H98" s="39"/>
      <c r="I98" s="130"/>
      <c r="J98" s="39"/>
      <c r="K98" s="39"/>
      <c r="L98" s="43"/>
    </row>
    <row r="99" spans="2:12" s="1" customFormat="1" ht="12" customHeight="1">
      <c r="B99" s="38"/>
      <c r="C99" s="32" t="s">
        <v>22</v>
      </c>
      <c r="D99" s="39"/>
      <c r="E99" s="39"/>
      <c r="F99" s="27" t="str">
        <f>F12</f>
        <v xml:space="preserve"> </v>
      </c>
      <c r="G99" s="39"/>
      <c r="H99" s="39"/>
      <c r="I99" s="132" t="s">
        <v>24</v>
      </c>
      <c r="J99" s="67" t="str">
        <f>IF(J12="","",J12)</f>
        <v>24. 4. 2019</v>
      </c>
      <c r="K99" s="39"/>
      <c r="L99" s="43"/>
    </row>
    <row r="100" spans="2:12" s="1" customFormat="1" ht="6.95" customHeight="1">
      <c r="B100" s="38"/>
      <c r="C100" s="39"/>
      <c r="D100" s="39"/>
      <c r="E100" s="39"/>
      <c r="F100" s="39"/>
      <c r="G100" s="39"/>
      <c r="H100" s="39"/>
      <c r="I100" s="130"/>
      <c r="J100" s="39"/>
      <c r="K100" s="39"/>
      <c r="L100" s="43"/>
    </row>
    <row r="101" spans="2:12" s="1" customFormat="1" ht="13.65" customHeight="1">
      <c r="B101" s="38"/>
      <c r="C101" s="32" t="s">
        <v>28</v>
      </c>
      <c r="D101" s="39"/>
      <c r="E101" s="39"/>
      <c r="F101" s="27" t="str">
        <f>E15</f>
        <v xml:space="preserve"> </v>
      </c>
      <c r="G101" s="39"/>
      <c r="H101" s="39"/>
      <c r="I101" s="132" t="s">
        <v>35</v>
      </c>
      <c r="J101" s="36" t="str">
        <f>E21</f>
        <v xml:space="preserve"> </v>
      </c>
      <c r="K101" s="39"/>
      <c r="L101" s="43"/>
    </row>
    <row r="102" spans="2:12" s="1" customFormat="1" ht="13.65" customHeight="1">
      <c r="B102" s="38"/>
      <c r="C102" s="32" t="s">
        <v>32</v>
      </c>
      <c r="D102" s="39"/>
      <c r="E102" s="39"/>
      <c r="F102" s="27" t="str">
        <f>IF(E18="","",E18)</f>
        <v>Vyplň údaj</v>
      </c>
      <c r="G102" s="39"/>
      <c r="H102" s="39"/>
      <c r="I102" s="132" t="s">
        <v>37</v>
      </c>
      <c r="J102" s="36" t="str">
        <f>E24</f>
        <v xml:space="preserve"> </v>
      </c>
      <c r="K102" s="39"/>
      <c r="L102" s="43"/>
    </row>
    <row r="103" spans="2:12" s="1" customFormat="1" ht="10.3" customHeight="1">
      <c r="B103" s="38"/>
      <c r="C103" s="39"/>
      <c r="D103" s="39"/>
      <c r="E103" s="39"/>
      <c r="F103" s="39"/>
      <c r="G103" s="39"/>
      <c r="H103" s="39"/>
      <c r="I103" s="130"/>
      <c r="J103" s="39"/>
      <c r="K103" s="39"/>
      <c r="L103" s="43"/>
    </row>
    <row r="104" spans="2:20" s="9" customFormat="1" ht="29.25" customHeight="1">
      <c r="B104" s="178"/>
      <c r="C104" s="179" t="s">
        <v>144</v>
      </c>
      <c r="D104" s="180" t="s">
        <v>59</v>
      </c>
      <c r="E104" s="180" t="s">
        <v>55</v>
      </c>
      <c r="F104" s="180" t="s">
        <v>56</v>
      </c>
      <c r="G104" s="180" t="s">
        <v>145</v>
      </c>
      <c r="H104" s="180" t="s">
        <v>146</v>
      </c>
      <c r="I104" s="181" t="s">
        <v>147</v>
      </c>
      <c r="J104" s="180" t="s">
        <v>112</v>
      </c>
      <c r="K104" s="182" t="s">
        <v>148</v>
      </c>
      <c r="L104" s="183"/>
      <c r="M104" s="87" t="s">
        <v>20</v>
      </c>
      <c r="N104" s="88" t="s">
        <v>44</v>
      </c>
      <c r="O104" s="88" t="s">
        <v>149</v>
      </c>
      <c r="P104" s="88" t="s">
        <v>150</v>
      </c>
      <c r="Q104" s="88" t="s">
        <v>151</v>
      </c>
      <c r="R104" s="88" t="s">
        <v>152</v>
      </c>
      <c r="S104" s="88" t="s">
        <v>153</v>
      </c>
      <c r="T104" s="89" t="s">
        <v>154</v>
      </c>
    </row>
    <row r="105" spans="2:63" s="1" customFormat="1" ht="22.8" customHeight="1">
      <c r="B105" s="38"/>
      <c r="C105" s="94" t="s">
        <v>155</v>
      </c>
      <c r="D105" s="39"/>
      <c r="E105" s="39"/>
      <c r="F105" s="39"/>
      <c r="G105" s="39"/>
      <c r="H105" s="39"/>
      <c r="I105" s="130"/>
      <c r="J105" s="184">
        <f>BK105</f>
        <v>0</v>
      </c>
      <c r="K105" s="39"/>
      <c r="L105" s="43"/>
      <c r="M105" s="90"/>
      <c r="N105" s="91"/>
      <c r="O105" s="91"/>
      <c r="P105" s="185">
        <f>P106+P492</f>
        <v>0</v>
      </c>
      <c r="Q105" s="91"/>
      <c r="R105" s="185">
        <f>R106+R492</f>
        <v>244.94742410000003</v>
      </c>
      <c r="S105" s="91"/>
      <c r="T105" s="186">
        <f>T106+T492</f>
        <v>87.3276162</v>
      </c>
      <c r="AT105" s="17" t="s">
        <v>73</v>
      </c>
      <c r="AU105" s="17" t="s">
        <v>113</v>
      </c>
      <c r="BK105" s="187">
        <f>BK106+BK492</f>
        <v>0</v>
      </c>
    </row>
    <row r="106" spans="2:63" s="10" customFormat="1" ht="25.9" customHeight="1">
      <c r="B106" s="188"/>
      <c r="C106" s="189"/>
      <c r="D106" s="190" t="s">
        <v>73</v>
      </c>
      <c r="E106" s="191" t="s">
        <v>156</v>
      </c>
      <c r="F106" s="191" t="s">
        <v>1394</v>
      </c>
      <c r="G106" s="189"/>
      <c r="H106" s="189"/>
      <c r="I106" s="192"/>
      <c r="J106" s="193">
        <f>BK106</f>
        <v>0</v>
      </c>
      <c r="K106" s="189"/>
      <c r="L106" s="194"/>
      <c r="M106" s="195"/>
      <c r="N106" s="196"/>
      <c r="O106" s="196"/>
      <c r="P106" s="197">
        <f>P107+P130+P133+P146+P158+P165+P406+P483+P490</f>
        <v>0</v>
      </c>
      <c r="Q106" s="196"/>
      <c r="R106" s="197">
        <f>R107+R130+R133+R146+R158+R165+R406+R483+R490</f>
        <v>213.29194530000004</v>
      </c>
      <c r="S106" s="196"/>
      <c r="T106" s="198">
        <f>T107+T130+T133+T146+T158+T165+T406+T483+T490</f>
        <v>75.12326759999999</v>
      </c>
      <c r="AR106" s="199" t="s">
        <v>8</v>
      </c>
      <c r="AT106" s="200" t="s">
        <v>73</v>
      </c>
      <c r="AU106" s="200" t="s">
        <v>74</v>
      </c>
      <c r="AY106" s="199" t="s">
        <v>157</v>
      </c>
      <c r="BK106" s="201">
        <f>BK107+BK130+BK133+BK146+BK158+BK165+BK406+BK483+BK490</f>
        <v>0</v>
      </c>
    </row>
    <row r="107" spans="2:63" s="10" customFormat="1" ht="22.8" customHeight="1">
      <c r="B107" s="188"/>
      <c r="C107" s="189"/>
      <c r="D107" s="190" t="s">
        <v>73</v>
      </c>
      <c r="E107" s="202" t="s">
        <v>8</v>
      </c>
      <c r="F107" s="202" t="s">
        <v>158</v>
      </c>
      <c r="G107" s="189"/>
      <c r="H107" s="189"/>
      <c r="I107" s="192"/>
      <c r="J107" s="203">
        <f>BK107</f>
        <v>0</v>
      </c>
      <c r="K107" s="189"/>
      <c r="L107" s="194"/>
      <c r="M107" s="195"/>
      <c r="N107" s="196"/>
      <c r="O107" s="196"/>
      <c r="P107" s="197">
        <f>SUM(P108:P129)</f>
        <v>0</v>
      </c>
      <c r="Q107" s="196"/>
      <c r="R107" s="197">
        <f>SUM(R108:R129)</f>
        <v>0</v>
      </c>
      <c r="S107" s="196"/>
      <c r="T107" s="198">
        <f>SUM(T108:T129)</f>
        <v>16.02165</v>
      </c>
      <c r="AR107" s="199" t="s">
        <v>8</v>
      </c>
      <c r="AT107" s="200" t="s">
        <v>73</v>
      </c>
      <c r="AU107" s="200" t="s">
        <v>8</v>
      </c>
      <c r="AY107" s="199" t="s">
        <v>157</v>
      </c>
      <c r="BK107" s="201">
        <f>SUM(BK108:BK129)</f>
        <v>0</v>
      </c>
    </row>
    <row r="108" spans="2:65" s="1" customFormat="1" ht="33.75" customHeight="1">
      <c r="B108" s="38"/>
      <c r="C108" s="204" t="s">
        <v>8</v>
      </c>
      <c r="D108" s="204" t="s">
        <v>159</v>
      </c>
      <c r="E108" s="205" t="s">
        <v>160</v>
      </c>
      <c r="F108" s="206" t="s">
        <v>161</v>
      </c>
      <c r="G108" s="207" t="s">
        <v>162</v>
      </c>
      <c r="H108" s="208">
        <v>62.83</v>
      </c>
      <c r="I108" s="209"/>
      <c r="J108" s="208">
        <f>ROUND(I108*H108,0)</f>
        <v>0</v>
      </c>
      <c r="K108" s="206" t="s">
        <v>163</v>
      </c>
      <c r="L108" s="43"/>
      <c r="M108" s="210" t="s">
        <v>20</v>
      </c>
      <c r="N108" s="211" t="s">
        <v>46</v>
      </c>
      <c r="O108" s="79"/>
      <c r="P108" s="212">
        <f>O108*H108</f>
        <v>0</v>
      </c>
      <c r="Q108" s="212">
        <v>0</v>
      </c>
      <c r="R108" s="212">
        <f>Q108*H108</f>
        <v>0</v>
      </c>
      <c r="S108" s="212">
        <v>0.255</v>
      </c>
      <c r="T108" s="213">
        <f>S108*H108</f>
        <v>16.02165</v>
      </c>
      <c r="AR108" s="17" t="s">
        <v>164</v>
      </c>
      <c r="AT108" s="17" t="s">
        <v>159</v>
      </c>
      <c r="AU108" s="17" t="s">
        <v>165</v>
      </c>
      <c r="AY108" s="17" t="s">
        <v>157</v>
      </c>
      <c r="BE108" s="214">
        <f>IF(N108="základní",J108,0)</f>
        <v>0</v>
      </c>
      <c r="BF108" s="214">
        <f>IF(N108="snížená",J108,0)</f>
        <v>0</v>
      </c>
      <c r="BG108" s="214">
        <f>IF(N108="zákl. přenesená",J108,0)</f>
        <v>0</v>
      </c>
      <c r="BH108" s="214">
        <f>IF(N108="sníž. přenesená",J108,0)</f>
        <v>0</v>
      </c>
      <c r="BI108" s="214">
        <f>IF(N108="nulová",J108,0)</f>
        <v>0</v>
      </c>
      <c r="BJ108" s="17" t="s">
        <v>165</v>
      </c>
      <c r="BK108" s="214">
        <f>ROUND(I108*H108,0)</f>
        <v>0</v>
      </c>
      <c r="BL108" s="17" t="s">
        <v>164</v>
      </c>
      <c r="BM108" s="17" t="s">
        <v>1928</v>
      </c>
    </row>
    <row r="109" spans="2:51" s="11" customFormat="1" ht="12">
      <c r="B109" s="215"/>
      <c r="C109" s="216"/>
      <c r="D109" s="217" t="s">
        <v>167</v>
      </c>
      <c r="E109" s="218" t="s">
        <v>20</v>
      </c>
      <c r="F109" s="219" t="s">
        <v>1929</v>
      </c>
      <c r="G109" s="216"/>
      <c r="H109" s="220">
        <v>62.83</v>
      </c>
      <c r="I109" s="221"/>
      <c r="J109" s="216"/>
      <c r="K109" s="216"/>
      <c r="L109" s="222"/>
      <c r="M109" s="223"/>
      <c r="N109" s="224"/>
      <c r="O109" s="224"/>
      <c r="P109" s="224"/>
      <c r="Q109" s="224"/>
      <c r="R109" s="224"/>
      <c r="S109" s="224"/>
      <c r="T109" s="225"/>
      <c r="AT109" s="226" t="s">
        <v>167</v>
      </c>
      <c r="AU109" s="226" t="s">
        <v>165</v>
      </c>
      <c r="AV109" s="11" t="s">
        <v>165</v>
      </c>
      <c r="AW109" s="11" t="s">
        <v>34</v>
      </c>
      <c r="AX109" s="11" t="s">
        <v>74</v>
      </c>
      <c r="AY109" s="226" t="s">
        <v>157</v>
      </c>
    </row>
    <row r="110" spans="2:51" s="12" customFormat="1" ht="12">
      <c r="B110" s="227"/>
      <c r="C110" s="228"/>
      <c r="D110" s="217" t="s">
        <v>167</v>
      </c>
      <c r="E110" s="229" t="s">
        <v>20</v>
      </c>
      <c r="F110" s="230" t="s">
        <v>169</v>
      </c>
      <c r="G110" s="228"/>
      <c r="H110" s="231">
        <v>62.83</v>
      </c>
      <c r="I110" s="232"/>
      <c r="J110" s="228"/>
      <c r="K110" s="228"/>
      <c r="L110" s="233"/>
      <c r="M110" s="234"/>
      <c r="N110" s="235"/>
      <c r="O110" s="235"/>
      <c r="P110" s="235"/>
      <c r="Q110" s="235"/>
      <c r="R110" s="235"/>
      <c r="S110" s="235"/>
      <c r="T110" s="236"/>
      <c r="AT110" s="237" t="s">
        <v>167</v>
      </c>
      <c r="AU110" s="237" t="s">
        <v>165</v>
      </c>
      <c r="AV110" s="12" t="s">
        <v>164</v>
      </c>
      <c r="AW110" s="12" t="s">
        <v>34</v>
      </c>
      <c r="AX110" s="12" t="s">
        <v>8</v>
      </c>
      <c r="AY110" s="237" t="s">
        <v>157</v>
      </c>
    </row>
    <row r="111" spans="2:65" s="1" customFormat="1" ht="22.5" customHeight="1">
      <c r="B111" s="38"/>
      <c r="C111" s="204" t="s">
        <v>165</v>
      </c>
      <c r="D111" s="204" t="s">
        <v>159</v>
      </c>
      <c r="E111" s="205" t="s">
        <v>170</v>
      </c>
      <c r="F111" s="206" t="s">
        <v>171</v>
      </c>
      <c r="G111" s="207" t="s">
        <v>172</v>
      </c>
      <c r="H111" s="208">
        <v>276.91</v>
      </c>
      <c r="I111" s="209"/>
      <c r="J111" s="208">
        <f>ROUND(I111*H111,0)</f>
        <v>0</v>
      </c>
      <c r="K111" s="206" t="s">
        <v>163</v>
      </c>
      <c r="L111" s="43"/>
      <c r="M111" s="210" t="s">
        <v>20</v>
      </c>
      <c r="N111" s="211" t="s">
        <v>46</v>
      </c>
      <c r="O111" s="79"/>
      <c r="P111" s="212">
        <f>O111*H111</f>
        <v>0</v>
      </c>
      <c r="Q111" s="212">
        <v>0</v>
      </c>
      <c r="R111" s="212">
        <f>Q111*H111</f>
        <v>0</v>
      </c>
      <c r="S111" s="212">
        <v>0</v>
      </c>
      <c r="T111" s="213">
        <f>S111*H111</f>
        <v>0</v>
      </c>
      <c r="AR111" s="17" t="s">
        <v>164</v>
      </c>
      <c r="AT111" s="17" t="s">
        <v>159</v>
      </c>
      <c r="AU111" s="17" t="s">
        <v>165</v>
      </c>
      <c r="AY111" s="17" t="s">
        <v>157</v>
      </c>
      <c r="BE111" s="214">
        <f>IF(N111="základní",J111,0)</f>
        <v>0</v>
      </c>
      <c r="BF111" s="214">
        <f>IF(N111="snížená",J111,0)</f>
        <v>0</v>
      </c>
      <c r="BG111" s="214">
        <f>IF(N111="zákl. přenesená",J111,0)</f>
        <v>0</v>
      </c>
      <c r="BH111" s="214">
        <f>IF(N111="sníž. přenesená",J111,0)</f>
        <v>0</v>
      </c>
      <c r="BI111" s="214">
        <f>IF(N111="nulová",J111,0)</f>
        <v>0</v>
      </c>
      <c r="BJ111" s="17" t="s">
        <v>165</v>
      </c>
      <c r="BK111" s="214">
        <f>ROUND(I111*H111,0)</f>
        <v>0</v>
      </c>
      <c r="BL111" s="17" t="s">
        <v>164</v>
      </c>
      <c r="BM111" s="17" t="s">
        <v>1930</v>
      </c>
    </row>
    <row r="112" spans="2:51" s="11" customFormat="1" ht="12">
      <c r="B112" s="215"/>
      <c r="C112" s="216"/>
      <c r="D112" s="217" t="s">
        <v>167</v>
      </c>
      <c r="E112" s="218" t="s">
        <v>20</v>
      </c>
      <c r="F112" s="219" t="s">
        <v>1931</v>
      </c>
      <c r="G112" s="216"/>
      <c r="H112" s="220">
        <v>276.91</v>
      </c>
      <c r="I112" s="221"/>
      <c r="J112" s="216"/>
      <c r="K112" s="216"/>
      <c r="L112" s="222"/>
      <c r="M112" s="223"/>
      <c r="N112" s="224"/>
      <c r="O112" s="224"/>
      <c r="P112" s="224"/>
      <c r="Q112" s="224"/>
      <c r="R112" s="224"/>
      <c r="S112" s="224"/>
      <c r="T112" s="225"/>
      <c r="AT112" s="226" t="s">
        <v>167</v>
      </c>
      <c r="AU112" s="226" t="s">
        <v>165</v>
      </c>
      <c r="AV112" s="11" t="s">
        <v>165</v>
      </c>
      <c r="AW112" s="11" t="s">
        <v>34</v>
      </c>
      <c r="AX112" s="11" t="s">
        <v>8</v>
      </c>
      <c r="AY112" s="226" t="s">
        <v>157</v>
      </c>
    </row>
    <row r="113" spans="2:65" s="1" customFormat="1" ht="22.5" customHeight="1">
      <c r="B113" s="38"/>
      <c r="C113" s="204" t="s">
        <v>175</v>
      </c>
      <c r="D113" s="204" t="s">
        <v>159</v>
      </c>
      <c r="E113" s="205" t="s">
        <v>176</v>
      </c>
      <c r="F113" s="206" t="s">
        <v>177</v>
      </c>
      <c r="G113" s="207" t="s">
        <v>172</v>
      </c>
      <c r="H113" s="208">
        <v>276.91</v>
      </c>
      <c r="I113" s="209"/>
      <c r="J113" s="208">
        <f>ROUND(I113*H113,0)</f>
        <v>0</v>
      </c>
      <c r="K113" s="206" t="s">
        <v>163</v>
      </c>
      <c r="L113" s="43"/>
      <c r="M113" s="210" t="s">
        <v>20</v>
      </c>
      <c r="N113" s="211" t="s">
        <v>46</v>
      </c>
      <c r="O113" s="79"/>
      <c r="P113" s="212">
        <f>O113*H113</f>
        <v>0</v>
      </c>
      <c r="Q113" s="212">
        <v>0</v>
      </c>
      <c r="R113" s="212">
        <f>Q113*H113</f>
        <v>0</v>
      </c>
      <c r="S113" s="212">
        <v>0</v>
      </c>
      <c r="T113" s="213">
        <f>S113*H113</f>
        <v>0</v>
      </c>
      <c r="AR113" s="17" t="s">
        <v>164</v>
      </c>
      <c r="AT113" s="17" t="s">
        <v>159</v>
      </c>
      <c r="AU113" s="17" t="s">
        <v>165</v>
      </c>
      <c r="AY113" s="17" t="s">
        <v>157</v>
      </c>
      <c r="BE113" s="214">
        <f>IF(N113="základní",J113,0)</f>
        <v>0</v>
      </c>
      <c r="BF113" s="214">
        <f>IF(N113="snížená",J113,0)</f>
        <v>0</v>
      </c>
      <c r="BG113" s="214">
        <f>IF(N113="zákl. přenesená",J113,0)</f>
        <v>0</v>
      </c>
      <c r="BH113" s="214">
        <f>IF(N113="sníž. přenesená",J113,0)</f>
        <v>0</v>
      </c>
      <c r="BI113" s="214">
        <f>IF(N113="nulová",J113,0)</f>
        <v>0</v>
      </c>
      <c r="BJ113" s="17" t="s">
        <v>165</v>
      </c>
      <c r="BK113" s="214">
        <f>ROUND(I113*H113,0)</f>
        <v>0</v>
      </c>
      <c r="BL113" s="17" t="s">
        <v>164</v>
      </c>
      <c r="BM113" s="17" t="s">
        <v>1932</v>
      </c>
    </row>
    <row r="114" spans="2:51" s="11" customFormat="1" ht="12">
      <c r="B114" s="215"/>
      <c r="C114" s="216"/>
      <c r="D114" s="217" t="s">
        <v>167</v>
      </c>
      <c r="E114" s="218" t="s">
        <v>20</v>
      </c>
      <c r="F114" s="219" t="s">
        <v>1931</v>
      </c>
      <c r="G114" s="216"/>
      <c r="H114" s="220">
        <v>276.91</v>
      </c>
      <c r="I114" s="221"/>
      <c r="J114" s="216"/>
      <c r="K114" s="216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167</v>
      </c>
      <c r="AU114" s="226" t="s">
        <v>165</v>
      </c>
      <c r="AV114" s="11" t="s">
        <v>165</v>
      </c>
      <c r="AW114" s="11" t="s">
        <v>34</v>
      </c>
      <c r="AX114" s="11" t="s">
        <v>8</v>
      </c>
      <c r="AY114" s="226" t="s">
        <v>157</v>
      </c>
    </row>
    <row r="115" spans="2:65" s="1" customFormat="1" ht="22.5" customHeight="1">
      <c r="B115" s="38"/>
      <c r="C115" s="204" t="s">
        <v>164</v>
      </c>
      <c r="D115" s="204" t="s">
        <v>159</v>
      </c>
      <c r="E115" s="205" t="s">
        <v>179</v>
      </c>
      <c r="F115" s="206" t="s">
        <v>180</v>
      </c>
      <c r="G115" s="207" t="s">
        <v>172</v>
      </c>
      <c r="H115" s="208">
        <v>490.88</v>
      </c>
      <c r="I115" s="209"/>
      <c r="J115" s="208">
        <f>ROUND(I115*H115,0)</f>
        <v>0</v>
      </c>
      <c r="K115" s="206" t="s">
        <v>163</v>
      </c>
      <c r="L115" s="43"/>
      <c r="M115" s="210" t="s">
        <v>20</v>
      </c>
      <c r="N115" s="211" t="s">
        <v>46</v>
      </c>
      <c r="O115" s="79"/>
      <c r="P115" s="212">
        <f>O115*H115</f>
        <v>0</v>
      </c>
      <c r="Q115" s="212">
        <v>0</v>
      </c>
      <c r="R115" s="212">
        <f>Q115*H115</f>
        <v>0</v>
      </c>
      <c r="S115" s="212">
        <v>0</v>
      </c>
      <c r="T115" s="213">
        <f>S115*H115</f>
        <v>0</v>
      </c>
      <c r="AR115" s="17" t="s">
        <v>164</v>
      </c>
      <c r="AT115" s="17" t="s">
        <v>159</v>
      </c>
      <c r="AU115" s="17" t="s">
        <v>165</v>
      </c>
      <c r="AY115" s="17" t="s">
        <v>157</v>
      </c>
      <c r="BE115" s="214">
        <f>IF(N115="základní",J115,0)</f>
        <v>0</v>
      </c>
      <c r="BF115" s="214">
        <f>IF(N115="snížená",J115,0)</f>
        <v>0</v>
      </c>
      <c r="BG115" s="214">
        <f>IF(N115="zákl. přenesená",J115,0)</f>
        <v>0</v>
      </c>
      <c r="BH115" s="214">
        <f>IF(N115="sníž. přenesená",J115,0)</f>
        <v>0</v>
      </c>
      <c r="BI115" s="214">
        <f>IF(N115="nulová",J115,0)</f>
        <v>0</v>
      </c>
      <c r="BJ115" s="17" t="s">
        <v>165</v>
      </c>
      <c r="BK115" s="214">
        <f>ROUND(I115*H115,0)</f>
        <v>0</v>
      </c>
      <c r="BL115" s="17" t="s">
        <v>164</v>
      </c>
      <c r="BM115" s="17" t="s">
        <v>1933</v>
      </c>
    </row>
    <row r="116" spans="2:51" s="11" customFormat="1" ht="12">
      <c r="B116" s="215"/>
      <c r="C116" s="216"/>
      <c r="D116" s="217" t="s">
        <v>167</v>
      </c>
      <c r="E116" s="218" t="s">
        <v>20</v>
      </c>
      <c r="F116" s="219" t="s">
        <v>1934</v>
      </c>
      <c r="G116" s="216"/>
      <c r="H116" s="220">
        <v>245.44</v>
      </c>
      <c r="I116" s="221"/>
      <c r="J116" s="216"/>
      <c r="K116" s="216"/>
      <c r="L116" s="222"/>
      <c r="M116" s="223"/>
      <c r="N116" s="224"/>
      <c r="O116" s="224"/>
      <c r="P116" s="224"/>
      <c r="Q116" s="224"/>
      <c r="R116" s="224"/>
      <c r="S116" s="224"/>
      <c r="T116" s="225"/>
      <c r="AT116" s="226" t="s">
        <v>167</v>
      </c>
      <c r="AU116" s="226" t="s">
        <v>165</v>
      </c>
      <c r="AV116" s="11" t="s">
        <v>165</v>
      </c>
      <c r="AW116" s="11" t="s">
        <v>34</v>
      </c>
      <c r="AX116" s="11" t="s">
        <v>74</v>
      </c>
      <c r="AY116" s="226" t="s">
        <v>157</v>
      </c>
    </row>
    <row r="117" spans="2:51" s="11" customFormat="1" ht="12">
      <c r="B117" s="215"/>
      <c r="C117" s="216"/>
      <c r="D117" s="217" t="s">
        <v>167</v>
      </c>
      <c r="E117" s="218" t="s">
        <v>20</v>
      </c>
      <c r="F117" s="219" t="s">
        <v>1935</v>
      </c>
      <c r="G117" s="216"/>
      <c r="H117" s="220">
        <v>245.44</v>
      </c>
      <c r="I117" s="221"/>
      <c r="J117" s="216"/>
      <c r="K117" s="216"/>
      <c r="L117" s="222"/>
      <c r="M117" s="223"/>
      <c r="N117" s="224"/>
      <c r="O117" s="224"/>
      <c r="P117" s="224"/>
      <c r="Q117" s="224"/>
      <c r="R117" s="224"/>
      <c r="S117" s="224"/>
      <c r="T117" s="225"/>
      <c r="AT117" s="226" t="s">
        <v>167</v>
      </c>
      <c r="AU117" s="226" t="s">
        <v>165</v>
      </c>
      <c r="AV117" s="11" t="s">
        <v>165</v>
      </c>
      <c r="AW117" s="11" t="s">
        <v>34</v>
      </c>
      <c r="AX117" s="11" t="s">
        <v>74</v>
      </c>
      <c r="AY117" s="226" t="s">
        <v>157</v>
      </c>
    </row>
    <row r="118" spans="2:51" s="12" customFormat="1" ht="12">
      <c r="B118" s="227"/>
      <c r="C118" s="228"/>
      <c r="D118" s="217" t="s">
        <v>167</v>
      </c>
      <c r="E118" s="229" t="s">
        <v>20</v>
      </c>
      <c r="F118" s="230" t="s">
        <v>169</v>
      </c>
      <c r="G118" s="228"/>
      <c r="H118" s="231">
        <v>490.88</v>
      </c>
      <c r="I118" s="232"/>
      <c r="J118" s="228"/>
      <c r="K118" s="228"/>
      <c r="L118" s="233"/>
      <c r="M118" s="234"/>
      <c r="N118" s="235"/>
      <c r="O118" s="235"/>
      <c r="P118" s="235"/>
      <c r="Q118" s="235"/>
      <c r="R118" s="235"/>
      <c r="S118" s="235"/>
      <c r="T118" s="236"/>
      <c r="AT118" s="237" t="s">
        <v>167</v>
      </c>
      <c r="AU118" s="237" t="s">
        <v>165</v>
      </c>
      <c r="AV118" s="12" t="s">
        <v>164</v>
      </c>
      <c r="AW118" s="12" t="s">
        <v>34</v>
      </c>
      <c r="AX118" s="12" t="s">
        <v>8</v>
      </c>
      <c r="AY118" s="237" t="s">
        <v>157</v>
      </c>
    </row>
    <row r="119" spans="2:65" s="1" customFormat="1" ht="22.5" customHeight="1">
      <c r="B119" s="38"/>
      <c r="C119" s="204" t="s">
        <v>185</v>
      </c>
      <c r="D119" s="204" t="s">
        <v>159</v>
      </c>
      <c r="E119" s="205" t="s">
        <v>186</v>
      </c>
      <c r="F119" s="206" t="s">
        <v>187</v>
      </c>
      <c r="G119" s="207" t="s">
        <v>172</v>
      </c>
      <c r="H119" s="208">
        <v>31.47</v>
      </c>
      <c r="I119" s="209"/>
      <c r="J119" s="208">
        <f>ROUND(I119*H119,0)</f>
        <v>0</v>
      </c>
      <c r="K119" s="206" t="s">
        <v>163</v>
      </c>
      <c r="L119" s="43"/>
      <c r="M119" s="210" t="s">
        <v>20</v>
      </c>
      <c r="N119" s="211" t="s">
        <v>46</v>
      </c>
      <c r="O119" s="79"/>
      <c r="P119" s="212">
        <f>O119*H119</f>
        <v>0</v>
      </c>
      <c r="Q119" s="212">
        <v>0</v>
      </c>
      <c r="R119" s="212">
        <f>Q119*H119</f>
        <v>0</v>
      </c>
      <c r="S119" s="212">
        <v>0</v>
      </c>
      <c r="T119" s="213">
        <f>S119*H119</f>
        <v>0</v>
      </c>
      <c r="AR119" s="17" t="s">
        <v>164</v>
      </c>
      <c r="AT119" s="17" t="s">
        <v>159</v>
      </c>
      <c r="AU119" s="17" t="s">
        <v>165</v>
      </c>
      <c r="AY119" s="17" t="s">
        <v>157</v>
      </c>
      <c r="BE119" s="214">
        <f>IF(N119="základní",J119,0)</f>
        <v>0</v>
      </c>
      <c r="BF119" s="214">
        <f>IF(N119="snížená",J119,0)</f>
        <v>0</v>
      </c>
      <c r="BG119" s="214">
        <f>IF(N119="zákl. přenesená",J119,0)</f>
        <v>0</v>
      </c>
      <c r="BH119" s="214">
        <f>IF(N119="sníž. přenesená",J119,0)</f>
        <v>0</v>
      </c>
      <c r="BI119" s="214">
        <f>IF(N119="nulová",J119,0)</f>
        <v>0</v>
      </c>
      <c r="BJ119" s="17" t="s">
        <v>165</v>
      </c>
      <c r="BK119" s="214">
        <f>ROUND(I119*H119,0)</f>
        <v>0</v>
      </c>
      <c r="BL119" s="17" t="s">
        <v>164</v>
      </c>
      <c r="BM119" s="17" t="s">
        <v>1936</v>
      </c>
    </row>
    <row r="120" spans="2:51" s="13" customFormat="1" ht="12">
      <c r="B120" s="238"/>
      <c r="C120" s="239"/>
      <c r="D120" s="217" t="s">
        <v>167</v>
      </c>
      <c r="E120" s="240" t="s">
        <v>20</v>
      </c>
      <c r="F120" s="241" t="s">
        <v>1937</v>
      </c>
      <c r="G120" s="239"/>
      <c r="H120" s="240" t="s">
        <v>20</v>
      </c>
      <c r="I120" s="242"/>
      <c r="J120" s="239"/>
      <c r="K120" s="239"/>
      <c r="L120" s="243"/>
      <c r="M120" s="244"/>
      <c r="N120" s="245"/>
      <c r="O120" s="245"/>
      <c r="P120" s="245"/>
      <c r="Q120" s="245"/>
      <c r="R120" s="245"/>
      <c r="S120" s="245"/>
      <c r="T120" s="246"/>
      <c r="AT120" s="247" t="s">
        <v>167</v>
      </c>
      <c r="AU120" s="247" t="s">
        <v>165</v>
      </c>
      <c r="AV120" s="13" t="s">
        <v>8</v>
      </c>
      <c r="AW120" s="13" t="s">
        <v>34</v>
      </c>
      <c r="AX120" s="13" t="s">
        <v>74</v>
      </c>
      <c r="AY120" s="247" t="s">
        <v>157</v>
      </c>
    </row>
    <row r="121" spans="2:51" s="11" customFormat="1" ht="12">
      <c r="B121" s="215"/>
      <c r="C121" s="216"/>
      <c r="D121" s="217" t="s">
        <v>167</v>
      </c>
      <c r="E121" s="218" t="s">
        <v>20</v>
      </c>
      <c r="F121" s="219" t="s">
        <v>1938</v>
      </c>
      <c r="G121" s="216"/>
      <c r="H121" s="220">
        <v>31.47</v>
      </c>
      <c r="I121" s="221"/>
      <c r="J121" s="216"/>
      <c r="K121" s="216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167</v>
      </c>
      <c r="AU121" s="226" t="s">
        <v>165</v>
      </c>
      <c r="AV121" s="11" t="s">
        <v>165</v>
      </c>
      <c r="AW121" s="11" t="s">
        <v>34</v>
      </c>
      <c r="AX121" s="11" t="s">
        <v>74</v>
      </c>
      <c r="AY121" s="226" t="s">
        <v>157</v>
      </c>
    </row>
    <row r="122" spans="2:51" s="12" customFormat="1" ht="12">
      <c r="B122" s="227"/>
      <c r="C122" s="228"/>
      <c r="D122" s="217" t="s">
        <v>167</v>
      </c>
      <c r="E122" s="229" t="s">
        <v>20</v>
      </c>
      <c r="F122" s="230" t="s">
        <v>169</v>
      </c>
      <c r="G122" s="228"/>
      <c r="H122" s="231">
        <v>31.47</v>
      </c>
      <c r="I122" s="232"/>
      <c r="J122" s="228"/>
      <c r="K122" s="228"/>
      <c r="L122" s="233"/>
      <c r="M122" s="234"/>
      <c r="N122" s="235"/>
      <c r="O122" s="235"/>
      <c r="P122" s="235"/>
      <c r="Q122" s="235"/>
      <c r="R122" s="235"/>
      <c r="S122" s="235"/>
      <c r="T122" s="236"/>
      <c r="AT122" s="237" t="s">
        <v>167</v>
      </c>
      <c r="AU122" s="237" t="s">
        <v>165</v>
      </c>
      <c r="AV122" s="12" t="s">
        <v>164</v>
      </c>
      <c r="AW122" s="12" t="s">
        <v>34</v>
      </c>
      <c r="AX122" s="12" t="s">
        <v>8</v>
      </c>
      <c r="AY122" s="237" t="s">
        <v>157</v>
      </c>
    </row>
    <row r="123" spans="2:65" s="1" customFormat="1" ht="16.5" customHeight="1">
      <c r="B123" s="38"/>
      <c r="C123" s="204" t="s">
        <v>191</v>
      </c>
      <c r="D123" s="204" t="s">
        <v>159</v>
      </c>
      <c r="E123" s="205" t="s">
        <v>192</v>
      </c>
      <c r="F123" s="206" t="s">
        <v>193</v>
      </c>
      <c r="G123" s="207" t="s">
        <v>172</v>
      </c>
      <c r="H123" s="208">
        <v>245.44</v>
      </c>
      <c r="I123" s="209"/>
      <c r="J123" s="208">
        <f>ROUND(I123*H123,0)</f>
        <v>0</v>
      </c>
      <c r="K123" s="206" t="s">
        <v>163</v>
      </c>
      <c r="L123" s="43"/>
      <c r="M123" s="210" t="s">
        <v>20</v>
      </c>
      <c r="N123" s="211" t="s">
        <v>46</v>
      </c>
      <c r="O123" s="79"/>
      <c r="P123" s="212">
        <f>O123*H123</f>
        <v>0</v>
      </c>
      <c r="Q123" s="212">
        <v>0</v>
      </c>
      <c r="R123" s="212">
        <f>Q123*H123</f>
        <v>0</v>
      </c>
      <c r="S123" s="212">
        <v>0</v>
      </c>
      <c r="T123" s="213">
        <f>S123*H123</f>
        <v>0</v>
      </c>
      <c r="AR123" s="17" t="s">
        <v>164</v>
      </c>
      <c r="AT123" s="17" t="s">
        <v>159</v>
      </c>
      <c r="AU123" s="17" t="s">
        <v>165</v>
      </c>
      <c r="AY123" s="17" t="s">
        <v>157</v>
      </c>
      <c r="BE123" s="214">
        <f>IF(N123="základní",J123,0)</f>
        <v>0</v>
      </c>
      <c r="BF123" s="214">
        <f>IF(N123="snížená",J123,0)</f>
        <v>0</v>
      </c>
      <c r="BG123" s="214">
        <f>IF(N123="zákl. přenesená",J123,0)</f>
        <v>0</v>
      </c>
      <c r="BH123" s="214">
        <f>IF(N123="sníž. přenesená",J123,0)</f>
        <v>0</v>
      </c>
      <c r="BI123" s="214">
        <f>IF(N123="nulová",J123,0)</f>
        <v>0</v>
      </c>
      <c r="BJ123" s="17" t="s">
        <v>165</v>
      </c>
      <c r="BK123" s="214">
        <f>ROUND(I123*H123,0)</f>
        <v>0</v>
      </c>
      <c r="BL123" s="17" t="s">
        <v>164</v>
      </c>
      <c r="BM123" s="17" t="s">
        <v>1939</v>
      </c>
    </row>
    <row r="124" spans="2:51" s="11" customFormat="1" ht="12">
      <c r="B124" s="215"/>
      <c r="C124" s="216"/>
      <c r="D124" s="217" t="s">
        <v>167</v>
      </c>
      <c r="E124" s="218" t="s">
        <v>20</v>
      </c>
      <c r="F124" s="219" t="s">
        <v>1940</v>
      </c>
      <c r="G124" s="216"/>
      <c r="H124" s="220">
        <v>245.44</v>
      </c>
      <c r="I124" s="221"/>
      <c r="J124" s="216"/>
      <c r="K124" s="216"/>
      <c r="L124" s="222"/>
      <c r="M124" s="223"/>
      <c r="N124" s="224"/>
      <c r="O124" s="224"/>
      <c r="P124" s="224"/>
      <c r="Q124" s="224"/>
      <c r="R124" s="224"/>
      <c r="S124" s="224"/>
      <c r="T124" s="225"/>
      <c r="AT124" s="226" t="s">
        <v>167</v>
      </c>
      <c r="AU124" s="226" t="s">
        <v>165</v>
      </c>
      <c r="AV124" s="11" t="s">
        <v>165</v>
      </c>
      <c r="AW124" s="11" t="s">
        <v>34</v>
      </c>
      <c r="AX124" s="11" t="s">
        <v>8</v>
      </c>
      <c r="AY124" s="226" t="s">
        <v>157</v>
      </c>
    </row>
    <row r="125" spans="2:65" s="1" customFormat="1" ht="16.5" customHeight="1">
      <c r="B125" s="38"/>
      <c r="C125" s="204" t="s">
        <v>196</v>
      </c>
      <c r="D125" s="204" t="s">
        <v>159</v>
      </c>
      <c r="E125" s="205" t="s">
        <v>197</v>
      </c>
      <c r="F125" s="206" t="s">
        <v>198</v>
      </c>
      <c r="G125" s="207" t="s">
        <v>172</v>
      </c>
      <c r="H125" s="208">
        <v>31.47</v>
      </c>
      <c r="I125" s="209"/>
      <c r="J125" s="208">
        <f>ROUND(I125*H125,0)</f>
        <v>0</v>
      </c>
      <c r="K125" s="206" t="s">
        <v>163</v>
      </c>
      <c r="L125" s="43"/>
      <c r="M125" s="210" t="s">
        <v>20</v>
      </c>
      <c r="N125" s="211" t="s">
        <v>46</v>
      </c>
      <c r="O125" s="79"/>
      <c r="P125" s="212">
        <f>O125*H125</f>
        <v>0</v>
      </c>
      <c r="Q125" s="212">
        <v>0</v>
      </c>
      <c r="R125" s="212">
        <f>Q125*H125</f>
        <v>0</v>
      </c>
      <c r="S125" s="212">
        <v>0</v>
      </c>
      <c r="T125" s="213">
        <f>S125*H125</f>
        <v>0</v>
      </c>
      <c r="AR125" s="17" t="s">
        <v>164</v>
      </c>
      <c r="AT125" s="17" t="s">
        <v>159</v>
      </c>
      <c r="AU125" s="17" t="s">
        <v>165</v>
      </c>
      <c r="AY125" s="17" t="s">
        <v>157</v>
      </c>
      <c r="BE125" s="214">
        <f>IF(N125="základní",J125,0)</f>
        <v>0</v>
      </c>
      <c r="BF125" s="214">
        <f>IF(N125="snížená",J125,0)</f>
        <v>0</v>
      </c>
      <c r="BG125" s="214">
        <f>IF(N125="zákl. přenesená",J125,0)</f>
        <v>0</v>
      </c>
      <c r="BH125" s="214">
        <f>IF(N125="sníž. přenesená",J125,0)</f>
        <v>0</v>
      </c>
      <c r="BI125" s="214">
        <f>IF(N125="nulová",J125,0)</f>
        <v>0</v>
      </c>
      <c r="BJ125" s="17" t="s">
        <v>165</v>
      </c>
      <c r="BK125" s="214">
        <f>ROUND(I125*H125,0)</f>
        <v>0</v>
      </c>
      <c r="BL125" s="17" t="s">
        <v>164</v>
      </c>
      <c r="BM125" s="17" t="s">
        <v>1941</v>
      </c>
    </row>
    <row r="126" spans="2:51" s="13" customFormat="1" ht="12">
      <c r="B126" s="238"/>
      <c r="C126" s="239"/>
      <c r="D126" s="217" t="s">
        <v>167</v>
      </c>
      <c r="E126" s="240" t="s">
        <v>20</v>
      </c>
      <c r="F126" s="241" t="s">
        <v>1937</v>
      </c>
      <c r="G126" s="239"/>
      <c r="H126" s="240" t="s">
        <v>20</v>
      </c>
      <c r="I126" s="242"/>
      <c r="J126" s="239"/>
      <c r="K126" s="239"/>
      <c r="L126" s="243"/>
      <c r="M126" s="244"/>
      <c r="N126" s="245"/>
      <c r="O126" s="245"/>
      <c r="P126" s="245"/>
      <c r="Q126" s="245"/>
      <c r="R126" s="245"/>
      <c r="S126" s="245"/>
      <c r="T126" s="246"/>
      <c r="AT126" s="247" t="s">
        <v>167</v>
      </c>
      <c r="AU126" s="247" t="s">
        <v>165</v>
      </c>
      <c r="AV126" s="13" t="s">
        <v>8</v>
      </c>
      <c r="AW126" s="13" t="s">
        <v>34</v>
      </c>
      <c r="AX126" s="13" t="s">
        <v>74</v>
      </c>
      <c r="AY126" s="247" t="s">
        <v>157</v>
      </c>
    </row>
    <row r="127" spans="2:51" s="11" customFormat="1" ht="12">
      <c r="B127" s="215"/>
      <c r="C127" s="216"/>
      <c r="D127" s="217" t="s">
        <v>167</v>
      </c>
      <c r="E127" s="218" t="s">
        <v>20</v>
      </c>
      <c r="F127" s="219" t="s">
        <v>1938</v>
      </c>
      <c r="G127" s="216"/>
      <c r="H127" s="220">
        <v>31.47</v>
      </c>
      <c r="I127" s="221"/>
      <c r="J127" s="216"/>
      <c r="K127" s="216"/>
      <c r="L127" s="222"/>
      <c r="M127" s="223"/>
      <c r="N127" s="224"/>
      <c r="O127" s="224"/>
      <c r="P127" s="224"/>
      <c r="Q127" s="224"/>
      <c r="R127" s="224"/>
      <c r="S127" s="224"/>
      <c r="T127" s="225"/>
      <c r="AT127" s="226" t="s">
        <v>167</v>
      </c>
      <c r="AU127" s="226" t="s">
        <v>165</v>
      </c>
      <c r="AV127" s="11" t="s">
        <v>165</v>
      </c>
      <c r="AW127" s="11" t="s">
        <v>34</v>
      </c>
      <c r="AX127" s="11" t="s">
        <v>8</v>
      </c>
      <c r="AY127" s="226" t="s">
        <v>157</v>
      </c>
    </row>
    <row r="128" spans="2:65" s="1" customFormat="1" ht="22.5" customHeight="1">
      <c r="B128" s="38"/>
      <c r="C128" s="204" t="s">
        <v>200</v>
      </c>
      <c r="D128" s="204" t="s">
        <v>159</v>
      </c>
      <c r="E128" s="205" t="s">
        <v>201</v>
      </c>
      <c r="F128" s="206" t="s">
        <v>202</v>
      </c>
      <c r="G128" s="207" t="s">
        <v>172</v>
      </c>
      <c r="H128" s="208">
        <v>245.44</v>
      </c>
      <c r="I128" s="209"/>
      <c r="J128" s="208">
        <f>ROUND(I128*H128,0)</f>
        <v>0</v>
      </c>
      <c r="K128" s="206" t="s">
        <v>163</v>
      </c>
      <c r="L128" s="43"/>
      <c r="M128" s="210" t="s">
        <v>20</v>
      </c>
      <c r="N128" s="211" t="s">
        <v>46</v>
      </c>
      <c r="O128" s="79"/>
      <c r="P128" s="212">
        <f>O128*H128</f>
        <v>0</v>
      </c>
      <c r="Q128" s="212">
        <v>0</v>
      </c>
      <c r="R128" s="212">
        <f>Q128*H128</f>
        <v>0</v>
      </c>
      <c r="S128" s="212">
        <v>0</v>
      </c>
      <c r="T128" s="213">
        <f>S128*H128</f>
        <v>0</v>
      </c>
      <c r="AR128" s="17" t="s">
        <v>164</v>
      </c>
      <c r="AT128" s="17" t="s">
        <v>159</v>
      </c>
      <c r="AU128" s="17" t="s">
        <v>165</v>
      </c>
      <c r="AY128" s="17" t="s">
        <v>157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17" t="s">
        <v>165</v>
      </c>
      <c r="BK128" s="214">
        <f>ROUND(I128*H128,0)</f>
        <v>0</v>
      </c>
      <c r="BL128" s="17" t="s">
        <v>164</v>
      </c>
      <c r="BM128" s="17" t="s">
        <v>1942</v>
      </c>
    </row>
    <row r="129" spans="2:51" s="11" customFormat="1" ht="12">
      <c r="B129" s="215"/>
      <c r="C129" s="216"/>
      <c r="D129" s="217" t="s">
        <v>167</v>
      </c>
      <c r="E129" s="218" t="s">
        <v>20</v>
      </c>
      <c r="F129" s="219" t="s">
        <v>1943</v>
      </c>
      <c r="G129" s="216"/>
      <c r="H129" s="220">
        <v>245.44</v>
      </c>
      <c r="I129" s="221"/>
      <c r="J129" s="216"/>
      <c r="K129" s="216"/>
      <c r="L129" s="222"/>
      <c r="M129" s="223"/>
      <c r="N129" s="224"/>
      <c r="O129" s="224"/>
      <c r="P129" s="224"/>
      <c r="Q129" s="224"/>
      <c r="R129" s="224"/>
      <c r="S129" s="224"/>
      <c r="T129" s="225"/>
      <c r="AT129" s="226" t="s">
        <v>167</v>
      </c>
      <c r="AU129" s="226" t="s">
        <v>165</v>
      </c>
      <c r="AV129" s="11" t="s">
        <v>165</v>
      </c>
      <c r="AW129" s="11" t="s">
        <v>34</v>
      </c>
      <c r="AX129" s="11" t="s">
        <v>8</v>
      </c>
      <c r="AY129" s="226" t="s">
        <v>157</v>
      </c>
    </row>
    <row r="130" spans="2:63" s="10" customFormat="1" ht="22.8" customHeight="1">
      <c r="B130" s="188"/>
      <c r="C130" s="189"/>
      <c r="D130" s="190" t="s">
        <v>73</v>
      </c>
      <c r="E130" s="202" t="s">
        <v>27</v>
      </c>
      <c r="F130" s="202" t="s">
        <v>204</v>
      </c>
      <c r="G130" s="189"/>
      <c r="H130" s="189"/>
      <c r="I130" s="192"/>
      <c r="J130" s="203">
        <f>BK130</f>
        <v>0</v>
      </c>
      <c r="K130" s="189"/>
      <c r="L130" s="194"/>
      <c r="M130" s="195"/>
      <c r="N130" s="196"/>
      <c r="O130" s="196"/>
      <c r="P130" s="197">
        <f>SUM(P131:P132)</f>
        <v>0</v>
      </c>
      <c r="Q130" s="196"/>
      <c r="R130" s="197">
        <f>SUM(R131:R132)</f>
        <v>0</v>
      </c>
      <c r="S130" s="196"/>
      <c r="T130" s="198">
        <f>SUM(T131:T132)</f>
        <v>0</v>
      </c>
      <c r="AR130" s="199" t="s">
        <v>8</v>
      </c>
      <c r="AT130" s="200" t="s">
        <v>73</v>
      </c>
      <c r="AU130" s="200" t="s">
        <v>8</v>
      </c>
      <c r="AY130" s="199" t="s">
        <v>157</v>
      </c>
      <c r="BK130" s="201">
        <f>SUM(BK131:BK132)</f>
        <v>0</v>
      </c>
    </row>
    <row r="131" spans="2:65" s="1" customFormat="1" ht="16.5" customHeight="1">
      <c r="B131" s="38"/>
      <c r="C131" s="204" t="s">
        <v>205</v>
      </c>
      <c r="D131" s="204" t="s">
        <v>159</v>
      </c>
      <c r="E131" s="205" t="s">
        <v>206</v>
      </c>
      <c r="F131" s="206" t="s">
        <v>207</v>
      </c>
      <c r="G131" s="207" t="s">
        <v>208</v>
      </c>
      <c r="H131" s="208">
        <v>77</v>
      </c>
      <c r="I131" s="209"/>
      <c r="J131" s="208">
        <f>ROUND(I131*H131,0)</f>
        <v>0</v>
      </c>
      <c r="K131" s="206" t="s">
        <v>209</v>
      </c>
      <c r="L131" s="43"/>
      <c r="M131" s="210" t="s">
        <v>20</v>
      </c>
      <c r="N131" s="211" t="s">
        <v>46</v>
      </c>
      <c r="O131" s="79"/>
      <c r="P131" s="212">
        <f>O131*H131</f>
        <v>0</v>
      </c>
      <c r="Q131" s="212">
        <v>0</v>
      </c>
      <c r="R131" s="212">
        <f>Q131*H131</f>
        <v>0</v>
      </c>
      <c r="S131" s="212">
        <v>0</v>
      </c>
      <c r="T131" s="213">
        <f>S131*H131</f>
        <v>0</v>
      </c>
      <c r="AR131" s="17" t="s">
        <v>164</v>
      </c>
      <c r="AT131" s="17" t="s">
        <v>159</v>
      </c>
      <c r="AU131" s="17" t="s">
        <v>165</v>
      </c>
      <c r="AY131" s="17" t="s">
        <v>157</v>
      </c>
      <c r="BE131" s="214">
        <f>IF(N131="základní",J131,0)</f>
        <v>0</v>
      </c>
      <c r="BF131" s="214">
        <f>IF(N131="snížená",J131,0)</f>
        <v>0</v>
      </c>
      <c r="BG131" s="214">
        <f>IF(N131="zákl. přenesená",J131,0)</f>
        <v>0</v>
      </c>
      <c r="BH131" s="214">
        <f>IF(N131="sníž. přenesená",J131,0)</f>
        <v>0</v>
      </c>
      <c r="BI131" s="214">
        <f>IF(N131="nulová",J131,0)</f>
        <v>0</v>
      </c>
      <c r="BJ131" s="17" t="s">
        <v>165</v>
      </c>
      <c r="BK131" s="214">
        <f>ROUND(I131*H131,0)</f>
        <v>0</v>
      </c>
      <c r="BL131" s="17" t="s">
        <v>164</v>
      </c>
      <c r="BM131" s="17" t="s">
        <v>1944</v>
      </c>
    </row>
    <row r="132" spans="2:51" s="11" customFormat="1" ht="12">
      <c r="B132" s="215"/>
      <c r="C132" s="216"/>
      <c r="D132" s="217" t="s">
        <v>167</v>
      </c>
      <c r="E132" s="218" t="s">
        <v>20</v>
      </c>
      <c r="F132" s="219" t="s">
        <v>1945</v>
      </c>
      <c r="G132" s="216"/>
      <c r="H132" s="220">
        <v>77</v>
      </c>
      <c r="I132" s="221"/>
      <c r="J132" s="216"/>
      <c r="K132" s="216"/>
      <c r="L132" s="222"/>
      <c r="M132" s="223"/>
      <c r="N132" s="224"/>
      <c r="O132" s="224"/>
      <c r="P132" s="224"/>
      <c r="Q132" s="224"/>
      <c r="R132" s="224"/>
      <c r="S132" s="224"/>
      <c r="T132" s="225"/>
      <c r="AT132" s="226" t="s">
        <v>167</v>
      </c>
      <c r="AU132" s="226" t="s">
        <v>165</v>
      </c>
      <c r="AV132" s="11" t="s">
        <v>165</v>
      </c>
      <c r="AW132" s="11" t="s">
        <v>34</v>
      </c>
      <c r="AX132" s="11" t="s">
        <v>8</v>
      </c>
      <c r="AY132" s="226" t="s">
        <v>157</v>
      </c>
    </row>
    <row r="133" spans="2:63" s="10" customFormat="1" ht="22.8" customHeight="1">
      <c r="B133" s="188"/>
      <c r="C133" s="189"/>
      <c r="D133" s="190" t="s">
        <v>73</v>
      </c>
      <c r="E133" s="202" t="s">
        <v>165</v>
      </c>
      <c r="F133" s="202" t="s">
        <v>212</v>
      </c>
      <c r="G133" s="189"/>
      <c r="H133" s="189"/>
      <c r="I133" s="192"/>
      <c r="J133" s="203">
        <f>BK133</f>
        <v>0</v>
      </c>
      <c r="K133" s="189"/>
      <c r="L133" s="194"/>
      <c r="M133" s="195"/>
      <c r="N133" s="196"/>
      <c r="O133" s="196"/>
      <c r="P133" s="197">
        <f>SUM(P134:P145)</f>
        <v>0</v>
      </c>
      <c r="Q133" s="196"/>
      <c r="R133" s="197">
        <f>SUM(R134:R145)</f>
        <v>52.6057639</v>
      </c>
      <c r="S133" s="196"/>
      <c r="T133" s="198">
        <f>SUM(T134:T145)</f>
        <v>0</v>
      </c>
      <c r="AR133" s="199" t="s">
        <v>8</v>
      </c>
      <c r="AT133" s="200" t="s">
        <v>73</v>
      </c>
      <c r="AU133" s="200" t="s">
        <v>8</v>
      </c>
      <c r="AY133" s="199" t="s">
        <v>157</v>
      </c>
      <c r="BK133" s="201">
        <f>SUM(BK134:BK145)</f>
        <v>0</v>
      </c>
    </row>
    <row r="134" spans="2:65" s="1" customFormat="1" ht="22.5" customHeight="1">
      <c r="B134" s="38"/>
      <c r="C134" s="204" t="s">
        <v>26</v>
      </c>
      <c r="D134" s="204" t="s">
        <v>159</v>
      </c>
      <c r="E134" s="205" t="s">
        <v>213</v>
      </c>
      <c r="F134" s="206" t="s">
        <v>214</v>
      </c>
      <c r="G134" s="207" t="s">
        <v>172</v>
      </c>
      <c r="H134" s="208">
        <v>31.47</v>
      </c>
      <c r="I134" s="209"/>
      <c r="J134" s="208">
        <f>ROUND(I134*H134,0)</f>
        <v>0</v>
      </c>
      <c r="K134" s="206" t="s">
        <v>163</v>
      </c>
      <c r="L134" s="43"/>
      <c r="M134" s="210" t="s">
        <v>20</v>
      </c>
      <c r="N134" s="211" t="s">
        <v>46</v>
      </c>
      <c r="O134" s="79"/>
      <c r="P134" s="212">
        <f>O134*H134</f>
        <v>0</v>
      </c>
      <c r="Q134" s="212">
        <v>1.665</v>
      </c>
      <c r="R134" s="212">
        <f>Q134*H134</f>
        <v>52.39755</v>
      </c>
      <c r="S134" s="212">
        <v>0</v>
      </c>
      <c r="T134" s="213">
        <f>S134*H134</f>
        <v>0</v>
      </c>
      <c r="AR134" s="17" t="s">
        <v>164</v>
      </c>
      <c r="AT134" s="17" t="s">
        <v>159</v>
      </c>
      <c r="AU134" s="17" t="s">
        <v>165</v>
      </c>
      <c r="AY134" s="17" t="s">
        <v>157</v>
      </c>
      <c r="BE134" s="214">
        <f>IF(N134="základní",J134,0)</f>
        <v>0</v>
      </c>
      <c r="BF134" s="214">
        <f>IF(N134="snížená",J134,0)</f>
        <v>0</v>
      </c>
      <c r="BG134" s="214">
        <f>IF(N134="zákl. přenesená",J134,0)</f>
        <v>0</v>
      </c>
      <c r="BH134" s="214">
        <f>IF(N134="sníž. přenesená",J134,0)</f>
        <v>0</v>
      </c>
      <c r="BI134" s="214">
        <f>IF(N134="nulová",J134,0)</f>
        <v>0</v>
      </c>
      <c r="BJ134" s="17" t="s">
        <v>165</v>
      </c>
      <c r="BK134" s="214">
        <f>ROUND(I134*H134,0)</f>
        <v>0</v>
      </c>
      <c r="BL134" s="17" t="s">
        <v>164</v>
      </c>
      <c r="BM134" s="17" t="s">
        <v>1946</v>
      </c>
    </row>
    <row r="135" spans="2:51" s="13" customFormat="1" ht="12">
      <c r="B135" s="238"/>
      <c r="C135" s="239"/>
      <c r="D135" s="217" t="s">
        <v>167</v>
      </c>
      <c r="E135" s="240" t="s">
        <v>20</v>
      </c>
      <c r="F135" s="241" t="s">
        <v>189</v>
      </c>
      <c r="G135" s="239"/>
      <c r="H135" s="240" t="s">
        <v>20</v>
      </c>
      <c r="I135" s="242"/>
      <c r="J135" s="239"/>
      <c r="K135" s="239"/>
      <c r="L135" s="243"/>
      <c r="M135" s="244"/>
      <c r="N135" s="245"/>
      <c r="O135" s="245"/>
      <c r="P135" s="245"/>
      <c r="Q135" s="245"/>
      <c r="R135" s="245"/>
      <c r="S135" s="245"/>
      <c r="T135" s="246"/>
      <c r="AT135" s="247" t="s">
        <v>167</v>
      </c>
      <c r="AU135" s="247" t="s">
        <v>165</v>
      </c>
      <c r="AV135" s="13" t="s">
        <v>8</v>
      </c>
      <c r="AW135" s="13" t="s">
        <v>34</v>
      </c>
      <c r="AX135" s="13" t="s">
        <v>74</v>
      </c>
      <c r="AY135" s="247" t="s">
        <v>157</v>
      </c>
    </row>
    <row r="136" spans="2:51" s="11" customFormat="1" ht="12">
      <c r="B136" s="215"/>
      <c r="C136" s="216"/>
      <c r="D136" s="217" t="s">
        <v>167</v>
      </c>
      <c r="E136" s="218" t="s">
        <v>20</v>
      </c>
      <c r="F136" s="219" t="s">
        <v>1938</v>
      </c>
      <c r="G136" s="216"/>
      <c r="H136" s="220">
        <v>31.47</v>
      </c>
      <c r="I136" s="221"/>
      <c r="J136" s="216"/>
      <c r="K136" s="216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167</v>
      </c>
      <c r="AU136" s="226" t="s">
        <v>165</v>
      </c>
      <c r="AV136" s="11" t="s">
        <v>165</v>
      </c>
      <c r="AW136" s="11" t="s">
        <v>34</v>
      </c>
      <c r="AX136" s="11" t="s">
        <v>74</v>
      </c>
      <c r="AY136" s="226" t="s">
        <v>157</v>
      </c>
    </row>
    <row r="137" spans="2:51" s="12" customFormat="1" ht="12">
      <c r="B137" s="227"/>
      <c r="C137" s="228"/>
      <c r="D137" s="217" t="s">
        <v>167</v>
      </c>
      <c r="E137" s="229" t="s">
        <v>20</v>
      </c>
      <c r="F137" s="230" t="s">
        <v>169</v>
      </c>
      <c r="G137" s="228"/>
      <c r="H137" s="231">
        <v>31.47</v>
      </c>
      <c r="I137" s="232"/>
      <c r="J137" s="228"/>
      <c r="K137" s="228"/>
      <c r="L137" s="233"/>
      <c r="M137" s="234"/>
      <c r="N137" s="235"/>
      <c r="O137" s="235"/>
      <c r="P137" s="235"/>
      <c r="Q137" s="235"/>
      <c r="R137" s="235"/>
      <c r="S137" s="235"/>
      <c r="T137" s="236"/>
      <c r="AT137" s="237" t="s">
        <v>167</v>
      </c>
      <c r="AU137" s="237" t="s">
        <v>165</v>
      </c>
      <c r="AV137" s="12" t="s">
        <v>164</v>
      </c>
      <c r="AW137" s="12" t="s">
        <v>34</v>
      </c>
      <c r="AX137" s="12" t="s">
        <v>8</v>
      </c>
      <c r="AY137" s="237" t="s">
        <v>157</v>
      </c>
    </row>
    <row r="138" spans="2:65" s="1" customFormat="1" ht="22.5" customHeight="1">
      <c r="B138" s="38"/>
      <c r="C138" s="204" t="s">
        <v>216</v>
      </c>
      <c r="D138" s="204" t="s">
        <v>159</v>
      </c>
      <c r="E138" s="205" t="s">
        <v>217</v>
      </c>
      <c r="F138" s="206" t="s">
        <v>218</v>
      </c>
      <c r="G138" s="207" t="s">
        <v>162</v>
      </c>
      <c r="H138" s="208">
        <v>284.55</v>
      </c>
      <c r="I138" s="209"/>
      <c r="J138" s="208">
        <f>ROUND(I138*H138,0)</f>
        <v>0</v>
      </c>
      <c r="K138" s="206" t="s">
        <v>163</v>
      </c>
      <c r="L138" s="43"/>
      <c r="M138" s="210" t="s">
        <v>20</v>
      </c>
      <c r="N138" s="211" t="s">
        <v>46</v>
      </c>
      <c r="O138" s="79"/>
      <c r="P138" s="212">
        <f>O138*H138</f>
        <v>0</v>
      </c>
      <c r="Q138" s="212">
        <v>0.00017</v>
      </c>
      <c r="R138" s="212">
        <f>Q138*H138</f>
        <v>0.04837350000000001</v>
      </c>
      <c r="S138" s="212">
        <v>0</v>
      </c>
      <c r="T138" s="213">
        <f>S138*H138</f>
        <v>0</v>
      </c>
      <c r="AR138" s="17" t="s">
        <v>164</v>
      </c>
      <c r="AT138" s="17" t="s">
        <v>159</v>
      </c>
      <c r="AU138" s="17" t="s">
        <v>165</v>
      </c>
      <c r="AY138" s="17" t="s">
        <v>157</v>
      </c>
      <c r="BE138" s="214">
        <f>IF(N138="základní",J138,0)</f>
        <v>0</v>
      </c>
      <c r="BF138" s="214">
        <f>IF(N138="snížená",J138,0)</f>
        <v>0</v>
      </c>
      <c r="BG138" s="214">
        <f>IF(N138="zákl. přenesená",J138,0)</f>
        <v>0</v>
      </c>
      <c r="BH138" s="214">
        <f>IF(N138="sníž. přenesená",J138,0)</f>
        <v>0</v>
      </c>
      <c r="BI138" s="214">
        <f>IF(N138="nulová",J138,0)</f>
        <v>0</v>
      </c>
      <c r="BJ138" s="17" t="s">
        <v>165</v>
      </c>
      <c r="BK138" s="214">
        <f>ROUND(I138*H138,0)</f>
        <v>0</v>
      </c>
      <c r="BL138" s="17" t="s">
        <v>164</v>
      </c>
      <c r="BM138" s="17" t="s">
        <v>1947</v>
      </c>
    </row>
    <row r="139" spans="2:51" s="13" customFormat="1" ht="12">
      <c r="B139" s="238"/>
      <c r="C139" s="239"/>
      <c r="D139" s="217" t="s">
        <v>167</v>
      </c>
      <c r="E139" s="240" t="s">
        <v>20</v>
      </c>
      <c r="F139" s="241" t="s">
        <v>1948</v>
      </c>
      <c r="G139" s="239"/>
      <c r="H139" s="240" t="s">
        <v>20</v>
      </c>
      <c r="I139" s="242"/>
      <c r="J139" s="239"/>
      <c r="K139" s="239"/>
      <c r="L139" s="243"/>
      <c r="M139" s="244"/>
      <c r="N139" s="245"/>
      <c r="O139" s="245"/>
      <c r="P139" s="245"/>
      <c r="Q139" s="245"/>
      <c r="R139" s="245"/>
      <c r="S139" s="245"/>
      <c r="T139" s="246"/>
      <c r="AT139" s="247" t="s">
        <v>167</v>
      </c>
      <c r="AU139" s="247" t="s">
        <v>165</v>
      </c>
      <c r="AV139" s="13" t="s">
        <v>8</v>
      </c>
      <c r="AW139" s="13" t="s">
        <v>34</v>
      </c>
      <c r="AX139" s="13" t="s">
        <v>74</v>
      </c>
      <c r="AY139" s="247" t="s">
        <v>157</v>
      </c>
    </row>
    <row r="140" spans="2:51" s="11" customFormat="1" ht="12">
      <c r="B140" s="215"/>
      <c r="C140" s="216"/>
      <c r="D140" s="217" t="s">
        <v>167</v>
      </c>
      <c r="E140" s="218" t="s">
        <v>20</v>
      </c>
      <c r="F140" s="219" t="s">
        <v>1949</v>
      </c>
      <c r="G140" s="216"/>
      <c r="H140" s="220">
        <v>284.55</v>
      </c>
      <c r="I140" s="221"/>
      <c r="J140" s="216"/>
      <c r="K140" s="216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167</v>
      </c>
      <c r="AU140" s="226" t="s">
        <v>165</v>
      </c>
      <c r="AV140" s="11" t="s">
        <v>165</v>
      </c>
      <c r="AW140" s="11" t="s">
        <v>34</v>
      </c>
      <c r="AX140" s="11" t="s">
        <v>8</v>
      </c>
      <c r="AY140" s="226" t="s">
        <v>157</v>
      </c>
    </row>
    <row r="141" spans="2:65" s="1" customFormat="1" ht="16.5" customHeight="1">
      <c r="B141" s="38"/>
      <c r="C141" s="248" t="s">
        <v>222</v>
      </c>
      <c r="D141" s="248" t="s">
        <v>223</v>
      </c>
      <c r="E141" s="249" t="s">
        <v>224</v>
      </c>
      <c r="F141" s="250" t="s">
        <v>225</v>
      </c>
      <c r="G141" s="251" t="s">
        <v>162</v>
      </c>
      <c r="H141" s="252">
        <v>327.23</v>
      </c>
      <c r="I141" s="253"/>
      <c r="J141" s="252">
        <f>ROUND(I141*H141,0)</f>
        <v>0</v>
      </c>
      <c r="K141" s="250" t="s">
        <v>163</v>
      </c>
      <c r="L141" s="254"/>
      <c r="M141" s="255" t="s">
        <v>20</v>
      </c>
      <c r="N141" s="256" t="s">
        <v>46</v>
      </c>
      <c r="O141" s="79"/>
      <c r="P141" s="212">
        <f>O141*H141</f>
        <v>0</v>
      </c>
      <c r="Q141" s="212">
        <v>0.0003</v>
      </c>
      <c r="R141" s="212">
        <f>Q141*H141</f>
        <v>0.09816899999999999</v>
      </c>
      <c r="S141" s="212">
        <v>0</v>
      </c>
      <c r="T141" s="213">
        <f>S141*H141</f>
        <v>0</v>
      </c>
      <c r="AR141" s="17" t="s">
        <v>200</v>
      </c>
      <c r="AT141" s="17" t="s">
        <v>223</v>
      </c>
      <c r="AU141" s="17" t="s">
        <v>165</v>
      </c>
      <c r="AY141" s="17" t="s">
        <v>157</v>
      </c>
      <c r="BE141" s="214">
        <f>IF(N141="základní",J141,0)</f>
        <v>0</v>
      </c>
      <c r="BF141" s="214">
        <f>IF(N141="snížená",J141,0)</f>
        <v>0</v>
      </c>
      <c r="BG141" s="214">
        <f>IF(N141="zákl. přenesená",J141,0)</f>
        <v>0</v>
      </c>
      <c r="BH141" s="214">
        <f>IF(N141="sníž. přenesená",J141,0)</f>
        <v>0</v>
      </c>
      <c r="BI141" s="214">
        <f>IF(N141="nulová",J141,0)</f>
        <v>0</v>
      </c>
      <c r="BJ141" s="17" t="s">
        <v>165</v>
      </c>
      <c r="BK141" s="214">
        <f>ROUND(I141*H141,0)</f>
        <v>0</v>
      </c>
      <c r="BL141" s="17" t="s">
        <v>164</v>
      </c>
      <c r="BM141" s="17" t="s">
        <v>1950</v>
      </c>
    </row>
    <row r="142" spans="2:51" s="11" customFormat="1" ht="12">
      <c r="B142" s="215"/>
      <c r="C142" s="216"/>
      <c r="D142" s="217" t="s">
        <v>167</v>
      </c>
      <c r="E142" s="218" t="s">
        <v>20</v>
      </c>
      <c r="F142" s="219" t="s">
        <v>1951</v>
      </c>
      <c r="G142" s="216"/>
      <c r="H142" s="220">
        <v>327.23</v>
      </c>
      <c r="I142" s="221"/>
      <c r="J142" s="216"/>
      <c r="K142" s="216"/>
      <c r="L142" s="222"/>
      <c r="M142" s="223"/>
      <c r="N142" s="224"/>
      <c r="O142" s="224"/>
      <c r="P142" s="224"/>
      <c r="Q142" s="224"/>
      <c r="R142" s="224"/>
      <c r="S142" s="224"/>
      <c r="T142" s="225"/>
      <c r="AT142" s="226" t="s">
        <v>167</v>
      </c>
      <c r="AU142" s="226" t="s">
        <v>165</v>
      </c>
      <c r="AV142" s="11" t="s">
        <v>165</v>
      </c>
      <c r="AW142" s="11" t="s">
        <v>34</v>
      </c>
      <c r="AX142" s="11" t="s">
        <v>74</v>
      </c>
      <c r="AY142" s="226" t="s">
        <v>157</v>
      </c>
    </row>
    <row r="143" spans="2:51" s="12" customFormat="1" ht="12">
      <c r="B143" s="227"/>
      <c r="C143" s="228"/>
      <c r="D143" s="217" t="s">
        <v>167</v>
      </c>
      <c r="E143" s="229" t="s">
        <v>20</v>
      </c>
      <c r="F143" s="230" t="s">
        <v>169</v>
      </c>
      <c r="G143" s="228"/>
      <c r="H143" s="231">
        <v>327.23</v>
      </c>
      <c r="I143" s="232"/>
      <c r="J143" s="228"/>
      <c r="K143" s="228"/>
      <c r="L143" s="233"/>
      <c r="M143" s="234"/>
      <c r="N143" s="235"/>
      <c r="O143" s="235"/>
      <c r="P143" s="235"/>
      <c r="Q143" s="235"/>
      <c r="R143" s="235"/>
      <c r="S143" s="235"/>
      <c r="T143" s="236"/>
      <c r="AT143" s="237" t="s">
        <v>167</v>
      </c>
      <c r="AU143" s="237" t="s">
        <v>165</v>
      </c>
      <c r="AV143" s="12" t="s">
        <v>164</v>
      </c>
      <c r="AW143" s="12" t="s">
        <v>34</v>
      </c>
      <c r="AX143" s="12" t="s">
        <v>8</v>
      </c>
      <c r="AY143" s="237" t="s">
        <v>157</v>
      </c>
    </row>
    <row r="144" spans="2:65" s="1" customFormat="1" ht="16.5" customHeight="1">
      <c r="B144" s="38"/>
      <c r="C144" s="204" t="s">
        <v>228</v>
      </c>
      <c r="D144" s="204" t="s">
        <v>159</v>
      </c>
      <c r="E144" s="205" t="s">
        <v>229</v>
      </c>
      <c r="F144" s="206" t="s">
        <v>230</v>
      </c>
      <c r="G144" s="207" t="s">
        <v>231</v>
      </c>
      <c r="H144" s="208">
        <v>125.86</v>
      </c>
      <c r="I144" s="209"/>
      <c r="J144" s="208">
        <f>ROUND(I144*H144,0)</f>
        <v>0</v>
      </c>
      <c r="K144" s="206" t="s">
        <v>163</v>
      </c>
      <c r="L144" s="43"/>
      <c r="M144" s="210" t="s">
        <v>20</v>
      </c>
      <c r="N144" s="211" t="s">
        <v>46</v>
      </c>
      <c r="O144" s="79"/>
      <c r="P144" s="212">
        <f>O144*H144</f>
        <v>0</v>
      </c>
      <c r="Q144" s="212">
        <v>0.00049</v>
      </c>
      <c r="R144" s="212">
        <f>Q144*H144</f>
        <v>0.061671399999999994</v>
      </c>
      <c r="S144" s="212">
        <v>0</v>
      </c>
      <c r="T144" s="213">
        <f>S144*H144</f>
        <v>0</v>
      </c>
      <c r="AR144" s="17" t="s">
        <v>164</v>
      </c>
      <c r="AT144" s="17" t="s">
        <v>159</v>
      </c>
      <c r="AU144" s="17" t="s">
        <v>165</v>
      </c>
      <c r="AY144" s="17" t="s">
        <v>157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17" t="s">
        <v>165</v>
      </c>
      <c r="BK144" s="214">
        <f>ROUND(I144*H144,0)</f>
        <v>0</v>
      </c>
      <c r="BL144" s="17" t="s">
        <v>164</v>
      </c>
      <c r="BM144" s="17" t="s">
        <v>1952</v>
      </c>
    </row>
    <row r="145" spans="2:51" s="11" customFormat="1" ht="12">
      <c r="B145" s="215"/>
      <c r="C145" s="216"/>
      <c r="D145" s="217" t="s">
        <v>167</v>
      </c>
      <c r="E145" s="218" t="s">
        <v>20</v>
      </c>
      <c r="F145" s="219" t="s">
        <v>1953</v>
      </c>
      <c r="G145" s="216"/>
      <c r="H145" s="220">
        <v>125.86</v>
      </c>
      <c r="I145" s="221"/>
      <c r="J145" s="216"/>
      <c r="K145" s="216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167</v>
      </c>
      <c r="AU145" s="226" t="s">
        <v>165</v>
      </c>
      <c r="AV145" s="11" t="s">
        <v>165</v>
      </c>
      <c r="AW145" s="11" t="s">
        <v>34</v>
      </c>
      <c r="AX145" s="11" t="s">
        <v>8</v>
      </c>
      <c r="AY145" s="226" t="s">
        <v>157</v>
      </c>
    </row>
    <row r="146" spans="2:63" s="10" customFormat="1" ht="22.8" customHeight="1">
      <c r="B146" s="188"/>
      <c r="C146" s="189"/>
      <c r="D146" s="190" t="s">
        <v>73</v>
      </c>
      <c r="E146" s="202" t="s">
        <v>175</v>
      </c>
      <c r="F146" s="202" t="s">
        <v>234</v>
      </c>
      <c r="G146" s="189"/>
      <c r="H146" s="189"/>
      <c r="I146" s="192"/>
      <c r="J146" s="203">
        <f>BK146</f>
        <v>0</v>
      </c>
      <c r="K146" s="189"/>
      <c r="L146" s="194"/>
      <c r="M146" s="195"/>
      <c r="N146" s="196"/>
      <c r="O146" s="196"/>
      <c r="P146" s="197">
        <f>SUM(P147:P157)</f>
        <v>0</v>
      </c>
      <c r="Q146" s="196"/>
      <c r="R146" s="197">
        <f>SUM(R147:R157)</f>
        <v>0.17283700000000002</v>
      </c>
      <c r="S146" s="196"/>
      <c r="T146" s="198">
        <f>SUM(T147:T157)</f>
        <v>0.0018276000000000004</v>
      </c>
      <c r="AR146" s="199" t="s">
        <v>8</v>
      </c>
      <c r="AT146" s="200" t="s">
        <v>73</v>
      </c>
      <c r="AU146" s="200" t="s">
        <v>8</v>
      </c>
      <c r="AY146" s="199" t="s">
        <v>157</v>
      </c>
      <c r="BK146" s="201">
        <f>SUM(BK147:BK157)</f>
        <v>0</v>
      </c>
    </row>
    <row r="147" spans="2:65" s="1" customFormat="1" ht="16.5" customHeight="1">
      <c r="B147" s="38"/>
      <c r="C147" s="204" t="s">
        <v>235</v>
      </c>
      <c r="D147" s="204" t="s">
        <v>159</v>
      </c>
      <c r="E147" s="205" t="s">
        <v>236</v>
      </c>
      <c r="F147" s="206" t="s">
        <v>237</v>
      </c>
      <c r="G147" s="207" t="s">
        <v>231</v>
      </c>
      <c r="H147" s="208">
        <v>11.5</v>
      </c>
      <c r="I147" s="209"/>
      <c r="J147" s="208">
        <f>ROUND(I147*H147,0)</f>
        <v>0</v>
      </c>
      <c r="K147" s="206" t="s">
        <v>163</v>
      </c>
      <c r="L147" s="43"/>
      <c r="M147" s="210" t="s">
        <v>20</v>
      </c>
      <c r="N147" s="211" t="s">
        <v>46</v>
      </c>
      <c r="O147" s="79"/>
      <c r="P147" s="212">
        <f>O147*H147</f>
        <v>0</v>
      </c>
      <c r="Q147" s="212">
        <v>0.00039</v>
      </c>
      <c r="R147" s="212">
        <f>Q147*H147</f>
        <v>0.004485</v>
      </c>
      <c r="S147" s="212">
        <v>1E-05</v>
      </c>
      <c r="T147" s="213">
        <f>S147*H147</f>
        <v>0.000115</v>
      </c>
      <c r="AR147" s="17" t="s">
        <v>164</v>
      </c>
      <c r="AT147" s="17" t="s">
        <v>159</v>
      </c>
      <c r="AU147" s="17" t="s">
        <v>165</v>
      </c>
      <c r="AY147" s="17" t="s">
        <v>157</v>
      </c>
      <c r="BE147" s="214">
        <f>IF(N147="základní",J147,0)</f>
        <v>0</v>
      </c>
      <c r="BF147" s="214">
        <f>IF(N147="snížená",J147,0)</f>
        <v>0</v>
      </c>
      <c r="BG147" s="214">
        <f>IF(N147="zákl. přenesená",J147,0)</f>
        <v>0</v>
      </c>
      <c r="BH147" s="214">
        <f>IF(N147="sníž. přenesená",J147,0)</f>
        <v>0</v>
      </c>
      <c r="BI147" s="214">
        <f>IF(N147="nulová",J147,0)</f>
        <v>0</v>
      </c>
      <c r="BJ147" s="17" t="s">
        <v>165</v>
      </c>
      <c r="BK147" s="214">
        <f>ROUND(I147*H147,0)</f>
        <v>0</v>
      </c>
      <c r="BL147" s="17" t="s">
        <v>164</v>
      </c>
      <c r="BM147" s="17" t="s">
        <v>1954</v>
      </c>
    </row>
    <row r="148" spans="2:51" s="13" customFormat="1" ht="12">
      <c r="B148" s="238"/>
      <c r="C148" s="239"/>
      <c r="D148" s="217" t="s">
        <v>167</v>
      </c>
      <c r="E148" s="240" t="s">
        <v>20</v>
      </c>
      <c r="F148" s="241" t="s">
        <v>239</v>
      </c>
      <c r="G148" s="239"/>
      <c r="H148" s="240" t="s">
        <v>20</v>
      </c>
      <c r="I148" s="242"/>
      <c r="J148" s="239"/>
      <c r="K148" s="239"/>
      <c r="L148" s="243"/>
      <c r="M148" s="244"/>
      <c r="N148" s="245"/>
      <c r="O148" s="245"/>
      <c r="P148" s="245"/>
      <c r="Q148" s="245"/>
      <c r="R148" s="245"/>
      <c r="S148" s="245"/>
      <c r="T148" s="246"/>
      <c r="AT148" s="247" t="s">
        <v>167</v>
      </c>
      <c r="AU148" s="247" t="s">
        <v>165</v>
      </c>
      <c r="AV148" s="13" t="s">
        <v>8</v>
      </c>
      <c r="AW148" s="13" t="s">
        <v>34</v>
      </c>
      <c r="AX148" s="13" t="s">
        <v>74</v>
      </c>
      <c r="AY148" s="247" t="s">
        <v>157</v>
      </c>
    </row>
    <row r="149" spans="2:51" s="11" customFormat="1" ht="12">
      <c r="B149" s="215"/>
      <c r="C149" s="216"/>
      <c r="D149" s="217" t="s">
        <v>167</v>
      </c>
      <c r="E149" s="218" t="s">
        <v>20</v>
      </c>
      <c r="F149" s="219" t="s">
        <v>1955</v>
      </c>
      <c r="G149" s="216"/>
      <c r="H149" s="220">
        <v>11.5</v>
      </c>
      <c r="I149" s="221"/>
      <c r="J149" s="216"/>
      <c r="K149" s="216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167</v>
      </c>
      <c r="AU149" s="226" t="s">
        <v>165</v>
      </c>
      <c r="AV149" s="11" t="s">
        <v>165</v>
      </c>
      <c r="AW149" s="11" t="s">
        <v>34</v>
      </c>
      <c r="AX149" s="11" t="s">
        <v>74</v>
      </c>
      <c r="AY149" s="226" t="s">
        <v>157</v>
      </c>
    </row>
    <row r="150" spans="2:51" s="12" customFormat="1" ht="12">
      <c r="B150" s="227"/>
      <c r="C150" s="228"/>
      <c r="D150" s="217" t="s">
        <v>167</v>
      </c>
      <c r="E150" s="229" t="s">
        <v>20</v>
      </c>
      <c r="F150" s="230" t="s">
        <v>169</v>
      </c>
      <c r="G150" s="228"/>
      <c r="H150" s="231">
        <v>11.5</v>
      </c>
      <c r="I150" s="232"/>
      <c r="J150" s="228"/>
      <c r="K150" s="228"/>
      <c r="L150" s="233"/>
      <c r="M150" s="234"/>
      <c r="N150" s="235"/>
      <c r="O150" s="235"/>
      <c r="P150" s="235"/>
      <c r="Q150" s="235"/>
      <c r="R150" s="235"/>
      <c r="S150" s="235"/>
      <c r="T150" s="236"/>
      <c r="AT150" s="237" t="s">
        <v>167</v>
      </c>
      <c r="AU150" s="237" t="s">
        <v>165</v>
      </c>
      <c r="AV150" s="12" t="s">
        <v>164</v>
      </c>
      <c r="AW150" s="12" t="s">
        <v>34</v>
      </c>
      <c r="AX150" s="12" t="s">
        <v>8</v>
      </c>
      <c r="AY150" s="237" t="s">
        <v>157</v>
      </c>
    </row>
    <row r="151" spans="2:65" s="1" customFormat="1" ht="16.5" customHeight="1">
      <c r="B151" s="38"/>
      <c r="C151" s="204" t="s">
        <v>9</v>
      </c>
      <c r="D151" s="204" t="s">
        <v>159</v>
      </c>
      <c r="E151" s="205" t="s">
        <v>242</v>
      </c>
      <c r="F151" s="206" t="s">
        <v>243</v>
      </c>
      <c r="G151" s="207" t="s">
        <v>231</v>
      </c>
      <c r="H151" s="208">
        <v>92.9</v>
      </c>
      <c r="I151" s="209"/>
      <c r="J151" s="208">
        <f>ROUND(I151*H151,0)</f>
        <v>0</v>
      </c>
      <c r="K151" s="206" t="s">
        <v>163</v>
      </c>
      <c r="L151" s="43"/>
      <c r="M151" s="210" t="s">
        <v>20</v>
      </c>
      <c r="N151" s="211" t="s">
        <v>46</v>
      </c>
      <c r="O151" s="79"/>
      <c r="P151" s="212">
        <f>O151*H151</f>
        <v>0</v>
      </c>
      <c r="Q151" s="212">
        <v>0.0008</v>
      </c>
      <c r="R151" s="212">
        <f>Q151*H151</f>
        <v>0.07432000000000001</v>
      </c>
      <c r="S151" s="212">
        <v>1E-05</v>
      </c>
      <c r="T151" s="213">
        <f>S151*H151</f>
        <v>0.0009290000000000001</v>
      </c>
      <c r="AR151" s="17" t="s">
        <v>164</v>
      </c>
      <c r="AT151" s="17" t="s">
        <v>159</v>
      </c>
      <c r="AU151" s="17" t="s">
        <v>165</v>
      </c>
      <c r="AY151" s="17" t="s">
        <v>157</v>
      </c>
      <c r="BE151" s="214">
        <f>IF(N151="základní",J151,0)</f>
        <v>0</v>
      </c>
      <c r="BF151" s="214">
        <f>IF(N151="snížená",J151,0)</f>
        <v>0</v>
      </c>
      <c r="BG151" s="214">
        <f>IF(N151="zákl. přenesená",J151,0)</f>
        <v>0</v>
      </c>
      <c r="BH151" s="214">
        <f>IF(N151="sníž. přenesená",J151,0)</f>
        <v>0</v>
      </c>
      <c r="BI151" s="214">
        <f>IF(N151="nulová",J151,0)</f>
        <v>0</v>
      </c>
      <c r="BJ151" s="17" t="s">
        <v>165</v>
      </c>
      <c r="BK151" s="214">
        <f>ROUND(I151*H151,0)</f>
        <v>0</v>
      </c>
      <c r="BL151" s="17" t="s">
        <v>164</v>
      </c>
      <c r="BM151" s="17" t="s">
        <v>1956</v>
      </c>
    </row>
    <row r="152" spans="2:51" s="13" customFormat="1" ht="12">
      <c r="B152" s="238"/>
      <c r="C152" s="239"/>
      <c r="D152" s="217" t="s">
        <v>167</v>
      </c>
      <c r="E152" s="240" t="s">
        <v>20</v>
      </c>
      <c r="F152" s="241" t="s">
        <v>239</v>
      </c>
      <c r="G152" s="239"/>
      <c r="H152" s="240" t="s">
        <v>20</v>
      </c>
      <c r="I152" s="242"/>
      <c r="J152" s="239"/>
      <c r="K152" s="239"/>
      <c r="L152" s="243"/>
      <c r="M152" s="244"/>
      <c r="N152" s="245"/>
      <c r="O152" s="245"/>
      <c r="P152" s="245"/>
      <c r="Q152" s="245"/>
      <c r="R152" s="245"/>
      <c r="S152" s="245"/>
      <c r="T152" s="246"/>
      <c r="AT152" s="247" t="s">
        <v>167</v>
      </c>
      <c r="AU152" s="247" t="s">
        <v>165</v>
      </c>
      <c r="AV152" s="13" t="s">
        <v>8</v>
      </c>
      <c r="AW152" s="13" t="s">
        <v>34</v>
      </c>
      <c r="AX152" s="13" t="s">
        <v>74</v>
      </c>
      <c r="AY152" s="247" t="s">
        <v>157</v>
      </c>
    </row>
    <row r="153" spans="2:51" s="11" customFormat="1" ht="12">
      <c r="B153" s="215"/>
      <c r="C153" s="216"/>
      <c r="D153" s="217" t="s">
        <v>167</v>
      </c>
      <c r="E153" s="218" t="s">
        <v>20</v>
      </c>
      <c r="F153" s="219" t="s">
        <v>1957</v>
      </c>
      <c r="G153" s="216"/>
      <c r="H153" s="220">
        <v>92.9</v>
      </c>
      <c r="I153" s="221"/>
      <c r="J153" s="216"/>
      <c r="K153" s="216"/>
      <c r="L153" s="222"/>
      <c r="M153" s="223"/>
      <c r="N153" s="224"/>
      <c r="O153" s="224"/>
      <c r="P153" s="224"/>
      <c r="Q153" s="224"/>
      <c r="R153" s="224"/>
      <c r="S153" s="224"/>
      <c r="T153" s="225"/>
      <c r="AT153" s="226" t="s">
        <v>167</v>
      </c>
      <c r="AU153" s="226" t="s">
        <v>165</v>
      </c>
      <c r="AV153" s="11" t="s">
        <v>165</v>
      </c>
      <c r="AW153" s="11" t="s">
        <v>34</v>
      </c>
      <c r="AX153" s="11" t="s">
        <v>8</v>
      </c>
      <c r="AY153" s="226" t="s">
        <v>157</v>
      </c>
    </row>
    <row r="154" spans="2:65" s="1" customFormat="1" ht="16.5" customHeight="1">
      <c r="B154" s="38"/>
      <c r="C154" s="204" t="s">
        <v>247</v>
      </c>
      <c r="D154" s="204" t="s">
        <v>159</v>
      </c>
      <c r="E154" s="205" t="s">
        <v>1958</v>
      </c>
      <c r="F154" s="206" t="s">
        <v>1959</v>
      </c>
      <c r="G154" s="207" t="s">
        <v>231</v>
      </c>
      <c r="H154" s="208">
        <v>78.36</v>
      </c>
      <c r="I154" s="209"/>
      <c r="J154" s="208">
        <f>ROUND(I154*H154,0)</f>
        <v>0</v>
      </c>
      <c r="K154" s="206" t="s">
        <v>163</v>
      </c>
      <c r="L154" s="43"/>
      <c r="M154" s="210" t="s">
        <v>20</v>
      </c>
      <c r="N154" s="211" t="s">
        <v>46</v>
      </c>
      <c r="O154" s="79"/>
      <c r="P154" s="212">
        <f>O154*H154</f>
        <v>0</v>
      </c>
      <c r="Q154" s="212">
        <v>0.0012</v>
      </c>
      <c r="R154" s="212">
        <f>Q154*H154</f>
        <v>0.09403199999999999</v>
      </c>
      <c r="S154" s="212">
        <v>1E-05</v>
      </c>
      <c r="T154" s="213">
        <f>S154*H154</f>
        <v>0.0007836000000000001</v>
      </c>
      <c r="AR154" s="17" t="s">
        <v>164</v>
      </c>
      <c r="AT154" s="17" t="s">
        <v>159</v>
      </c>
      <c r="AU154" s="17" t="s">
        <v>165</v>
      </c>
      <c r="AY154" s="17" t="s">
        <v>157</v>
      </c>
      <c r="BE154" s="214">
        <f>IF(N154="základní",J154,0)</f>
        <v>0</v>
      </c>
      <c r="BF154" s="214">
        <f>IF(N154="snížená",J154,0)</f>
        <v>0</v>
      </c>
      <c r="BG154" s="214">
        <f>IF(N154="zákl. přenesená",J154,0)</f>
        <v>0</v>
      </c>
      <c r="BH154" s="214">
        <f>IF(N154="sníž. přenesená",J154,0)</f>
        <v>0</v>
      </c>
      <c r="BI154" s="214">
        <f>IF(N154="nulová",J154,0)</f>
        <v>0</v>
      </c>
      <c r="BJ154" s="17" t="s">
        <v>165</v>
      </c>
      <c r="BK154" s="214">
        <f>ROUND(I154*H154,0)</f>
        <v>0</v>
      </c>
      <c r="BL154" s="17" t="s">
        <v>164</v>
      </c>
      <c r="BM154" s="17" t="s">
        <v>1960</v>
      </c>
    </row>
    <row r="155" spans="2:51" s="13" customFormat="1" ht="12">
      <c r="B155" s="238"/>
      <c r="C155" s="239"/>
      <c r="D155" s="217" t="s">
        <v>167</v>
      </c>
      <c r="E155" s="240" t="s">
        <v>20</v>
      </c>
      <c r="F155" s="241" t="s">
        <v>239</v>
      </c>
      <c r="G155" s="239"/>
      <c r="H155" s="240" t="s">
        <v>20</v>
      </c>
      <c r="I155" s="242"/>
      <c r="J155" s="239"/>
      <c r="K155" s="239"/>
      <c r="L155" s="243"/>
      <c r="M155" s="244"/>
      <c r="N155" s="245"/>
      <c r="O155" s="245"/>
      <c r="P155" s="245"/>
      <c r="Q155" s="245"/>
      <c r="R155" s="245"/>
      <c r="S155" s="245"/>
      <c r="T155" s="246"/>
      <c r="AT155" s="247" t="s">
        <v>167</v>
      </c>
      <c r="AU155" s="247" t="s">
        <v>165</v>
      </c>
      <c r="AV155" s="13" t="s">
        <v>8</v>
      </c>
      <c r="AW155" s="13" t="s">
        <v>34</v>
      </c>
      <c r="AX155" s="13" t="s">
        <v>74</v>
      </c>
      <c r="AY155" s="247" t="s">
        <v>157</v>
      </c>
    </row>
    <row r="156" spans="2:51" s="11" customFormat="1" ht="12">
      <c r="B156" s="215"/>
      <c r="C156" s="216"/>
      <c r="D156" s="217" t="s">
        <v>167</v>
      </c>
      <c r="E156" s="218" t="s">
        <v>20</v>
      </c>
      <c r="F156" s="219" t="s">
        <v>1961</v>
      </c>
      <c r="G156" s="216"/>
      <c r="H156" s="220">
        <v>78.36</v>
      </c>
      <c r="I156" s="221"/>
      <c r="J156" s="216"/>
      <c r="K156" s="216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167</v>
      </c>
      <c r="AU156" s="226" t="s">
        <v>165</v>
      </c>
      <c r="AV156" s="11" t="s">
        <v>165</v>
      </c>
      <c r="AW156" s="11" t="s">
        <v>34</v>
      </c>
      <c r="AX156" s="11" t="s">
        <v>74</v>
      </c>
      <c r="AY156" s="226" t="s">
        <v>157</v>
      </c>
    </row>
    <row r="157" spans="2:51" s="12" customFormat="1" ht="12">
      <c r="B157" s="227"/>
      <c r="C157" s="228"/>
      <c r="D157" s="217" t="s">
        <v>167</v>
      </c>
      <c r="E157" s="229" t="s">
        <v>20</v>
      </c>
      <c r="F157" s="230" t="s">
        <v>169</v>
      </c>
      <c r="G157" s="228"/>
      <c r="H157" s="231">
        <v>78.36</v>
      </c>
      <c r="I157" s="232"/>
      <c r="J157" s="228"/>
      <c r="K157" s="228"/>
      <c r="L157" s="233"/>
      <c r="M157" s="234"/>
      <c r="N157" s="235"/>
      <c r="O157" s="235"/>
      <c r="P157" s="235"/>
      <c r="Q157" s="235"/>
      <c r="R157" s="235"/>
      <c r="S157" s="235"/>
      <c r="T157" s="236"/>
      <c r="AT157" s="237" t="s">
        <v>167</v>
      </c>
      <c r="AU157" s="237" t="s">
        <v>165</v>
      </c>
      <c r="AV157" s="12" t="s">
        <v>164</v>
      </c>
      <c r="AW157" s="12" t="s">
        <v>34</v>
      </c>
      <c r="AX157" s="12" t="s">
        <v>8</v>
      </c>
      <c r="AY157" s="237" t="s">
        <v>157</v>
      </c>
    </row>
    <row r="158" spans="2:63" s="10" customFormat="1" ht="22.8" customHeight="1">
      <c r="B158" s="188"/>
      <c r="C158" s="189"/>
      <c r="D158" s="190" t="s">
        <v>73</v>
      </c>
      <c r="E158" s="202" t="s">
        <v>164</v>
      </c>
      <c r="F158" s="202" t="s">
        <v>246</v>
      </c>
      <c r="G158" s="189"/>
      <c r="H158" s="189"/>
      <c r="I158" s="192"/>
      <c r="J158" s="203">
        <f>BK158</f>
        <v>0</v>
      </c>
      <c r="K158" s="189"/>
      <c r="L158" s="194"/>
      <c r="M158" s="195"/>
      <c r="N158" s="196"/>
      <c r="O158" s="196"/>
      <c r="P158" s="197">
        <f>SUM(P159:P164)</f>
        <v>0</v>
      </c>
      <c r="Q158" s="196"/>
      <c r="R158" s="197">
        <f>SUM(R159:R164)</f>
        <v>1.349218</v>
      </c>
      <c r="S158" s="196"/>
      <c r="T158" s="198">
        <f>SUM(T159:T164)</f>
        <v>0</v>
      </c>
      <c r="AR158" s="199" t="s">
        <v>8</v>
      </c>
      <c r="AT158" s="200" t="s">
        <v>73</v>
      </c>
      <c r="AU158" s="200" t="s">
        <v>8</v>
      </c>
      <c r="AY158" s="199" t="s">
        <v>157</v>
      </c>
      <c r="BK158" s="201">
        <f>SUM(BK159:BK164)</f>
        <v>0</v>
      </c>
    </row>
    <row r="159" spans="2:65" s="1" customFormat="1" ht="22.5" customHeight="1">
      <c r="B159" s="38"/>
      <c r="C159" s="204" t="s">
        <v>253</v>
      </c>
      <c r="D159" s="204" t="s">
        <v>159</v>
      </c>
      <c r="E159" s="205" t="s">
        <v>248</v>
      </c>
      <c r="F159" s="206" t="s">
        <v>249</v>
      </c>
      <c r="G159" s="207" t="s">
        <v>162</v>
      </c>
      <c r="H159" s="208">
        <v>503.44</v>
      </c>
      <c r="I159" s="209"/>
      <c r="J159" s="208">
        <f>ROUND(I159*H159,0)</f>
        <v>0</v>
      </c>
      <c r="K159" s="206" t="s">
        <v>163</v>
      </c>
      <c r="L159" s="43"/>
      <c r="M159" s="210" t="s">
        <v>20</v>
      </c>
      <c r="N159" s="211" t="s">
        <v>46</v>
      </c>
      <c r="O159" s="79"/>
      <c r="P159" s="212">
        <f>O159*H159</f>
        <v>0</v>
      </c>
      <c r="Q159" s="212">
        <v>0.00235</v>
      </c>
      <c r="R159" s="212">
        <f>Q159*H159</f>
        <v>1.183084</v>
      </c>
      <c r="S159" s="212">
        <v>0</v>
      </c>
      <c r="T159" s="213">
        <f>S159*H159</f>
        <v>0</v>
      </c>
      <c r="AR159" s="17" t="s">
        <v>164</v>
      </c>
      <c r="AT159" s="17" t="s">
        <v>159</v>
      </c>
      <c r="AU159" s="17" t="s">
        <v>165</v>
      </c>
      <c r="AY159" s="17" t="s">
        <v>157</v>
      </c>
      <c r="BE159" s="214">
        <f>IF(N159="základní",J159,0)</f>
        <v>0</v>
      </c>
      <c r="BF159" s="214">
        <f>IF(N159="snížená",J159,0)</f>
        <v>0</v>
      </c>
      <c r="BG159" s="214">
        <f>IF(N159="zákl. přenesená",J159,0)</f>
        <v>0</v>
      </c>
      <c r="BH159" s="214">
        <f>IF(N159="sníž. přenesená",J159,0)</f>
        <v>0</v>
      </c>
      <c r="BI159" s="214">
        <f>IF(N159="nulová",J159,0)</f>
        <v>0</v>
      </c>
      <c r="BJ159" s="17" t="s">
        <v>165</v>
      </c>
      <c r="BK159" s="214">
        <f>ROUND(I159*H159,0)</f>
        <v>0</v>
      </c>
      <c r="BL159" s="17" t="s">
        <v>164</v>
      </c>
      <c r="BM159" s="17" t="s">
        <v>1962</v>
      </c>
    </row>
    <row r="160" spans="2:51" s="13" customFormat="1" ht="12">
      <c r="B160" s="238"/>
      <c r="C160" s="239"/>
      <c r="D160" s="217" t="s">
        <v>167</v>
      </c>
      <c r="E160" s="240" t="s">
        <v>20</v>
      </c>
      <c r="F160" s="241" t="s">
        <v>1963</v>
      </c>
      <c r="G160" s="239"/>
      <c r="H160" s="240" t="s">
        <v>20</v>
      </c>
      <c r="I160" s="242"/>
      <c r="J160" s="239"/>
      <c r="K160" s="239"/>
      <c r="L160" s="243"/>
      <c r="M160" s="244"/>
      <c r="N160" s="245"/>
      <c r="O160" s="245"/>
      <c r="P160" s="245"/>
      <c r="Q160" s="245"/>
      <c r="R160" s="245"/>
      <c r="S160" s="245"/>
      <c r="T160" s="246"/>
      <c r="AT160" s="247" t="s">
        <v>167</v>
      </c>
      <c r="AU160" s="247" t="s">
        <v>165</v>
      </c>
      <c r="AV160" s="13" t="s">
        <v>8</v>
      </c>
      <c r="AW160" s="13" t="s">
        <v>34</v>
      </c>
      <c r="AX160" s="13" t="s">
        <v>74</v>
      </c>
      <c r="AY160" s="247" t="s">
        <v>157</v>
      </c>
    </row>
    <row r="161" spans="2:51" s="11" customFormat="1" ht="12">
      <c r="B161" s="215"/>
      <c r="C161" s="216"/>
      <c r="D161" s="217" t="s">
        <v>167</v>
      </c>
      <c r="E161" s="218" t="s">
        <v>20</v>
      </c>
      <c r="F161" s="219" t="s">
        <v>1964</v>
      </c>
      <c r="G161" s="216"/>
      <c r="H161" s="220">
        <v>503.44</v>
      </c>
      <c r="I161" s="221"/>
      <c r="J161" s="216"/>
      <c r="K161" s="216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167</v>
      </c>
      <c r="AU161" s="226" t="s">
        <v>165</v>
      </c>
      <c r="AV161" s="11" t="s">
        <v>165</v>
      </c>
      <c r="AW161" s="11" t="s">
        <v>34</v>
      </c>
      <c r="AX161" s="11" t="s">
        <v>8</v>
      </c>
      <c r="AY161" s="226" t="s">
        <v>157</v>
      </c>
    </row>
    <row r="162" spans="2:65" s="1" customFormat="1" ht="16.5" customHeight="1">
      <c r="B162" s="38"/>
      <c r="C162" s="248" t="s">
        <v>257</v>
      </c>
      <c r="D162" s="248" t="s">
        <v>223</v>
      </c>
      <c r="E162" s="249" t="s">
        <v>224</v>
      </c>
      <c r="F162" s="250" t="s">
        <v>225</v>
      </c>
      <c r="G162" s="251" t="s">
        <v>162</v>
      </c>
      <c r="H162" s="252">
        <v>553.78</v>
      </c>
      <c r="I162" s="253"/>
      <c r="J162" s="252">
        <f>ROUND(I162*H162,0)</f>
        <v>0</v>
      </c>
      <c r="K162" s="250" t="s">
        <v>163</v>
      </c>
      <c r="L162" s="254"/>
      <c r="M162" s="255" t="s">
        <v>20</v>
      </c>
      <c r="N162" s="256" t="s">
        <v>46</v>
      </c>
      <c r="O162" s="79"/>
      <c r="P162" s="212">
        <f>O162*H162</f>
        <v>0</v>
      </c>
      <c r="Q162" s="212">
        <v>0.0003</v>
      </c>
      <c r="R162" s="212">
        <f>Q162*H162</f>
        <v>0.16613399999999998</v>
      </c>
      <c r="S162" s="212">
        <v>0</v>
      </c>
      <c r="T162" s="213">
        <f>S162*H162</f>
        <v>0</v>
      </c>
      <c r="AR162" s="17" t="s">
        <v>200</v>
      </c>
      <c r="AT162" s="17" t="s">
        <v>223</v>
      </c>
      <c r="AU162" s="17" t="s">
        <v>165</v>
      </c>
      <c r="AY162" s="17" t="s">
        <v>157</v>
      </c>
      <c r="BE162" s="214">
        <f>IF(N162="základní",J162,0)</f>
        <v>0</v>
      </c>
      <c r="BF162" s="214">
        <f>IF(N162="snížená",J162,0)</f>
        <v>0</v>
      </c>
      <c r="BG162" s="214">
        <f>IF(N162="zákl. přenesená",J162,0)</f>
        <v>0</v>
      </c>
      <c r="BH162" s="214">
        <f>IF(N162="sníž. přenesená",J162,0)</f>
        <v>0</v>
      </c>
      <c r="BI162" s="214">
        <f>IF(N162="nulová",J162,0)</f>
        <v>0</v>
      </c>
      <c r="BJ162" s="17" t="s">
        <v>165</v>
      </c>
      <c r="BK162" s="214">
        <f>ROUND(I162*H162,0)</f>
        <v>0</v>
      </c>
      <c r="BL162" s="17" t="s">
        <v>164</v>
      </c>
      <c r="BM162" s="17" t="s">
        <v>1965</v>
      </c>
    </row>
    <row r="163" spans="2:51" s="11" customFormat="1" ht="12">
      <c r="B163" s="215"/>
      <c r="C163" s="216"/>
      <c r="D163" s="217" t="s">
        <v>167</v>
      </c>
      <c r="E163" s="218" t="s">
        <v>20</v>
      </c>
      <c r="F163" s="219" t="s">
        <v>1966</v>
      </c>
      <c r="G163" s="216"/>
      <c r="H163" s="220">
        <v>553.78</v>
      </c>
      <c r="I163" s="221"/>
      <c r="J163" s="216"/>
      <c r="K163" s="216"/>
      <c r="L163" s="222"/>
      <c r="M163" s="223"/>
      <c r="N163" s="224"/>
      <c r="O163" s="224"/>
      <c r="P163" s="224"/>
      <c r="Q163" s="224"/>
      <c r="R163" s="224"/>
      <c r="S163" s="224"/>
      <c r="T163" s="225"/>
      <c r="AT163" s="226" t="s">
        <v>167</v>
      </c>
      <c r="AU163" s="226" t="s">
        <v>165</v>
      </c>
      <c r="AV163" s="11" t="s">
        <v>165</v>
      </c>
      <c r="AW163" s="11" t="s">
        <v>34</v>
      </c>
      <c r="AX163" s="11" t="s">
        <v>74</v>
      </c>
      <c r="AY163" s="226" t="s">
        <v>157</v>
      </c>
    </row>
    <row r="164" spans="2:51" s="12" customFormat="1" ht="12">
      <c r="B164" s="227"/>
      <c r="C164" s="228"/>
      <c r="D164" s="217" t="s">
        <v>167</v>
      </c>
      <c r="E164" s="229" t="s">
        <v>20</v>
      </c>
      <c r="F164" s="230" t="s">
        <v>169</v>
      </c>
      <c r="G164" s="228"/>
      <c r="H164" s="231">
        <v>553.78</v>
      </c>
      <c r="I164" s="232"/>
      <c r="J164" s="228"/>
      <c r="K164" s="228"/>
      <c r="L164" s="233"/>
      <c r="M164" s="234"/>
      <c r="N164" s="235"/>
      <c r="O164" s="235"/>
      <c r="P164" s="235"/>
      <c r="Q164" s="235"/>
      <c r="R164" s="235"/>
      <c r="S164" s="235"/>
      <c r="T164" s="236"/>
      <c r="AT164" s="237" t="s">
        <v>167</v>
      </c>
      <c r="AU164" s="237" t="s">
        <v>165</v>
      </c>
      <c r="AV164" s="12" t="s">
        <v>164</v>
      </c>
      <c r="AW164" s="12" t="s">
        <v>34</v>
      </c>
      <c r="AX164" s="12" t="s">
        <v>8</v>
      </c>
      <c r="AY164" s="237" t="s">
        <v>157</v>
      </c>
    </row>
    <row r="165" spans="2:63" s="10" customFormat="1" ht="22.8" customHeight="1">
      <c r="B165" s="188"/>
      <c r="C165" s="189"/>
      <c r="D165" s="190" t="s">
        <v>73</v>
      </c>
      <c r="E165" s="202" t="s">
        <v>191</v>
      </c>
      <c r="F165" s="202" t="s">
        <v>256</v>
      </c>
      <c r="G165" s="189"/>
      <c r="H165" s="189"/>
      <c r="I165" s="192"/>
      <c r="J165" s="203">
        <f>BK165</f>
        <v>0</v>
      </c>
      <c r="K165" s="189"/>
      <c r="L165" s="194"/>
      <c r="M165" s="195"/>
      <c r="N165" s="196"/>
      <c r="O165" s="196"/>
      <c r="P165" s="197">
        <f>SUM(P166:P405)</f>
        <v>0</v>
      </c>
      <c r="Q165" s="196"/>
      <c r="R165" s="197">
        <f>SUM(R166:R405)</f>
        <v>159.11985360000006</v>
      </c>
      <c r="S165" s="196"/>
      <c r="T165" s="198">
        <f>SUM(T166:T405)</f>
        <v>0</v>
      </c>
      <c r="AR165" s="199" t="s">
        <v>8</v>
      </c>
      <c r="AT165" s="200" t="s">
        <v>73</v>
      </c>
      <c r="AU165" s="200" t="s">
        <v>8</v>
      </c>
      <c r="AY165" s="199" t="s">
        <v>157</v>
      </c>
      <c r="BK165" s="201">
        <f>SUM(BK166:BK405)</f>
        <v>0</v>
      </c>
    </row>
    <row r="166" spans="2:65" s="1" customFormat="1" ht="16.5" customHeight="1">
      <c r="B166" s="38"/>
      <c r="C166" s="204" t="s">
        <v>264</v>
      </c>
      <c r="D166" s="204" t="s">
        <v>159</v>
      </c>
      <c r="E166" s="205" t="s">
        <v>258</v>
      </c>
      <c r="F166" s="206" t="s">
        <v>259</v>
      </c>
      <c r="G166" s="207" t="s">
        <v>162</v>
      </c>
      <c r="H166" s="208">
        <v>320.3</v>
      </c>
      <c r="I166" s="209"/>
      <c r="J166" s="208">
        <f>ROUND(I166*H166,0)</f>
        <v>0</v>
      </c>
      <c r="K166" s="206" t="s">
        <v>163</v>
      </c>
      <c r="L166" s="43"/>
      <c r="M166" s="210" t="s">
        <v>20</v>
      </c>
      <c r="N166" s="211" t="s">
        <v>46</v>
      </c>
      <c r="O166" s="79"/>
      <c r="P166" s="212">
        <f>O166*H166</f>
        <v>0</v>
      </c>
      <c r="Q166" s="212">
        <v>0.03358</v>
      </c>
      <c r="R166" s="212">
        <f>Q166*H166</f>
        <v>10.755674</v>
      </c>
      <c r="S166" s="212">
        <v>0</v>
      </c>
      <c r="T166" s="213">
        <f>S166*H166</f>
        <v>0</v>
      </c>
      <c r="AR166" s="17" t="s">
        <v>164</v>
      </c>
      <c r="AT166" s="17" t="s">
        <v>159</v>
      </c>
      <c r="AU166" s="17" t="s">
        <v>165</v>
      </c>
      <c r="AY166" s="17" t="s">
        <v>157</v>
      </c>
      <c r="BE166" s="214">
        <f>IF(N166="základní",J166,0)</f>
        <v>0</v>
      </c>
      <c r="BF166" s="214">
        <f>IF(N166="snížená",J166,0)</f>
        <v>0</v>
      </c>
      <c r="BG166" s="214">
        <f>IF(N166="zákl. přenesená",J166,0)</f>
        <v>0</v>
      </c>
      <c r="BH166" s="214">
        <f>IF(N166="sníž. přenesená",J166,0)</f>
        <v>0</v>
      </c>
      <c r="BI166" s="214">
        <f>IF(N166="nulová",J166,0)</f>
        <v>0</v>
      </c>
      <c r="BJ166" s="17" t="s">
        <v>165</v>
      </c>
      <c r="BK166" s="214">
        <f>ROUND(I166*H166,0)</f>
        <v>0</v>
      </c>
      <c r="BL166" s="17" t="s">
        <v>164</v>
      </c>
      <c r="BM166" s="17" t="s">
        <v>1967</v>
      </c>
    </row>
    <row r="167" spans="2:51" s="13" customFormat="1" ht="12">
      <c r="B167" s="238"/>
      <c r="C167" s="239"/>
      <c r="D167" s="217" t="s">
        <v>167</v>
      </c>
      <c r="E167" s="240" t="s">
        <v>20</v>
      </c>
      <c r="F167" s="241" t="s">
        <v>1968</v>
      </c>
      <c r="G167" s="239"/>
      <c r="H167" s="240" t="s">
        <v>20</v>
      </c>
      <c r="I167" s="242"/>
      <c r="J167" s="239"/>
      <c r="K167" s="239"/>
      <c r="L167" s="243"/>
      <c r="M167" s="244"/>
      <c r="N167" s="245"/>
      <c r="O167" s="245"/>
      <c r="P167" s="245"/>
      <c r="Q167" s="245"/>
      <c r="R167" s="245"/>
      <c r="S167" s="245"/>
      <c r="T167" s="246"/>
      <c r="AT167" s="247" t="s">
        <v>167</v>
      </c>
      <c r="AU167" s="247" t="s">
        <v>165</v>
      </c>
      <c r="AV167" s="13" t="s">
        <v>8</v>
      </c>
      <c r="AW167" s="13" t="s">
        <v>34</v>
      </c>
      <c r="AX167" s="13" t="s">
        <v>74</v>
      </c>
      <c r="AY167" s="247" t="s">
        <v>157</v>
      </c>
    </row>
    <row r="168" spans="2:51" s="13" customFormat="1" ht="12">
      <c r="B168" s="238"/>
      <c r="C168" s="239"/>
      <c r="D168" s="217" t="s">
        <v>167</v>
      </c>
      <c r="E168" s="240" t="s">
        <v>20</v>
      </c>
      <c r="F168" s="241" t="s">
        <v>239</v>
      </c>
      <c r="G168" s="239"/>
      <c r="H168" s="240" t="s">
        <v>20</v>
      </c>
      <c r="I168" s="242"/>
      <c r="J168" s="239"/>
      <c r="K168" s="239"/>
      <c r="L168" s="243"/>
      <c r="M168" s="244"/>
      <c r="N168" s="245"/>
      <c r="O168" s="245"/>
      <c r="P168" s="245"/>
      <c r="Q168" s="245"/>
      <c r="R168" s="245"/>
      <c r="S168" s="245"/>
      <c r="T168" s="246"/>
      <c r="AT168" s="247" t="s">
        <v>167</v>
      </c>
      <c r="AU168" s="247" t="s">
        <v>165</v>
      </c>
      <c r="AV168" s="13" t="s">
        <v>8</v>
      </c>
      <c r="AW168" s="13" t="s">
        <v>34</v>
      </c>
      <c r="AX168" s="13" t="s">
        <v>74</v>
      </c>
      <c r="AY168" s="247" t="s">
        <v>157</v>
      </c>
    </row>
    <row r="169" spans="2:51" s="11" customFormat="1" ht="12">
      <c r="B169" s="215"/>
      <c r="C169" s="216"/>
      <c r="D169" s="217" t="s">
        <v>167</v>
      </c>
      <c r="E169" s="218" t="s">
        <v>20</v>
      </c>
      <c r="F169" s="219" t="s">
        <v>1969</v>
      </c>
      <c r="G169" s="216"/>
      <c r="H169" s="220">
        <v>64.99</v>
      </c>
      <c r="I169" s="221"/>
      <c r="J169" s="216"/>
      <c r="K169" s="216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167</v>
      </c>
      <c r="AU169" s="226" t="s">
        <v>165</v>
      </c>
      <c r="AV169" s="11" t="s">
        <v>165</v>
      </c>
      <c r="AW169" s="11" t="s">
        <v>34</v>
      </c>
      <c r="AX169" s="11" t="s">
        <v>74</v>
      </c>
      <c r="AY169" s="226" t="s">
        <v>157</v>
      </c>
    </row>
    <row r="170" spans="2:51" s="13" customFormat="1" ht="12">
      <c r="B170" s="238"/>
      <c r="C170" s="239"/>
      <c r="D170" s="217" t="s">
        <v>167</v>
      </c>
      <c r="E170" s="240" t="s">
        <v>20</v>
      </c>
      <c r="F170" s="241" t="s">
        <v>289</v>
      </c>
      <c r="G170" s="239"/>
      <c r="H170" s="240" t="s">
        <v>20</v>
      </c>
      <c r="I170" s="242"/>
      <c r="J170" s="239"/>
      <c r="K170" s="239"/>
      <c r="L170" s="243"/>
      <c r="M170" s="244"/>
      <c r="N170" s="245"/>
      <c r="O170" s="245"/>
      <c r="P170" s="245"/>
      <c r="Q170" s="245"/>
      <c r="R170" s="245"/>
      <c r="S170" s="245"/>
      <c r="T170" s="246"/>
      <c r="AT170" s="247" t="s">
        <v>167</v>
      </c>
      <c r="AU170" s="247" t="s">
        <v>165</v>
      </c>
      <c r="AV170" s="13" t="s">
        <v>8</v>
      </c>
      <c r="AW170" s="13" t="s">
        <v>34</v>
      </c>
      <c r="AX170" s="13" t="s">
        <v>74</v>
      </c>
      <c r="AY170" s="247" t="s">
        <v>157</v>
      </c>
    </row>
    <row r="171" spans="2:51" s="11" customFormat="1" ht="12">
      <c r="B171" s="215"/>
      <c r="C171" s="216"/>
      <c r="D171" s="217" t="s">
        <v>167</v>
      </c>
      <c r="E171" s="218" t="s">
        <v>20</v>
      </c>
      <c r="F171" s="219" t="s">
        <v>1970</v>
      </c>
      <c r="G171" s="216"/>
      <c r="H171" s="220">
        <v>65.31</v>
      </c>
      <c r="I171" s="221"/>
      <c r="J171" s="216"/>
      <c r="K171" s="216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167</v>
      </c>
      <c r="AU171" s="226" t="s">
        <v>165</v>
      </c>
      <c r="AV171" s="11" t="s">
        <v>165</v>
      </c>
      <c r="AW171" s="11" t="s">
        <v>34</v>
      </c>
      <c r="AX171" s="11" t="s">
        <v>74</v>
      </c>
      <c r="AY171" s="226" t="s">
        <v>157</v>
      </c>
    </row>
    <row r="172" spans="2:51" s="11" customFormat="1" ht="12">
      <c r="B172" s="215"/>
      <c r="C172" s="216"/>
      <c r="D172" s="217" t="s">
        <v>167</v>
      </c>
      <c r="E172" s="218" t="s">
        <v>20</v>
      </c>
      <c r="F172" s="219" t="s">
        <v>1971</v>
      </c>
      <c r="G172" s="216"/>
      <c r="H172" s="220">
        <v>18.01</v>
      </c>
      <c r="I172" s="221"/>
      <c r="J172" s="216"/>
      <c r="K172" s="216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167</v>
      </c>
      <c r="AU172" s="226" t="s">
        <v>165</v>
      </c>
      <c r="AV172" s="11" t="s">
        <v>165</v>
      </c>
      <c r="AW172" s="11" t="s">
        <v>34</v>
      </c>
      <c r="AX172" s="11" t="s">
        <v>74</v>
      </c>
      <c r="AY172" s="226" t="s">
        <v>157</v>
      </c>
    </row>
    <row r="173" spans="2:51" s="13" customFormat="1" ht="12">
      <c r="B173" s="238"/>
      <c r="C173" s="239"/>
      <c r="D173" s="217" t="s">
        <v>167</v>
      </c>
      <c r="E173" s="240" t="s">
        <v>20</v>
      </c>
      <c r="F173" s="241" t="s">
        <v>292</v>
      </c>
      <c r="G173" s="239"/>
      <c r="H173" s="240" t="s">
        <v>20</v>
      </c>
      <c r="I173" s="242"/>
      <c r="J173" s="239"/>
      <c r="K173" s="239"/>
      <c r="L173" s="243"/>
      <c r="M173" s="244"/>
      <c r="N173" s="245"/>
      <c r="O173" s="245"/>
      <c r="P173" s="245"/>
      <c r="Q173" s="245"/>
      <c r="R173" s="245"/>
      <c r="S173" s="245"/>
      <c r="T173" s="246"/>
      <c r="AT173" s="247" t="s">
        <v>167</v>
      </c>
      <c r="AU173" s="247" t="s">
        <v>165</v>
      </c>
      <c r="AV173" s="13" t="s">
        <v>8</v>
      </c>
      <c r="AW173" s="13" t="s">
        <v>34</v>
      </c>
      <c r="AX173" s="13" t="s">
        <v>74</v>
      </c>
      <c r="AY173" s="247" t="s">
        <v>157</v>
      </c>
    </row>
    <row r="174" spans="2:51" s="11" customFormat="1" ht="12">
      <c r="B174" s="215"/>
      <c r="C174" s="216"/>
      <c r="D174" s="217" t="s">
        <v>167</v>
      </c>
      <c r="E174" s="218" t="s">
        <v>20</v>
      </c>
      <c r="F174" s="219" t="s">
        <v>1972</v>
      </c>
      <c r="G174" s="216"/>
      <c r="H174" s="220">
        <v>76.14</v>
      </c>
      <c r="I174" s="221"/>
      <c r="J174" s="216"/>
      <c r="K174" s="216"/>
      <c r="L174" s="222"/>
      <c r="M174" s="223"/>
      <c r="N174" s="224"/>
      <c r="O174" s="224"/>
      <c r="P174" s="224"/>
      <c r="Q174" s="224"/>
      <c r="R174" s="224"/>
      <c r="S174" s="224"/>
      <c r="T174" s="225"/>
      <c r="AT174" s="226" t="s">
        <v>167</v>
      </c>
      <c r="AU174" s="226" t="s">
        <v>165</v>
      </c>
      <c r="AV174" s="11" t="s">
        <v>165</v>
      </c>
      <c r="AW174" s="11" t="s">
        <v>34</v>
      </c>
      <c r="AX174" s="11" t="s">
        <v>74</v>
      </c>
      <c r="AY174" s="226" t="s">
        <v>157</v>
      </c>
    </row>
    <row r="175" spans="2:51" s="13" customFormat="1" ht="12">
      <c r="B175" s="238"/>
      <c r="C175" s="239"/>
      <c r="D175" s="217" t="s">
        <v>167</v>
      </c>
      <c r="E175" s="240" t="s">
        <v>20</v>
      </c>
      <c r="F175" s="241" t="s">
        <v>294</v>
      </c>
      <c r="G175" s="239"/>
      <c r="H175" s="240" t="s">
        <v>20</v>
      </c>
      <c r="I175" s="242"/>
      <c r="J175" s="239"/>
      <c r="K175" s="239"/>
      <c r="L175" s="243"/>
      <c r="M175" s="244"/>
      <c r="N175" s="245"/>
      <c r="O175" s="245"/>
      <c r="P175" s="245"/>
      <c r="Q175" s="245"/>
      <c r="R175" s="245"/>
      <c r="S175" s="245"/>
      <c r="T175" s="246"/>
      <c r="AT175" s="247" t="s">
        <v>167</v>
      </c>
      <c r="AU175" s="247" t="s">
        <v>165</v>
      </c>
      <c r="AV175" s="13" t="s">
        <v>8</v>
      </c>
      <c r="AW175" s="13" t="s">
        <v>34</v>
      </c>
      <c r="AX175" s="13" t="s">
        <v>74</v>
      </c>
      <c r="AY175" s="247" t="s">
        <v>157</v>
      </c>
    </row>
    <row r="176" spans="2:51" s="11" customFormat="1" ht="12">
      <c r="B176" s="215"/>
      <c r="C176" s="216"/>
      <c r="D176" s="217" t="s">
        <v>167</v>
      </c>
      <c r="E176" s="218" t="s">
        <v>20</v>
      </c>
      <c r="F176" s="219" t="s">
        <v>1973</v>
      </c>
      <c r="G176" s="216"/>
      <c r="H176" s="220">
        <v>95.85</v>
      </c>
      <c r="I176" s="221"/>
      <c r="J176" s="216"/>
      <c r="K176" s="216"/>
      <c r="L176" s="222"/>
      <c r="M176" s="223"/>
      <c r="N176" s="224"/>
      <c r="O176" s="224"/>
      <c r="P176" s="224"/>
      <c r="Q176" s="224"/>
      <c r="R176" s="224"/>
      <c r="S176" s="224"/>
      <c r="T176" s="225"/>
      <c r="AT176" s="226" t="s">
        <v>167</v>
      </c>
      <c r="AU176" s="226" t="s">
        <v>165</v>
      </c>
      <c r="AV176" s="11" t="s">
        <v>165</v>
      </c>
      <c r="AW176" s="11" t="s">
        <v>34</v>
      </c>
      <c r="AX176" s="11" t="s">
        <v>74</v>
      </c>
      <c r="AY176" s="226" t="s">
        <v>157</v>
      </c>
    </row>
    <row r="177" spans="2:51" s="12" customFormat="1" ht="12">
      <c r="B177" s="227"/>
      <c r="C177" s="228"/>
      <c r="D177" s="217" t="s">
        <v>167</v>
      </c>
      <c r="E177" s="229" t="s">
        <v>20</v>
      </c>
      <c r="F177" s="230" t="s">
        <v>169</v>
      </c>
      <c r="G177" s="228"/>
      <c r="H177" s="231">
        <v>320.29999999999995</v>
      </c>
      <c r="I177" s="232"/>
      <c r="J177" s="228"/>
      <c r="K177" s="228"/>
      <c r="L177" s="233"/>
      <c r="M177" s="234"/>
      <c r="N177" s="235"/>
      <c r="O177" s="235"/>
      <c r="P177" s="235"/>
      <c r="Q177" s="235"/>
      <c r="R177" s="235"/>
      <c r="S177" s="235"/>
      <c r="T177" s="236"/>
      <c r="AT177" s="237" t="s">
        <v>167</v>
      </c>
      <c r="AU177" s="237" t="s">
        <v>165</v>
      </c>
      <c r="AV177" s="12" t="s">
        <v>164</v>
      </c>
      <c r="AW177" s="12" t="s">
        <v>34</v>
      </c>
      <c r="AX177" s="12" t="s">
        <v>8</v>
      </c>
      <c r="AY177" s="237" t="s">
        <v>157</v>
      </c>
    </row>
    <row r="178" spans="2:65" s="1" customFormat="1" ht="22.5" customHeight="1">
      <c r="B178" s="38"/>
      <c r="C178" s="204" t="s">
        <v>281</v>
      </c>
      <c r="D178" s="204" t="s">
        <v>159</v>
      </c>
      <c r="E178" s="205" t="s">
        <v>265</v>
      </c>
      <c r="F178" s="206" t="s">
        <v>266</v>
      </c>
      <c r="G178" s="207" t="s">
        <v>162</v>
      </c>
      <c r="H178" s="208">
        <v>510.67</v>
      </c>
      <c r="I178" s="209"/>
      <c r="J178" s="208">
        <f>ROUND(I178*H178,0)</f>
        <v>0</v>
      </c>
      <c r="K178" s="206" t="s">
        <v>163</v>
      </c>
      <c r="L178" s="43"/>
      <c r="M178" s="210" t="s">
        <v>20</v>
      </c>
      <c r="N178" s="211" t="s">
        <v>46</v>
      </c>
      <c r="O178" s="79"/>
      <c r="P178" s="212">
        <f>O178*H178</f>
        <v>0</v>
      </c>
      <c r="Q178" s="212">
        <v>0.0345</v>
      </c>
      <c r="R178" s="212">
        <f>Q178*H178</f>
        <v>17.618115000000003</v>
      </c>
      <c r="S178" s="212">
        <v>0</v>
      </c>
      <c r="T178" s="213">
        <f>S178*H178</f>
        <v>0</v>
      </c>
      <c r="AR178" s="17" t="s">
        <v>164</v>
      </c>
      <c r="AT178" s="17" t="s">
        <v>159</v>
      </c>
      <c r="AU178" s="17" t="s">
        <v>165</v>
      </c>
      <c r="AY178" s="17" t="s">
        <v>157</v>
      </c>
      <c r="BE178" s="214">
        <f>IF(N178="základní",J178,0)</f>
        <v>0</v>
      </c>
      <c r="BF178" s="214">
        <f>IF(N178="snížená",J178,0)</f>
        <v>0</v>
      </c>
      <c r="BG178" s="214">
        <f>IF(N178="zákl. přenesená",J178,0)</f>
        <v>0</v>
      </c>
      <c r="BH178" s="214">
        <f>IF(N178="sníž. přenesená",J178,0)</f>
        <v>0</v>
      </c>
      <c r="BI178" s="214">
        <f>IF(N178="nulová",J178,0)</f>
        <v>0</v>
      </c>
      <c r="BJ178" s="17" t="s">
        <v>165</v>
      </c>
      <c r="BK178" s="214">
        <f>ROUND(I178*H178,0)</f>
        <v>0</v>
      </c>
      <c r="BL178" s="17" t="s">
        <v>164</v>
      </c>
      <c r="BM178" s="17" t="s">
        <v>1974</v>
      </c>
    </row>
    <row r="179" spans="2:51" s="13" customFormat="1" ht="12">
      <c r="B179" s="238"/>
      <c r="C179" s="239"/>
      <c r="D179" s="217" t="s">
        <v>167</v>
      </c>
      <c r="E179" s="240" t="s">
        <v>20</v>
      </c>
      <c r="F179" s="241" t="s">
        <v>239</v>
      </c>
      <c r="G179" s="239"/>
      <c r="H179" s="240" t="s">
        <v>20</v>
      </c>
      <c r="I179" s="242"/>
      <c r="J179" s="239"/>
      <c r="K179" s="239"/>
      <c r="L179" s="243"/>
      <c r="M179" s="244"/>
      <c r="N179" s="245"/>
      <c r="O179" s="245"/>
      <c r="P179" s="245"/>
      <c r="Q179" s="245"/>
      <c r="R179" s="245"/>
      <c r="S179" s="245"/>
      <c r="T179" s="246"/>
      <c r="AT179" s="247" t="s">
        <v>167</v>
      </c>
      <c r="AU179" s="247" t="s">
        <v>165</v>
      </c>
      <c r="AV179" s="13" t="s">
        <v>8</v>
      </c>
      <c r="AW179" s="13" t="s">
        <v>34</v>
      </c>
      <c r="AX179" s="13" t="s">
        <v>74</v>
      </c>
      <c r="AY179" s="247" t="s">
        <v>157</v>
      </c>
    </row>
    <row r="180" spans="2:51" s="11" customFormat="1" ht="12">
      <c r="B180" s="215"/>
      <c r="C180" s="216"/>
      <c r="D180" s="217" t="s">
        <v>167</v>
      </c>
      <c r="E180" s="218" t="s">
        <v>20</v>
      </c>
      <c r="F180" s="219" t="s">
        <v>1975</v>
      </c>
      <c r="G180" s="216"/>
      <c r="H180" s="220">
        <v>94.16</v>
      </c>
      <c r="I180" s="221"/>
      <c r="J180" s="216"/>
      <c r="K180" s="216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167</v>
      </c>
      <c r="AU180" s="226" t="s">
        <v>165</v>
      </c>
      <c r="AV180" s="11" t="s">
        <v>165</v>
      </c>
      <c r="AW180" s="11" t="s">
        <v>34</v>
      </c>
      <c r="AX180" s="11" t="s">
        <v>74</v>
      </c>
      <c r="AY180" s="226" t="s">
        <v>157</v>
      </c>
    </row>
    <row r="181" spans="2:51" s="11" customFormat="1" ht="12">
      <c r="B181" s="215"/>
      <c r="C181" s="216"/>
      <c r="D181" s="217" t="s">
        <v>167</v>
      </c>
      <c r="E181" s="218" t="s">
        <v>20</v>
      </c>
      <c r="F181" s="219" t="s">
        <v>1976</v>
      </c>
      <c r="G181" s="216"/>
      <c r="H181" s="220">
        <v>47.88</v>
      </c>
      <c r="I181" s="221"/>
      <c r="J181" s="216"/>
      <c r="K181" s="216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167</v>
      </c>
      <c r="AU181" s="226" t="s">
        <v>165</v>
      </c>
      <c r="AV181" s="11" t="s">
        <v>165</v>
      </c>
      <c r="AW181" s="11" t="s">
        <v>34</v>
      </c>
      <c r="AX181" s="11" t="s">
        <v>74</v>
      </c>
      <c r="AY181" s="226" t="s">
        <v>157</v>
      </c>
    </row>
    <row r="182" spans="2:51" s="11" customFormat="1" ht="12">
      <c r="B182" s="215"/>
      <c r="C182" s="216"/>
      <c r="D182" s="217" t="s">
        <v>167</v>
      </c>
      <c r="E182" s="218" t="s">
        <v>20</v>
      </c>
      <c r="F182" s="219" t="s">
        <v>1977</v>
      </c>
      <c r="G182" s="216"/>
      <c r="H182" s="220">
        <v>60.65</v>
      </c>
      <c r="I182" s="221"/>
      <c r="J182" s="216"/>
      <c r="K182" s="216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167</v>
      </c>
      <c r="AU182" s="226" t="s">
        <v>165</v>
      </c>
      <c r="AV182" s="11" t="s">
        <v>165</v>
      </c>
      <c r="AW182" s="11" t="s">
        <v>34</v>
      </c>
      <c r="AX182" s="11" t="s">
        <v>74</v>
      </c>
      <c r="AY182" s="226" t="s">
        <v>157</v>
      </c>
    </row>
    <row r="183" spans="2:51" s="11" customFormat="1" ht="12">
      <c r="B183" s="215"/>
      <c r="C183" s="216"/>
      <c r="D183" s="217" t="s">
        <v>167</v>
      </c>
      <c r="E183" s="218" t="s">
        <v>20</v>
      </c>
      <c r="F183" s="219" t="s">
        <v>1978</v>
      </c>
      <c r="G183" s="216"/>
      <c r="H183" s="220">
        <v>85.12</v>
      </c>
      <c r="I183" s="221"/>
      <c r="J183" s="216"/>
      <c r="K183" s="216"/>
      <c r="L183" s="222"/>
      <c r="M183" s="223"/>
      <c r="N183" s="224"/>
      <c r="O183" s="224"/>
      <c r="P183" s="224"/>
      <c r="Q183" s="224"/>
      <c r="R183" s="224"/>
      <c r="S183" s="224"/>
      <c r="T183" s="225"/>
      <c r="AT183" s="226" t="s">
        <v>167</v>
      </c>
      <c r="AU183" s="226" t="s">
        <v>165</v>
      </c>
      <c r="AV183" s="11" t="s">
        <v>165</v>
      </c>
      <c r="AW183" s="11" t="s">
        <v>34</v>
      </c>
      <c r="AX183" s="11" t="s">
        <v>74</v>
      </c>
      <c r="AY183" s="226" t="s">
        <v>157</v>
      </c>
    </row>
    <row r="184" spans="2:51" s="11" customFormat="1" ht="12">
      <c r="B184" s="215"/>
      <c r="C184" s="216"/>
      <c r="D184" s="217" t="s">
        <v>167</v>
      </c>
      <c r="E184" s="218" t="s">
        <v>20</v>
      </c>
      <c r="F184" s="219" t="s">
        <v>1979</v>
      </c>
      <c r="G184" s="216"/>
      <c r="H184" s="220">
        <v>70.22</v>
      </c>
      <c r="I184" s="221"/>
      <c r="J184" s="216"/>
      <c r="K184" s="216"/>
      <c r="L184" s="222"/>
      <c r="M184" s="223"/>
      <c r="N184" s="224"/>
      <c r="O184" s="224"/>
      <c r="P184" s="224"/>
      <c r="Q184" s="224"/>
      <c r="R184" s="224"/>
      <c r="S184" s="224"/>
      <c r="T184" s="225"/>
      <c r="AT184" s="226" t="s">
        <v>167</v>
      </c>
      <c r="AU184" s="226" t="s">
        <v>165</v>
      </c>
      <c r="AV184" s="11" t="s">
        <v>165</v>
      </c>
      <c r="AW184" s="11" t="s">
        <v>34</v>
      </c>
      <c r="AX184" s="11" t="s">
        <v>74</v>
      </c>
      <c r="AY184" s="226" t="s">
        <v>157</v>
      </c>
    </row>
    <row r="185" spans="2:51" s="11" customFormat="1" ht="12">
      <c r="B185" s="215"/>
      <c r="C185" s="216"/>
      <c r="D185" s="217" t="s">
        <v>167</v>
      </c>
      <c r="E185" s="218" t="s">
        <v>20</v>
      </c>
      <c r="F185" s="219" t="s">
        <v>273</v>
      </c>
      <c r="G185" s="216"/>
      <c r="H185" s="220">
        <v>67.03</v>
      </c>
      <c r="I185" s="221"/>
      <c r="J185" s="216"/>
      <c r="K185" s="216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167</v>
      </c>
      <c r="AU185" s="226" t="s">
        <v>165</v>
      </c>
      <c r="AV185" s="11" t="s">
        <v>165</v>
      </c>
      <c r="AW185" s="11" t="s">
        <v>34</v>
      </c>
      <c r="AX185" s="11" t="s">
        <v>74</v>
      </c>
      <c r="AY185" s="226" t="s">
        <v>157</v>
      </c>
    </row>
    <row r="186" spans="2:51" s="13" customFormat="1" ht="12">
      <c r="B186" s="238"/>
      <c r="C186" s="239"/>
      <c r="D186" s="217" t="s">
        <v>167</v>
      </c>
      <c r="E186" s="240" t="s">
        <v>20</v>
      </c>
      <c r="F186" s="241" t="s">
        <v>275</v>
      </c>
      <c r="G186" s="239"/>
      <c r="H186" s="240" t="s">
        <v>20</v>
      </c>
      <c r="I186" s="242"/>
      <c r="J186" s="239"/>
      <c r="K186" s="239"/>
      <c r="L186" s="243"/>
      <c r="M186" s="244"/>
      <c r="N186" s="245"/>
      <c r="O186" s="245"/>
      <c r="P186" s="245"/>
      <c r="Q186" s="245"/>
      <c r="R186" s="245"/>
      <c r="S186" s="245"/>
      <c r="T186" s="246"/>
      <c r="AT186" s="247" t="s">
        <v>167</v>
      </c>
      <c r="AU186" s="247" t="s">
        <v>165</v>
      </c>
      <c r="AV186" s="13" t="s">
        <v>8</v>
      </c>
      <c r="AW186" s="13" t="s">
        <v>34</v>
      </c>
      <c r="AX186" s="13" t="s">
        <v>74</v>
      </c>
      <c r="AY186" s="247" t="s">
        <v>157</v>
      </c>
    </row>
    <row r="187" spans="2:51" s="11" customFormat="1" ht="12">
      <c r="B187" s="215"/>
      <c r="C187" s="216"/>
      <c r="D187" s="217" t="s">
        <v>167</v>
      </c>
      <c r="E187" s="218" t="s">
        <v>20</v>
      </c>
      <c r="F187" s="219" t="s">
        <v>1980</v>
      </c>
      <c r="G187" s="216"/>
      <c r="H187" s="220">
        <v>-25.02</v>
      </c>
      <c r="I187" s="221"/>
      <c r="J187" s="216"/>
      <c r="K187" s="216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167</v>
      </c>
      <c r="AU187" s="226" t="s">
        <v>165</v>
      </c>
      <c r="AV187" s="11" t="s">
        <v>165</v>
      </c>
      <c r="AW187" s="11" t="s">
        <v>34</v>
      </c>
      <c r="AX187" s="11" t="s">
        <v>74</v>
      </c>
      <c r="AY187" s="226" t="s">
        <v>157</v>
      </c>
    </row>
    <row r="188" spans="2:51" s="13" customFormat="1" ht="12">
      <c r="B188" s="238"/>
      <c r="C188" s="239"/>
      <c r="D188" s="217" t="s">
        <v>167</v>
      </c>
      <c r="E188" s="240" t="s">
        <v>20</v>
      </c>
      <c r="F188" s="241" t="s">
        <v>261</v>
      </c>
      <c r="G188" s="239"/>
      <c r="H188" s="240" t="s">
        <v>20</v>
      </c>
      <c r="I188" s="242"/>
      <c r="J188" s="239"/>
      <c r="K188" s="239"/>
      <c r="L188" s="243"/>
      <c r="M188" s="244"/>
      <c r="N188" s="245"/>
      <c r="O188" s="245"/>
      <c r="P188" s="245"/>
      <c r="Q188" s="245"/>
      <c r="R188" s="245"/>
      <c r="S188" s="245"/>
      <c r="T188" s="246"/>
      <c r="AT188" s="247" t="s">
        <v>167</v>
      </c>
      <c r="AU188" s="247" t="s">
        <v>165</v>
      </c>
      <c r="AV188" s="13" t="s">
        <v>8</v>
      </c>
      <c r="AW188" s="13" t="s">
        <v>34</v>
      </c>
      <c r="AX188" s="13" t="s">
        <v>74</v>
      </c>
      <c r="AY188" s="247" t="s">
        <v>157</v>
      </c>
    </row>
    <row r="189" spans="2:51" s="11" customFormat="1" ht="12">
      <c r="B189" s="215"/>
      <c r="C189" s="216"/>
      <c r="D189" s="217" t="s">
        <v>167</v>
      </c>
      <c r="E189" s="218" t="s">
        <v>20</v>
      </c>
      <c r="F189" s="219" t="s">
        <v>1981</v>
      </c>
      <c r="G189" s="216"/>
      <c r="H189" s="220">
        <v>29.4</v>
      </c>
      <c r="I189" s="221"/>
      <c r="J189" s="216"/>
      <c r="K189" s="216"/>
      <c r="L189" s="222"/>
      <c r="M189" s="223"/>
      <c r="N189" s="224"/>
      <c r="O189" s="224"/>
      <c r="P189" s="224"/>
      <c r="Q189" s="224"/>
      <c r="R189" s="224"/>
      <c r="S189" s="224"/>
      <c r="T189" s="225"/>
      <c r="AT189" s="226" t="s">
        <v>167</v>
      </c>
      <c r="AU189" s="226" t="s">
        <v>165</v>
      </c>
      <c r="AV189" s="11" t="s">
        <v>165</v>
      </c>
      <c r="AW189" s="11" t="s">
        <v>34</v>
      </c>
      <c r="AX189" s="11" t="s">
        <v>74</v>
      </c>
      <c r="AY189" s="226" t="s">
        <v>157</v>
      </c>
    </row>
    <row r="190" spans="2:51" s="11" customFormat="1" ht="12">
      <c r="B190" s="215"/>
      <c r="C190" s="216"/>
      <c r="D190" s="217" t="s">
        <v>167</v>
      </c>
      <c r="E190" s="218" t="s">
        <v>20</v>
      </c>
      <c r="F190" s="219" t="s">
        <v>1982</v>
      </c>
      <c r="G190" s="216"/>
      <c r="H190" s="220">
        <v>81.23</v>
      </c>
      <c r="I190" s="221"/>
      <c r="J190" s="216"/>
      <c r="K190" s="216"/>
      <c r="L190" s="222"/>
      <c r="M190" s="223"/>
      <c r="N190" s="224"/>
      <c r="O190" s="224"/>
      <c r="P190" s="224"/>
      <c r="Q190" s="224"/>
      <c r="R190" s="224"/>
      <c r="S190" s="224"/>
      <c r="T190" s="225"/>
      <c r="AT190" s="226" t="s">
        <v>167</v>
      </c>
      <c r="AU190" s="226" t="s">
        <v>165</v>
      </c>
      <c r="AV190" s="11" t="s">
        <v>165</v>
      </c>
      <c r="AW190" s="11" t="s">
        <v>34</v>
      </c>
      <c r="AX190" s="11" t="s">
        <v>74</v>
      </c>
      <c r="AY190" s="226" t="s">
        <v>157</v>
      </c>
    </row>
    <row r="191" spans="2:51" s="12" customFormat="1" ht="12">
      <c r="B191" s="227"/>
      <c r="C191" s="228"/>
      <c r="D191" s="217" t="s">
        <v>167</v>
      </c>
      <c r="E191" s="229" t="s">
        <v>20</v>
      </c>
      <c r="F191" s="230" t="s">
        <v>169</v>
      </c>
      <c r="G191" s="228"/>
      <c r="H191" s="231">
        <v>510.66999999999996</v>
      </c>
      <c r="I191" s="232"/>
      <c r="J191" s="228"/>
      <c r="K191" s="228"/>
      <c r="L191" s="233"/>
      <c r="M191" s="234"/>
      <c r="N191" s="235"/>
      <c r="O191" s="235"/>
      <c r="P191" s="235"/>
      <c r="Q191" s="235"/>
      <c r="R191" s="235"/>
      <c r="S191" s="235"/>
      <c r="T191" s="236"/>
      <c r="AT191" s="237" t="s">
        <v>167</v>
      </c>
      <c r="AU191" s="237" t="s">
        <v>165</v>
      </c>
      <c r="AV191" s="12" t="s">
        <v>164</v>
      </c>
      <c r="AW191" s="12" t="s">
        <v>34</v>
      </c>
      <c r="AX191" s="12" t="s">
        <v>8</v>
      </c>
      <c r="AY191" s="237" t="s">
        <v>157</v>
      </c>
    </row>
    <row r="192" spans="2:65" s="1" customFormat="1" ht="16.5" customHeight="1">
      <c r="B192" s="38"/>
      <c r="C192" s="204" t="s">
        <v>7</v>
      </c>
      <c r="D192" s="204" t="s">
        <v>159</v>
      </c>
      <c r="E192" s="205" t="s">
        <v>282</v>
      </c>
      <c r="F192" s="206" t="s">
        <v>283</v>
      </c>
      <c r="G192" s="207" t="s">
        <v>162</v>
      </c>
      <c r="H192" s="208">
        <v>510.67</v>
      </c>
      <c r="I192" s="209"/>
      <c r="J192" s="208">
        <f>ROUND(I192*H192,0)</f>
        <v>0</v>
      </c>
      <c r="K192" s="206" t="s">
        <v>163</v>
      </c>
      <c r="L192" s="43"/>
      <c r="M192" s="210" t="s">
        <v>20</v>
      </c>
      <c r="N192" s="211" t="s">
        <v>46</v>
      </c>
      <c r="O192" s="79"/>
      <c r="P192" s="212">
        <f>O192*H192</f>
        <v>0</v>
      </c>
      <c r="Q192" s="212">
        <v>0.016</v>
      </c>
      <c r="R192" s="212">
        <f>Q192*H192</f>
        <v>8.170720000000001</v>
      </c>
      <c r="S192" s="212">
        <v>0</v>
      </c>
      <c r="T192" s="213">
        <f>S192*H192</f>
        <v>0</v>
      </c>
      <c r="AR192" s="17" t="s">
        <v>164</v>
      </c>
      <c r="AT192" s="17" t="s">
        <v>159</v>
      </c>
      <c r="AU192" s="17" t="s">
        <v>165</v>
      </c>
      <c r="AY192" s="17" t="s">
        <v>157</v>
      </c>
      <c r="BE192" s="214">
        <f>IF(N192="základní",J192,0)</f>
        <v>0</v>
      </c>
      <c r="BF192" s="214">
        <f>IF(N192="snížená",J192,0)</f>
        <v>0</v>
      </c>
      <c r="BG192" s="214">
        <f>IF(N192="zákl. přenesená",J192,0)</f>
        <v>0</v>
      </c>
      <c r="BH192" s="214">
        <f>IF(N192="sníž. přenesená",J192,0)</f>
        <v>0</v>
      </c>
      <c r="BI192" s="214">
        <f>IF(N192="nulová",J192,0)</f>
        <v>0</v>
      </c>
      <c r="BJ192" s="17" t="s">
        <v>165</v>
      </c>
      <c r="BK192" s="214">
        <f>ROUND(I192*H192,0)</f>
        <v>0</v>
      </c>
      <c r="BL192" s="17" t="s">
        <v>164</v>
      </c>
      <c r="BM192" s="17" t="s">
        <v>1983</v>
      </c>
    </row>
    <row r="193" spans="2:51" s="13" customFormat="1" ht="12">
      <c r="B193" s="238"/>
      <c r="C193" s="239"/>
      <c r="D193" s="217" t="s">
        <v>167</v>
      </c>
      <c r="E193" s="240" t="s">
        <v>20</v>
      </c>
      <c r="F193" s="241" t="s">
        <v>239</v>
      </c>
      <c r="G193" s="239"/>
      <c r="H193" s="240" t="s">
        <v>20</v>
      </c>
      <c r="I193" s="242"/>
      <c r="J193" s="239"/>
      <c r="K193" s="239"/>
      <c r="L193" s="243"/>
      <c r="M193" s="244"/>
      <c r="N193" s="245"/>
      <c r="O193" s="245"/>
      <c r="P193" s="245"/>
      <c r="Q193" s="245"/>
      <c r="R193" s="245"/>
      <c r="S193" s="245"/>
      <c r="T193" s="246"/>
      <c r="AT193" s="247" t="s">
        <v>167</v>
      </c>
      <c r="AU193" s="247" t="s">
        <v>165</v>
      </c>
      <c r="AV193" s="13" t="s">
        <v>8</v>
      </c>
      <c r="AW193" s="13" t="s">
        <v>34</v>
      </c>
      <c r="AX193" s="13" t="s">
        <v>74</v>
      </c>
      <c r="AY193" s="247" t="s">
        <v>157</v>
      </c>
    </row>
    <row r="194" spans="2:51" s="11" customFormat="1" ht="12">
      <c r="B194" s="215"/>
      <c r="C194" s="216"/>
      <c r="D194" s="217" t="s">
        <v>167</v>
      </c>
      <c r="E194" s="218" t="s">
        <v>20</v>
      </c>
      <c r="F194" s="219" t="s">
        <v>1975</v>
      </c>
      <c r="G194" s="216"/>
      <c r="H194" s="220">
        <v>94.16</v>
      </c>
      <c r="I194" s="221"/>
      <c r="J194" s="216"/>
      <c r="K194" s="216"/>
      <c r="L194" s="222"/>
      <c r="M194" s="223"/>
      <c r="N194" s="224"/>
      <c r="O194" s="224"/>
      <c r="P194" s="224"/>
      <c r="Q194" s="224"/>
      <c r="R194" s="224"/>
      <c r="S194" s="224"/>
      <c r="T194" s="225"/>
      <c r="AT194" s="226" t="s">
        <v>167</v>
      </c>
      <c r="AU194" s="226" t="s">
        <v>165</v>
      </c>
      <c r="AV194" s="11" t="s">
        <v>165</v>
      </c>
      <c r="AW194" s="11" t="s">
        <v>34</v>
      </c>
      <c r="AX194" s="11" t="s">
        <v>74</v>
      </c>
      <c r="AY194" s="226" t="s">
        <v>157</v>
      </c>
    </row>
    <row r="195" spans="2:51" s="11" customFormat="1" ht="12">
      <c r="B195" s="215"/>
      <c r="C195" s="216"/>
      <c r="D195" s="217" t="s">
        <v>167</v>
      </c>
      <c r="E195" s="218" t="s">
        <v>20</v>
      </c>
      <c r="F195" s="219" t="s">
        <v>1976</v>
      </c>
      <c r="G195" s="216"/>
      <c r="H195" s="220">
        <v>47.88</v>
      </c>
      <c r="I195" s="221"/>
      <c r="J195" s="216"/>
      <c r="K195" s="216"/>
      <c r="L195" s="222"/>
      <c r="M195" s="223"/>
      <c r="N195" s="224"/>
      <c r="O195" s="224"/>
      <c r="P195" s="224"/>
      <c r="Q195" s="224"/>
      <c r="R195" s="224"/>
      <c r="S195" s="224"/>
      <c r="T195" s="225"/>
      <c r="AT195" s="226" t="s">
        <v>167</v>
      </c>
      <c r="AU195" s="226" t="s">
        <v>165</v>
      </c>
      <c r="AV195" s="11" t="s">
        <v>165</v>
      </c>
      <c r="AW195" s="11" t="s">
        <v>34</v>
      </c>
      <c r="AX195" s="11" t="s">
        <v>74</v>
      </c>
      <c r="AY195" s="226" t="s">
        <v>157</v>
      </c>
    </row>
    <row r="196" spans="2:51" s="11" customFormat="1" ht="12">
      <c r="B196" s="215"/>
      <c r="C196" s="216"/>
      <c r="D196" s="217" t="s">
        <v>167</v>
      </c>
      <c r="E196" s="218" t="s">
        <v>20</v>
      </c>
      <c r="F196" s="219" t="s">
        <v>1977</v>
      </c>
      <c r="G196" s="216"/>
      <c r="H196" s="220">
        <v>60.65</v>
      </c>
      <c r="I196" s="221"/>
      <c r="J196" s="216"/>
      <c r="K196" s="216"/>
      <c r="L196" s="222"/>
      <c r="M196" s="223"/>
      <c r="N196" s="224"/>
      <c r="O196" s="224"/>
      <c r="P196" s="224"/>
      <c r="Q196" s="224"/>
      <c r="R196" s="224"/>
      <c r="S196" s="224"/>
      <c r="T196" s="225"/>
      <c r="AT196" s="226" t="s">
        <v>167</v>
      </c>
      <c r="AU196" s="226" t="s">
        <v>165</v>
      </c>
      <c r="AV196" s="11" t="s">
        <v>165</v>
      </c>
      <c r="AW196" s="11" t="s">
        <v>34</v>
      </c>
      <c r="AX196" s="11" t="s">
        <v>74</v>
      </c>
      <c r="AY196" s="226" t="s">
        <v>157</v>
      </c>
    </row>
    <row r="197" spans="2:51" s="11" customFormat="1" ht="12">
      <c r="B197" s="215"/>
      <c r="C197" s="216"/>
      <c r="D197" s="217" t="s">
        <v>167</v>
      </c>
      <c r="E197" s="218" t="s">
        <v>20</v>
      </c>
      <c r="F197" s="219" t="s">
        <v>1978</v>
      </c>
      <c r="G197" s="216"/>
      <c r="H197" s="220">
        <v>85.12</v>
      </c>
      <c r="I197" s="221"/>
      <c r="J197" s="216"/>
      <c r="K197" s="216"/>
      <c r="L197" s="222"/>
      <c r="M197" s="223"/>
      <c r="N197" s="224"/>
      <c r="O197" s="224"/>
      <c r="P197" s="224"/>
      <c r="Q197" s="224"/>
      <c r="R197" s="224"/>
      <c r="S197" s="224"/>
      <c r="T197" s="225"/>
      <c r="AT197" s="226" t="s">
        <v>167</v>
      </c>
      <c r="AU197" s="226" t="s">
        <v>165</v>
      </c>
      <c r="AV197" s="11" t="s">
        <v>165</v>
      </c>
      <c r="AW197" s="11" t="s">
        <v>34</v>
      </c>
      <c r="AX197" s="11" t="s">
        <v>74</v>
      </c>
      <c r="AY197" s="226" t="s">
        <v>157</v>
      </c>
    </row>
    <row r="198" spans="2:51" s="11" customFormat="1" ht="12">
      <c r="B198" s="215"/>
      <c r="C198" s="216"/>
      <c r="D198" s="217" t="s">
        <v>167</v>
      </c>
      <c r="E198" s="218" t="s">
        <v>20</v>
      </c>
      <c r="F198" s="219" t="s">
        <v>1979</v>
      </c>
      <c r="G198" s="216"/>
      <c r="H198" s="220">
        <v>70.22</v>
      </c>
      <c r="I198" s="221"/>
      <c r="J198" s="216"/>
      <c r="K198" s="216"/>
      <c r="L198" s="222"/>
      <c r="M198" s="223"/>
      <c r="N198" s="224"/>
      <c r="O198" s="224"/>
      <c r="P198" s="224"/>
      <c r="Q198" s="224"/>
      <c r="R198" s="224"/>
      <c r="S198" s="224"/>
      <c r="T198" s="225"/>
      <c r="AT198" s="226" t="s">
        <v>167</v>
      </c>
      <c r="AU198" s="226" t="s">
        <v>165</v>
      </c>
      <c r="AV198" s="11" t="s">
        <v>165</v>
      </c>
      <c r="AW198" s="11" t="s">
        <v>34</v>
      </c>
      <c r="AX198" s="11" t="s">
        <v>74</v>
      </c>
      <c r="AY198" s="226" t="s">
        <v>157</v>
      </c>
    </row>
    <row r="199" spans="2:51" s="11" customFormat="1" ht="12">
      <c r="B199" s="215"/>
      <c r="C199" s="216"/>
      <c r="D199" s="217" t="s">
        <v>167</v>
      </c>
      <c r="E199" s="218" t="s">
        <v>20</v>
      </c>
      <c r="F199" s="219" t="s">
        <v>273</v>
      </c>
      <c r="G199" s="216"/>
      <c r="H199" s="220">
        <v>67.03</v>
      </c>
      <c r="I199" s="221"/>
      <c r="J199" s="216"/>
      <c r="K199" s="216"/>
      <c r="L199" s="222"/>
      <c r="M199" s="223"/>
      <c r="N199" s="224"/>
      <c r="O199" s="224"/>
      <c r="P199" s="224"/>
      <c r="Q199" s="224"/>
      <c r="R199" s="224"/>
      <c r="S199" s="224"/>
      <c r="T199" s="225"/>
      <c r="AT199" s="226" t="s">
        <v>167</v>
      </c>
      <c r="AU199" s="226" t="s">
        <v>165</v>
      </c>
      <c r="AV199" s="11" t="s">
        <v>165</v>
      </c>
      <c r="AW199" s="11" t="s">
        <v>34</v>
      </c>
      <c r="AX199" s="11" t="s">
        <v>74</v>
      </c>
      <c r="AY199" s="226" t="s">
        <v>157</v>
      </c>
    </row>
    <row r="200" spans="2:51" s="13" customFormat="1" ht="12">
      <c r="B200" s="238"/>
      <c r="C200" s="239"/>
      <c r="D200" s="217" t="s">
        <v>167</v>
      </c>
      <c r="E200" s="240" t="s">
        <v>20</v>
      </c>
      <c r="F200" s="241" t="s">
        <v>275</v>
      </c>
      <c r="G200" s="239"/>
      <c r="H200" s="240" t="s">
        <v>20</v>
      </c>
      <c r="I200" s="242"/>
      <c r="J200" s="239"/>
      <c r="K200" s="239"/>
      <c r="L200" s="243"/>
      <c r="M200" s="244"/>
      <c r="N200" s="245"/>
      <c r="O200" s="245"/>
      <c r="P200" s="245"/>
      <c r="Q200" s="245"/>
      <c r="R200" s="245"/>
      <c r="S200" s="245"/>
      <c r="T200" s="246"/>
      <c r="AT200" s="247" t="s">
        <v>167</v>
      </c>
      <c r="AU200" s="247" t="s">
        <v>165</v>
      </c>
      <c r="AV200" s="13" t="s">
        <v>8</v>
      </c>
      <c r="AW200" s="13" t="s">
        <v>34</v>
      </c>
      <c r="AX200" s="13" t="s">
        <v>74</v>
      </c>
      <c r="AY200" s="247" t="s">
        <v>157</v>
      </c>
    </row>
    <row r="201" spans="2:51" s="11" customFormat="1" ht="12">
      <c r="B201" s="215"/>
      <c r="C201" s="216"/>
      <c r="D201" s="217" t="s">
        <v>167</v>
      </c>
      <c r="E201" s="218" t="s">
        <v>20</v>
      </c>
      <c r="F201" s="219" t="s">
        <v>1980</v>
      </c>
      <c r="G201" s="216"/>
      <c r="H201" s="220">
        <v>-25.02</v>
      </c>
      <c r="I201" s="221"/>
      <c r="J201" s="216"/>
      <c r="K201" s="216"/>
      <c r="L201" s="222"/>
      <c r="M201" s="223"/>
      <c r="N201" s="224"/>
      <c r="O201" s="224"/>
      <c r="P201" s="224"/>
      <c r="Q201" s="224"/>
      <c r="R201" s="224"/>
      <c r="S201" s="224"/>
      <c r="T201" s="225"/>
      <c r="AT201" s="226" t="s">
        <v>167</v>
      </c>
      <c r="AU201" s="226" t="s">
        <v>165</v>
      </c>
      <c r="AV201" s="11" t="s">
        <v>165</v>
      </c>
      <c r="AW201" s="11" t="s">
        <v>34</v>
      </c>
      <c r="AX201" s="11" t="s">
        <v>74</v>
      </c>
      <c r="AY201" s="226" t="s">
        <v>157</v>
      </c>
    </row>
    <row r="202" spans="2:51" s="13" customFormat="1" ht="12">
      <c r="B202" s="238"/>
      <c r="C202" s="239"/>
      <c r="D202" s="217" t="s">
        <v>167</v>
      </c>
      <c r="E202" s="240" t="s">
        <v>20</v>
      </c>
      <c r="F202" s="241" t="s">
        <v>261</v>
      </c>
      <c r="G202" s="239"/>
      <c r="H202" s="240" t="s">
        <v>20</v>
      </c>
      <c r="I202" s="242"/>
      <c r="J202" s="239"/>
      <c r="K202" s="239"/>
      <c r="L202" s="243"/>
      <c r="M202" s="244"/>
      <c r="N202" s="245"/>
      <c r="O202" s="245"/>
      <c r="P202" s="245"/>
      <c r="Q202" s="245"/>
      <c r="R202" s="245"/>
      <c r="S202" s="245"/>
      <c r="T202" s="246"/>
      <c r="AT202" s="247" t="s">
        <v>167</v>
      </c>
      <c r="AU202" s="247" t="s">
        <v>165</v>
      </c>
      <c r="AV202" s="13" t="s">
        <v>8</v>
      </c>
      <c r="AW202" s="13" t="s">
        <v>34</v>
      </c>
      <c r="AX202" s="13" t="s">
        <v>74</v>
      </c>
      <c r="AY202" s="247" t="s">
        <v>157</v>
      </c>
    </row>
    <row r="203" spans="2:51" s="11" customFormat="1" ht="12">
      <c r="B203" s="215"/>
      <c r="C203" s="216"/>
      <c r="D203" s="217" t="s">
        <v>167</v>
      </c>
      <c r="E203" s="218" t="s">
        <v>20</v>
      </c>
      <c r="F203" s="219" t="s">
        <v>1981</v>
      </c>
      <c r="G203" s="216"/>
      <c r="H203" s="220">
        <v>29.4</v>
      </c>
      <c r="I203" s="221"/>
      <c r="J203" s="216"/>
      <c r="K203" s="216"/>
      <c r="L203" s="222"/>
      <c r="M203" s="223"/>
      <c r="N203" s="224"/>
      <c r="O203" s="224"/>
      <c r="P203" s="224"/>
      <c r="Q203" s="224"/>
      <c r="R203" s="224"/>
      <c r="S203" s="224"/>
      <c r="T203" s="225"/>
      <c r="AT203" s="226" t="s">
        <v>167</v>
      </c>
      <c r="AU203" s="226" t="s">
        <v>165</v>
      </c>
      <c r="AV203" s="11" t="s">
        <v>165</v>
      </c>
      <c r="AW203" s="11" t="s">
        <v>34</v>
      </c>
      <c r="AX203" s="11" t="s">
        <v>74</v>
      </c>
      <c r="AY203" s="226" t="s">
        <v>157</v>
      </c>
    </row>
    <row r="204" spans="2:51" s="11" customFormat="1" ht="12">
      <c r="B204" s="215"/>
      <c r="C204" s="216"/>
      <c r="D204" s="217" t="s">
        <v>167</v>
      </c>
      <c r="E204" s="218" t="s">
        <v>20</v>
      </c>
      <c r="F204" s="219" t="s">
        <v>1982</v>
      </c>
      <c r="G204" s="216"/>
      <c r="H204" s="220">
        <v>81.23</v>
      </c>
      <c r="I204" s="221"/>
      <c r="J204" s="216"/>
      <c r="K204" s="216"/>
      <c r="L204" s="222"/>
      <c r="M204" s="223"/>
      <c r="N204" s="224"/>
      <c r="O204" s="224"/>
      <c r="P204" s="224"/>
      <c r="Q204" s="224"/>
      <c r="R204" s="224"/>
      <c r="S204" s="224"/>
      <c r="T204" s="225"/>
      <c r="AT204" s="226" t="s">
        <v>167</v>
      </c>
      <c r="AU204" s="226" t="s">
        <v>165</v>
      </c>
      <c r="AV204" s="11" t="s">
        <v>165</v>
      </c>
      <c r="AW204" s="11" t="s">
        <v>34</v>
      </c>
      <c r="AX204" s="11" t="s">
        <v>74</v>
      </c>
      <c r="AY204" s="226" t="s">
        <v>157</v>
      </c>
    </row>
    <row r="205" spans="2:51" s="12" customFormat="1" ht="12">
      <c r="B205" s="227"/>
      <c r="C205" s="228"/>
      <c r="D205" s="217" t="s">
        <v>167</v>
      </c>
      <c r="E205" s="229" t="s">
        <v>20</v>
      </c>
      <c r="F205" s="230" t="s">
        <v>169</v>
      </c>
      <c r="G205" s="228"/>
      <c r="H205" s="231">
        <v>510.66999999999996</v>
      </c>
      <c r="I205" s="232"/>
      <c r="J205" s="228"/>
      <c r="K205" s="228"/>
      <c r="L205" s="233"/>
      <c r="M205" s="234"/>
      <c r="N205" s="235"/>
      <c r="O205" s="235"/>
      <c r="P205" s="235"/>
      <c r="Q205" s="235"/>
      <c r="R205" s="235"/>
      <c r="S205" s="235"/>
      <c r="T205" s="236"/>
      <c r="AT205" s="237" t="s">
        <v>167</v>
      </c>
      <c r="AU205" s="237" t="s">
        <v>165</v>
      </c>
      <c r="AV205" s="12" t="s">
        <v>164</v>
      </c>
      <c r="AW205" s="12" t="s">
        <v>34</v>
      </c>
      <c r="AX205" s="12" t="s">
        <v>8</v>
      </c>
      <c r="AY205" s="237" t="s">
        <v>157</v>
      </c>
    </row>
    <row r="206" spans="2:65" s="1" customFormat="1" ht="16.5" customHeight="1">
      <c r="B206" s="38"/>
      <c r="C206" s="204" t="s">
        <v>296</v>
      </c>
      <c r="D206" s="204" t="s">
        <v>159</v>
      </c>
      <c r="E206" s="205" t="s">
        <v>285</v>
      </c>
      <c r="F206" s="206" t="s">
        <v>286</v>
      </c>
      <c r="G206" s="207" t="s">
        <v>162</v>
      </c>
      <c r="H206" s="208">
        <v>251.46</v>
      </c>
      <c r="I206" s="209"/>
      <c r="J206" s="208">
        <f>ROUND(I206*H206,0)</f>
        <v>0</v>
      </c>
      <c r="K206" s="206" t="s">
        <v>163</v>
      </c>
      <c r="L206" s="43"/>
      <c r="M206" s="210" t="s">
        <v>20</v>
      </c>
      <c r="N206" s="211" t="s">
        <v>46</v>
      </c>
      <c r="O206" s="79"/>
      <c r="P206" s="212">
        <f>O206*H206</f>
        <v>0</v>
      </c>
      <c r="Q206" s="212">
        <v>0</v>
      </c>
      <c r="R206" s="212">
        <f>Q206*H206</f>
        <v>0</v>
      </c>
      <c r="S206" s="212">
        <v>0</v>
      </c>
      <c r="T206" s="213">
        <f>S206*H206</f>
        <v>0</v>
      </c>
      <c r="AR206" s="17" t="s">
        <v>164</v>
      </c>
      <c r="AT206" s="17" t="s">
        <v>159</v>
      </c>
      <c r="AU206" s="17" t="s">
        <v>165</v>
      </c>
      <c r="AY206" s="17" t="s">
        <v>157</v>
      </c>
      <c r="BE206" s="214">
        <f>IF(N206="základní",J206,0)</f>
        <v>0</v>
      </c>
      <c r="BF206" s="214">
        <f>IF(N206="snížená",J206,0)</f>
        <v>0</v>
      </c>
      <c r="BG206" s="214">
        <f>IF(N206="zákl. přenesená",J206,0)</f>
        <v>0</v>
      </c>
      <c r="BH206" s="214">
        <f>IF(N206="sníž. přenesená",J206,0)</f>
        <v>0</v>
      </c>
      <c r="BI206" s="214">
        <f>IF(N206="nulová",J206,0)</f>
        <v>0</v>
      </c>
      <c r="BJ206" s="17" t="s">
        <v>165</v>
      </c>
      <c r="BK206" s="214">
        <f>ROUND(I206*H206,0)</f>
        <v>0</v>
      </c>
      <c r="BL206" s="17" t="s">
        <v>164</v>
      </c>
      <c r="BM206" s="17" t="s">
        <v>1984</v>
      </c>
    </row>
    <row r="207" spans="2:51" s="13" customFormat="1" ht="12">
      <c r="B207" s="238"/>
      <c r="C207" s="239"/>
      <c r="D207" s="217" t="s">
        <v>167</v>
      </c>
      <c r="E207" s="240" t="s">
        <v>20</v>
      </c>
      <c r="F207" s="241" t="s">
        <v>239</v>
      </c>
      <c r="G207" s="239"/>
      <c r="H207" s="240" t="s">
        <v>20</v>
      </c>
      <c r="I207" s="242"/>
      <c r="J207" s="239"/>
      <c r="K207" s="239"/>
      <c r="L207" s="243"/>
      <c r="M207" s="244"/>
      <c r="N207" s="245"/>
      <c r="O207" s="245"/>
      <c r="P207" s="245"/>
      <c r="Q207" s="245"/>
      <c r="R207" s="245"/>
      <c r="S207" s="245"/>
      <c r="T207" s="246"/>
      <c r="AT207" s="247" t="s">
        <v>167</v>
      </c>
      <c r="AU207" s="247" t="s">
        <v>165</v>
      </c>
      <c r="AV207" s="13" t="s">
        <v>8</v>
      </c>
      <c r="AW207" s="13" t="s">
        <v>34</v>
      </c>
      <c r="AX207" s="13" t="s">
        <v>74</v>
      </c>
      <c r="AY207" s="247" t="s">
        <v>157</v>
      </c>
    </row>
    <row r="208" spans="2:51" s="11" customFormat="1" ht="12">
      <c r="B208" s="215"/>
      <c r="C208" s="216"/>
      <c r="D208" s="217" t="s">
        <v>167</v>
      </c>
      <c r="E208" s="218" t="s">
        <v>20</v>
      </c>
      <c r="F208" s="219" t="s">
        <v>1985</v>
      </c>
      <c r="G208" s="216"/>
      <c r="H208" s="220">
        <v>26.27</v>
      </c>
      <c r="I208" s="221"/>
      <c r="J208" s="216"/>
      <c r="K208" s="216"/>
      <c r="L208" s="222"/>
      <c r="M208" s="223"/>
      <c r="N208" s="224"/>
      <c r="O208" s="224"/>
      <c r="P208" s="224"/>
      <c r="Q208" s="224"/>
      <c r="R208" s="224"/>
      <c r="S208" s="224"/>
      <c r="T208" s="225"/>
      <c r="AT208" s="226" t="s">
        <v>167</v>
      </c>
      <c r="AU208" s="226" t="s">
        <v>165</v>
      </c>
      <c r="AV208" s="11" t="s">
        <v>165</v>
      </c>
      <c r="AW208" s="11" t="s">
        <v>34</v>
      </c>
      <c r="AX208" s="11" t="s">
        <v>74</v>
      </c>
      <c r="AY208" s="226" t="s">
        <v>157</v>
      </c>
    </row>
    <row r="209" spans="2:51" s="13" customFormat="1" ht="12">
      <c r="B209" s="238"/>
      <c r="C209" s="239"/>
      <c r="D209" s="217" t="s">
        <v>167</v>
      </c>
      <c r="E209" s="240" t="s">
        <v>20</v>
      </c>
      <c r="F209" s="241" t="s">
        <v>289</v>
      </c>
      <c r="G209" s="239"/>
      <c r="H209" s="240" t="s">
        <v>20</v>
      </c>
      <c r="I209" s="242"/>
      <c r="J209" s="239"/>
      <c r="K209" s="239"/>
      <c r="L209" s="243"/>
      <c r="M209" s="244"/>
      <c r="N209" s="245"/>
      <c r="O209" s="245"/>
      <c r="P209" s="245"/>
      <c r="Q209" s="245"/>
      <c r="R209" s="245"/>
      <c r="S209" s="245"/>
      <c r="T209" s="246"/>
      <c r="AT209" s="247" t="s">
        <v>167</v>
      </c>
      <c r="AU209" s="247" t="s">
        <v>165</v>
      </c>
      <c r="AV209" s="13" t="s">
        <v>8</v>
      </c>
      <c r="AW209" s="13" t="s">
        <v>34</v>
      </c>
      <c r="AX209" s="13" t="s">
        <v>74</v>
      </c>
      <c r="AY209" s="247" t="s">
        <v>157</v>
      </c>
    </row>
    <row r="210" spans="2:51" s="11" customFormat="1" ht="12">
      <c r="B210" s="215"/>
      <c r="C210" s="216"/>
      <c r="D210" s="217" t="s">
        <v>167</v>
      </c>
      <c r="E210" s="218" t="s">
        <v>20</v>
      </c>
      <c r="F210" s="219" t="s">
        <v>1986</v>
      </c>
      <c r="G210" s="216"/>
      <c r="H210" s="220">
        <v>39.42</v>
      </c>
      <c r="I210" s="221"/>
      <c r="J210" s="216"/>
      <c r="K210" s="216"/>
      <c r="L210" s="222"/>
      <c r="M210" s="223"/>
      <c r="N210" s="224"/>
      <c r="O210" s="224"/>
      <c r="P210" s="224"/>
      <c r="Q210" s="224"/>
      <c r="R210" s="224"/>
      <c r="S210" s="224"/>
      <c r="T210" s="225"/>
      <c r="AT210" s="226" t="s">
        <v>167</v>
      </c>
      <c r="AU210" s="226" t="s">
        <v>165</v>
      </c>
      <c r="AV210" s="11" t="s">
        <v>165</v>
      </c>
      <c r="AW210" s="11" t="s">
        <v>34</v>
      </c>
      <c r="AX210" s="11" t="s">
        <v>74</v>
      </c>
      <c r="AY210" s="226" t="s">
        <v>157</v>
      </c>
    </row>
    <row r="211" spans="2:51" s="11" customFormat="1" ht="12">
      <c r="B211" s="215"/>
      <c r="C211" s="216"/>
      <c r="D211" s="217" t="s">
        <v>167</v>
      </c>
      <c r="E211" s="218" t="s">
        <v>20</v>
      </c>
      <c r="F211" s="219" t="s">
        <v>1987</v>
      </c>
      <c r="G211" s="216"/>
      <c r="H211" s="220">
        <v>14.51</v>
      </c>
      <c r="I211" s="221"/>
      <c r="J211" s="216"/>
      <c r="K211" s="216"/>
      <c r="L211" s="222"/>
      <c r="M211" s="223"/>
      <c r="N211" s="224"/>
      <c r="O211" s="224"/>
      <c r="P211" s="224"/>
      <c r="Q211" s="224"/>
      <c r="R211" s="224"/>
      <c r="S211" s="224"/>
      <c r="T211" s="225"/>
      <c r="AT211" s="226" t="s">
        <v>167</v>
      </c>
      <c r="AU211" s="226" t="s">
        <v>165</v>
      </c>
      <c r="AV211" s="11" t="s">
        <v>165</v>
      </c>
      <c r="AW211" s="11" t="s">
        <v>34</v>
      </c>
      <c r="AX211" s="11" t="s">
        <v>74</v>
      </c>
      <c r="AY211" s="226" t="s">
        <v>157</v>
      </c>
    </row>
    <row r="212" spans="2:51" s="13" customFormat="1" ht="12">
      <c r="B212" s="238"/>
      <c r="C212" s="239"/>
      <c r="D212" s="217" t="s">
        <v>167</v>
      </c>
      <c r="E212" s="240" t="s">
        <v>20</v>
      </c>
      <c r="F212" s="241" t="s">
        <v>292</v>
      </c>
      <c r="G212" s="239"/>
      <c r="H212" s="240" t="s">
        <v>20</v>
      </c>
      <c r="I212" s="242"/>
      <c r="J212" s="239"/>
      <c r="K212" s="239"/>
      <c r="L212" s="243"/>
      <c r="M212" s="244"/>
      <c r="N212" s="245"/>
      <c r="O212" s="245"/>
      <c r="P212" s="245"/>
      <c r="Q212" s="245"/>
      <c r="R212" s="245"/>
      <c r="S212" s="245"/>
      <c r="T212" s="246"/>
      <c r="AT212" s="247" t="s">
        <v>167</v>
      </c>
      <c r="AU212" s="247" t="s">
        <v>165</v>
      </c>
      <c r="AV212" s="13" t="s">
        <v>8</v>
      </c>
      <c r="AW212" s="13" t="s">
        <v>34</v>
      </c>
      <c r="AX212" s="13" t="s">
        <v>74</v>
      </c>
      <c r="AY212" s="247" t="s">
        <v>157</v>
      </c>
    </row>
    <row r="213" spans="2:51" s="11" customFormat="1" ht="12">
      <c r="B213" s="215"/>
      <c r="C213" s="216"/>
      <c r="D213" s="217" t="s">
        <v>167</v>
      </c>
      <c r="E213" s="218" t="s">
        <v>20</v>
      </c>
      <c r="F213" s="219" t="s">
        <v>1988</v>
      </c>
      <c r="G213" s="216"/>
      <c r="H213" s="220">
        <v>69.28</v>
      </c>
      <c r="I213" s="221"/>
      <c r="J213" s="216"/>
      <c r="K213" s="216"/>
      <c r="L213" s="222"/>
      <c r="M213" s="223"/>
      <c r="N213" s="224"/>
      <c r="O213" s="224"/>
      <c r="P213" s="224"/>
      <c r="Q213" s="224"/>
      <c r="R213" s="224"/>
      <c r="S213" s="224"/>
      <c r="T213" s="225"/>
      <c r="AT213" s="226" t="s">
        <v>167</v>
      </c>
      <c r="AU213" s="226" t="s">
        <v>165</v>
      </c>
      <c r="AV213" s="11" t="s">
        <v>165</v>
      </c>
      <c r="AW213" s="11" t="s">
        <v>34</v>
      </c>
      <c r="AX213" s="11" t="s">
        <v>74</v>
      </c>
      <c r="AY213" s="226" t="s">
        <v>157</v>
      </c>
    </row>
    <row r="214" spans="2:51" s="13" customFormat="1" ht="12">
      <c r="B214" s="238"/>
      <c r="C214" s="239"/>
      <c r="D214" s="217" t="s">
        <v>167</v>
      </c>
      <c r="E214" s="240" t="s">
        <v>20</v>
      </c>
      <c r="F214" s="241" t="s">
        <v>294</v>
      </c>
      <c r="G214" s="239"/>
      <c r="H214" s="240" t="s">
        <v>20</v>
      </c>
      <c r="I214" s="242"/>
      <c r="J214" s="239"/>
      <c r="K214" s="239"/>
      <c r="L214" s="243"/>
      <c r="M214" s="244"/>
      <c r="N214" s="245"/>
      <c r="O214" s="245"/>
      <c r="P214" s="245"/>
      <c r="Q214" s="245"/>
      <c r="R214" s="245"/>
      <c r="S214" s="245"/>
      <c r="T214" s="246"/>
      <c r="AT214" s="247" t="s">
        <v>167</v>
      </c>
      <c r="AU214" s="247" t="s">
        <v>165</v>
      </c>
      <c r="AV214" s="13" t="s">
        <v>8</v>
      </c>
      <c r="AW214" s="13" t="s">
        <v>34</v>
      </c>
      <c r="AX214" s="13" t="s">
        <v>74</v>
      </c>
      <c r="AY214" s="247" t="s">
        <v>157</v>
      </c>
    </row>
    <row r="215" spans="2:51" s="11" customFormat="1" ht="12">
      <c r="B215" s="215"/>
      <c r="C215" s="216"/>
      <c r="D215" s="217" t="s">
        <v>167</v>
      </c>
      <c r="E215" s="218" t="s">
        <v>20</v>
      </c>
      <c r="F215" s="219" t="s">
        <v>1989</v>
      </c>
      <c r="G215" s="216"/>
      <c r="H215" s="220">
        <v>101.98</v>
      </c>
      <c r="I215" s="221"/>
      <c r="J215" s="216"/>
      <c r="K215" s="216"/>
      <c r="L215" s="222"/>
      <c r="M215" s="223"/>
      <c r="N215" s="224"/>
      <c r="O215" s="224"/>
      <c r="P215" s="224"/>
      <c r="Q215" s="224"/>
      <c r="R215" s="224"/>
      <c r="S215" s="224"/>
      <c r="T215" s="225"/>
      <c r="AT215" s="226" t="s">
        <v>167</v>
      </c>
      <c r="AU215" s="226" t="s">
        <v>165</v>
      </c>
      <c r="AV215" s="11" t="s">
        <v>165</v>
      </c>
      <c r="AW215" s="11" t="s">
        <v>34</v>
      </c>
      <c r="AX215" s="11" t="s">
        <v>74</v>
      </c>
      <c r="AY215" s="226" t="s">
        <v>157</v>
      </c>
    </row>
    <row r="216" spans="2:51" s="12" customFormat="1" ht="12">
      <c r="B216" s="227"/>
      <c r="C216" s="228"/>
      <c r="D216" s="217" t="s">
        <v>167</v>
      </c>
      <c r="E216" s="229" t="s">
        <v>20</v>
      </c>
      <c r="F216" s="230" t="s">
        <v>169</v>
      </c>
      <c r="G216" s="228"/>
      <c r="H216" s="231">
        <v>251.46000000000004</v>
      </c>
      <c r="I216" s="232"/>
      <c r="J216" s="228"/>
      <c r="K216" s="228"/>
      <c r="L216" s="233"/>
      <c r="M216" s="234"/>
      <c r="N216" s="235"/>
      <c r="O216" s="235"/>
      <c r="P216" s="235"/>
      <c r="Q216" s="235"/>
      <c r="R216" s="235"/>
      <c r="S216" s="235"/>
      <c r="T216" s="236"/>
      <c r="AT216" s="237" t="s">
        <v>167</v>
      </c>
      <c r="AU216" s="237" t="s">
        <v>165</v>
      </c>
      <c r="AV216" s="12" t="s">
        <v>164</v>
      </c>
      <c r="AW216" s="12" t="s">
        <v>34</v>
      </c>
      <c r="AX216" s="12" t="s">
        <v>8</v>
      </c>
      <c r="AY216" s="237" t="s">
        <v>157</v>
      </c>
    </row>
    <row r="217" spans="2:65" s="1" customFormat="1" ht="16.5" customHeight="1">
      <c r="B217" s="38"/>
      <c r="C217" s="204" t="s">
        <v>314</v>
      </c>
      <c r="D217" s="204" t="s">
        <v>159</v>
      </c>
      <c r="E217" s="205" t="s">
        <v>1990</v>
      </c>
      <c r="F217" s="206" t="s">
        <v>1991</v>
      </c>
      <c r="G217" s="207" t="s">
        <v>162</v>
      </c>
      <c r="H217" s="208">
        <v>211.55</v>
      </c>
      <c r="I217" s="209"/>
      <c r="J217" s="208">
        <f>ROUND(I217*H217,0)</f>
        <v>0</v>
      </c>
      <c r="K217" s="206" t="s">
        <v>163</v>
      </c>
      <c r="L217" s="43"/>
      <c r="M217" s="210" t="s">
        <v>20</v>
      </c>
      <c r="N217" s="211" t="s">
        <v>46</v>
      </c>
      <c r="O217" s="79"/>
      <c r="P217" s="212">
        <f>O217*H217</f>
        <v>0</v>
      </c>
      <c r="Q217" s="212">
        <v>0.00026</v>
      </c>
      <c r="R217" s="212">
        <f>Q217*H217</f>
        <v>0.055002999999999996</v>
      </c>
      <c r="S217" s="212">
        <v>0</v>
      </c>
      <c r="T217" s="213">
        <f>S217*H217</f>
        <v>0</v>
      </c>
      <c r="AR217" s="17" t="s">
        <v>164</v>
      </c>
      <c r="AT217" s="17" t="s">
        <v>159</v>
      </c>
      <c r="AU217" s="17" t="s">
        <v>165</v>
      </c>
      <c r="AY217" s="17" t="s">
        <v>157</v>
      </c>
      <c r="BE217" s="214">
        <f>IF(N217="základní",J217,0)</f>
        <v>0</v>
      </c>
      <c r="BF217" s="214">
        <f>IF(N217="snížená",J217,0)</f>
        <v>0</v>
      </c>
      <c r="BG217" s="214">
        <f>IF(N217="zákl. přenesená",J217,0)</f>
        <v>0</v>
      </c>
      <c r="BH217" s="214">
        <f>IF(N217="sníž. přenesená",J217,0)</f>
        <v>0</v>
      </c>
      <c r="BI217" s="214">
        <f>IF(N217="nulová",J217,0)</f>
        <v>0</v>
      </c>
      <c r="BJ217" s="17" t="s">
        <v>165</v>
      </c>
      <c r="BK217" s="214">
        <f>ROUND(I217*H217,0)</f>
        <v>0</v>
      </c>
      <c r="BL217" s="17" t="s">
        <v>164</v>
      </c>
      <c r="BM217" s="17" t="s">
        <v>1992</v>
      </c>
    </row>
    <row r="218" spans="2:51" s="11" customFormat="1" ht="12">
      <c r="B218" s="215"/>
      <c r="C218" s="216"/>
      <c r="D218" s="217" t="s">
        <v>167</v>
      </c>
      <c r="E218" s="218" t="s">
        <v>20</v>
      </c>
      <c r="F218" s="219" t="s">
        <v>1993</v>
      </c>
      <c r="G218" s="216"/>
      <c r="H218" s="220">
        <v>191.68</v>
      </c>
      <c r="I218" s="221"/>
      <c r="J218" s="216"/>
      <c r="K218" s="216"/>
      <c r="L218" s="222"/>
      <c r="M218" s="223"/>
      <c r="N218" s="224"/>
      <c r="O218" s="224"/>
      <c r="P218" s="224"/>
      <c r="Q218" s="224"/>
      <c r="R218" s="224"/>
      <c r="S218" s="224"/>
      <c r="T218" s="225"/>
      <c r="AT218" s="226" t="s">
        <v>167</v>
      </c>
      <c r="AU218" s="226" t="s">
        <v>165</v>
      </c>
      <c r="AV218" s="11" t="s">
        <v>165</v>
      </c>
      <c r="AW218" s="11" t="s">
        <v>34</v>
      </c>
      <c r="AX218" s="11" t="s">
        <v>74</v>
      </c>
      <c r="AY218" s="226" t="s">
        <v>157</v>
      </c>
    </row>
    <row r="219" spans="2:51" s="11" customFormat="1" ht="12">
      <c r="B219" s="215"/>
      <c r="C219" s="216"/>
      <c r="D219" s="217" t="s">
        <v>167</v>
      </c>
      <c r="E219" s="218" t="s">
        <v>20</v>
      </c>
      <c r="F219" s="219" t="s">
        <v>1994</v>
      </c>
      <c r="G219" s="216"/>
      <c r="H219" s="220">
        <v>19.87</v>
      </c>
      <c r="I219" s="221"/>
      <c r="J219" s="216"/>
      <c r="K219" s="216"/>
      <c r="L219" s="222"/>
      <c r="M219" s="223"/>
      <c r="N219" s="224"/>
      <c r="O219" s="224"/>
      <c r="P219" s="224"/>
      <c r="Q219" s="224"/>
      <c r="R219" s="224"/>
      <c r="S219" s="224"/>
      <c r="T219" s="225"/>
      <c r="AT219" s="226" t="s">
        <v>167</v>
      </c>
      <c r="AU219" s="226" t="s">
        <v>165</v>
      </c>
      <c r="AV219" s="11" t="s">
        <v>165</v>
      </c>
      <c r="AW219" s="11" t="s">
        <v>34</v>
      </c>
      <c r="AX219" s="11" t="s">
        <v>74</v>
      </c>
      <c r="AY219" s="226" t="s">
        <v>157</v>
      </c>
    </row>
    <row r="220" spans="2:51" s="12" customFormat="1" ht="12">
      <c r="B220" s="227"/>
      <c r="C220" s="228"/>
      <c r="D220" s="217" t="s">
        <v>167</v>
      </c>
      <c r="E220" s="229" t="s">
        <v>20</v>
      </c>
      <c r="F220" s="230" t="s">
        <v>169</v>
      </c>
      <c r="G220" s="228"/>
      <c r="H220" s="231">
        <v>211.55</v>
      </c>
      <c r="I220" s="232"/>
      <c r="J220" s="228"/>
      <c r="K220" s="228"/>
      <c r="L220" s="233"/>
      <c r="M220" s="234"/>
      <c r="N220" s="235"/>
      <c r="O220" s="235"/>
      <c r="P220" s="235"/>
      <c r="Q220" s="235"/>
      <c r="R220" s="235"/>
      <c r="S220" s="235"/>
      <c r="T220" s="236"/>
      <c r="AT220" s="237" t="s">
        <v>167</v>
      </c>
      <c r="AU220" s="237" t="s">
        <v>165</v>
      </c>
      <c r="AV220" s="12" t="s">
        <v>164</v>
      </c>
      <c r="AW220" s="12" t="s">
        <v>34</v>
      </c>
      <c r="AX220" s="12" t="s">
        <v>8</v>
      </c>
      <c r="AY220" s="237" t="s">
        <v>157</v>
      </c>
    </row>
    <row r="221" spans="2:65" s="1" customFormat="1" ht="16.5" customHeight="1">
      <c r="B221" s="38"/>
      <c r="C221" s="204" t="s">
        <v>325</v>
      </c>
      <c r="D221" s="204" t="s">
        <v>159</v>
      </c>
      <c r="E221" s="205" t="s">
        <v>1995</v>
      </c>
      <c r="F221" s="206" t="s">
        <v>1996</v>
      </c>
      <c r="G221" s="207" t="s">
        <v>162</v>
      </c>
      <c r="H221" s="208">
        <v>211.55</v>
      </c>
      <c r="I221" s="209"/>
      <c r="J221" s="208">
        <f>ROUND(I221*H221,0)</f>
        <v>0</v>
      </c>
      <c r="K221" s="206" t="s">
        <v>163</v>
      </c>
      <c r="L221" s="43"/>
      <c r="M221" s="210" t="s">
        <v>20</v>
      </c>
      <c r="N221" s="211" t="s">
        <v>46</v>
      </c>
      <c r="O221" s="79"/>
      <c r="P221" s="212">
        <f>O221*H221</f>
        <v>0</v>
      </c>
      <c r="Q221" s="212">
        <v>0.00438</v>
      </c>
      <c r="R221" s="212">
        <f>Q221*H221</f>
        <v>0.9265890000000001</v>
      </c>
      <c r="S221" s="212">
        <v>0</v>
      </c>
      <c r="T221" s="213">
        <f>S221*H221</f>
        <v>0</v>
      </c>
      <c r="AR221" s="17" t="s">
        <v>164</v>
      </c>
      <c r="AT221" s="17" t="s">
        <v>159</v>
      </c>
      <c r="AU221" s="17" t="s">
        <v>165</v>
      </c>
      <c r="AY221" s="17" t="s">
        <v>157</v>
      </c>
      <c r="BE221" s="214">
        <f>IF(N221="základní",J221,0)</f>
        <v>0</v>
      </c>
      <c r="BF221" s="214">
        <f>IF(N221="snížená",J221,0)</f>
        <v>0</v>
      </c>
      <c r="BG221" s="214">
        <f>IF(N221="zákl. přenesená",J221,0)</f>
        <v>0</v>
      </c>
      <c r="BH221" s="214">
        <f>IF(N221="sníž. přenesená",J221,0)</f>
        <v>0</v>
      </c>
      <c r="BI221" s="214">
        <f>IF(N221="nulová",J221,0)</f>
        <v>0</v>
      </c>
      <c r="BJ221" s="17" t="s">
        <v>165</v>
      </c>
      <c r="BK221" s="214">
        <f>ROUND(I221*H221,0)</f>
        <v>0</v>
      </c>
      <c r="BL221" s="17" t="s">
        <v>164</v>
      </c>
      <c r="BM221" s="17" t="s">
        <v>1997</v>
      </c>
    </row>
    <row r="222" spans="2:51" s="11" customFormat="1" ht="12">
      <c r="B222" s="215"/>
      <c r="C222" s="216"/>
      <c r="D222" s="217" t="s">
        <v>167</v>
      </c>
      <c r="E222" s="218" t="s">
        <v>20</v>
      </c>
      <c r="F222" s="219" t="s">
        <v>1993</v>
      </c>
      <c r="G222" s="216"/>
      <c r="H222" s="220">
        <v>191.68</v>
      </c>
      <c r="I222" s="221"/>
      <c r="J222" s="216"/>
      <c r="K222" s="216"/>
      <c r="L222" s="222"/>
      <c r="M222" s="223"/>
      <c r="N222" s="224"/>
      <c r="O222" s="224"/>
      <c r="P222" s="224"/>
      <c r="Q222" s="224"/>
      <c r="R222" s="224"/>
      <c r="S222" s="224"/>
      <c r="T222" s="225"/>
      <c r="AT222" s="226" t="s">
        <v>167</v>
      </c>
      <c r="AU222" s="226" t="s">
        <v>165</v>
      </c>
      <c r="AV222" s="11" t="s">
        <v>165</v>
      </c>
      <c r="AW222" s="11" t="s">
        <v>34</v>
      </c>
      <c r="AX222" s="11" t="s">
        <v>74</v>
      </c>
      <c r="AY222" s="226" t="s">
        <v>157</v>
      </c>
    </row>
    <row r="223" spans="2:51" s="11" customFormat="1" ht="12">
      <c r="B223" s="215"/>
      <c r="C223" s="216"/>
      <c r="D223" s="217" t="s">
        <v>167</v>
      </c>
      <c r="E223" s="218" t="s">
        <v>20</v>
      </c>
      <c r="F223" s="219" t="s">
        <v>1998</v>
      </c>
      <c r="G223" s="216"/>
      <c r="H223" s="220">
        <v>19.87</v>
      </c>
      <c r="I223" s="221"/>
      <c r="J223" s="216"/>
      <c r="K223" s="216"/>
      <c r="L223" s="222"/>
      <c r="M223" s="223"/>
      <c r="N223" s="224"/>
      <c r="O223" s="224"/>
      <c r="P223" s="224"/>
      <c r="Q223" s="224"/>
      <c r="R223" s="224"/>
      <c r="S223" s="224"/>
      <c r="T223" s="225"/>
      <c r="AT223" s="226" t="s">
        <v>167</v>
      </c>
      <c r="AU223" s="226" t="s">
        <v>165</v>
      </c>
      <c r="AV223" s="11" t="s">
        <v>165</v>
      </c>
      <c r="AW223" s="11" t="s">
        <v>34</v>
      </c>
      <c r="AX223" s="11" t="s">
        <v>74</v>
      </c>
      <c r="AY223" s="226" t="s">
        <v>157</v>
      </c>
    </row>
    <row r="224" spans="2:51" s="12" customFormat="1" ht="12">
      <c r="B224" s="227"/>
      <c r="C224" s="228"/>
      <c r="D224" s="217" t="s">
        <v>167</v>
      </c>
      <c r="E224" s="229" t="s">
        <v>20</v>
      </c>
      <c r="F224" s="230" t="s">
        <v>169</v>
      </c>
      <c r="G224" s="228"/>
      <c r="H224" s="231">
        <v>211.55</v>
      </c>
      <c r="I224" s="232"/>
      <c r="J224" s="228"/>
      <c r="K224" s="228"/>
      <c r="L224" s="233"/>
      <c r="M224" s="234"/>
      <c r="N224" s="235"/>
      <c r="O224" s="235"/>
      <c r="P224" s="235"/>
      <c r="Q224" s="235"/>
      <c r="R224" s="235"/>
      <c r="S224" s="235"/>
      <c r="T224" s="236"/>
      <c r="AT224" s="237" t="s">
        <v>167</v>
      </c>
      <c r="AU224" s="237" t="s">
        <v>165</v>
      </c>
      <c r="AV224" s="12" t="s">
        <v>164</v>
      </c>
      <c r="AW224" s="12" t="s">
        <v>34</v>
      </c>
      <c r="AX224" s="12" t="s">
        <v>8</v>
      </c>
      <c r="AY224" s="237" t="s">
        <v>157</v>
      </c>
    </row>
    <row r="225" spans="2:65" s="1" customFormat="1" ht="22.5" customHeight="1">
      <c r="B225" s="38"/>
      <c r="C225" s="204" t="s">
        <v>329</v>
      </c>
      <c r="D225" s="204" t="s">
        <v>159</v>
      </c>
      <c r="E225" s="205" t="s">
        <v>1999</v>
      </c>
      <c r="F225" s="206" t="s">
        <v>2000</v>
      </c>
      <c r="G225" s="207" t="s">
        <v>162</v>
      </c>
      <c r="H225" s="208">
        <v>211.55</v>
      </c>
      <c r="I225" s="209"/>
      <c r="J225" s="208">
        <f>ROUND(I225*H225,0)</f>
        <v>0</v>
      </c>
      <c r="K225" s="206" t="s">
        <v>163</v>
      </c>
      <c r="L225" s="43"/>
      <c r="M225" s="210" t="s">
        <v>20</v>
      </c>
      <c r="N225" s="211" t="s">
        <v>46</v>
      </c>
      <c r="O225" s="79"/>
      <c r="P225" s="212">
        <f>O225*H225</f>
        <v>0</v>
      </c>
      <c r="Q225" s="212">
        <v>0.00947</v>
      </c>
      <c r="R225" s="212">
        <f>Q225*H225</f>
        <v>2.0033784999999997</v>
      </c>
      <c r="S225" s="212">
        <v>0</v>
      </c>
      <c r="T225" s="213">
        <f>S225*H225</f>
        <v>0</v>
      </c>
      <c r="AR225" s="17" t="s">
        <v>164</v>
      </c>
      <c r="AT225" s="17" t="s">
        <v>159</v>
      </c>
      <c r="AU225" s="17" t="s">
        <v>165</v>
      </c>
      <c r="AY225" s="17" t="s">
        <v>157</v>
      </c>
      <c r="BE225" s="214">
        <f>IF(N225="základní",J225,0)</f>
        <v>0</v>
      </c>
      <c r="BF225" s="214">
        <f>IF(N225="snížená",J225,0)</f>
        <v>0</v>
      </c>
      <c r="BG225" s="214">
        <f>IF(N225="zákl. přenesená",J225,0)</f>
        <v>0</v>
      </c>
      <c r="BH225" s="214">
        <f>IF(N225="sníž. přenesená",J225,0)</f>
        <v>0</v>
      </c>
      <c r="BI225" s="214">
        <f>IF(N225="nulová",J225,0)</f>
        <v>0</v>
      </c>
      <c r="BJ225" s="17" t="s">
        <v>165</v>
      </c>
      <c r="BK225" s="214">
        <f>ROUND(I225*H225,0)</f>
        <v>0</v>
      </c>
      <c r="BL225" s="17" t="s">
        <v>164</v>
      </c>
      <c r="BM225" s="17" t="s">
        <v>2001</v>
      </c>
    </row>
    <row r="226" spans="2:51" s="13" customFormat="1" ht="12">
      <c r="B226" s="238"/>
      <c r="C226" s="239"/>
      <c r="D226" s="217" t="s">
        <v>167</v>
      </c>
      <c r="E226" s="240" t="s">
        <v>20</v>
      </c>
      <c r="F226" s="241" t="s">
        <v>2002</v>
      </c>
      <c r="G226" s="239"/>
      <c r="H226" s="240" t="s">
        <v>20</v>
      </c>
      <c r="I226" s="242"/>
      <c r="J226" s="239"/>
      <c r="K226" s="239"/>
      <c r="L226" s="243"/>
      <c r="M226" s="244"/>
      <c r="N226" s="245"/>
      <c r="O226" s="245"/>
      <c r="P226" s="245"/>
      <c r="Q226" s="245"/>
      <c r="R226" s="245"/>
      <c r="S226" s="245"/>
      <c r="T226" s="246"/>
      <c r="AT226" s="247" t="s">
        <v>167</v>
      </c>
      <c r="AU226" s="247" t="s">
        <v>165</v>
      </c>
      <c r="AV226" s="13" t="s">
        <v>8</v>
      </c>
      <c r="AW226" s="13" t="s">
        <v>34</v>
      </c>
      <c r="AX226" s="13" t="s">
        <v>74</v>
      </c>
      <c r="AY226" s="247" t="s">
        <v>157</v>
      </c>
    </row>
    <row r="227" spans="2:51" s="11" customFormat="1" ht="12">
      <c r="B227" s="215"/>
      <c r="C227" s="216"/>
      <c r="D227" s="217" t="s">
        <v>167</v>
      </c>
      <c r="E227" s="218" t="s">
        <v>20</v>
      </c>
      <c r="F227" s="219" t="s">
        <v>2003</v>
      </c>
      <c r="G227" s="216"/>
      <c r="H227" s="220">
        <v>211.55</v>
      </c>
      <c r="I227" s="221"/>
      <c r="J227" s="216"/>
      <c r="K227" s="216"/>
      <c r="L227" s="222"/>
      <c r="M227" s="223"/>
      <c r="N227" s="224"/>
      <c r="O227" s="224"/>
      <c r="P227" s="224"/>
      <c r="Q227" s="224"/>
      <c r="R227" s="224"/>
      <c r="S227" s="224"/>
      <c r="T227" s="225"/>
      <c r="AT227" s="226" t="s">
        <v>167</v>
      </c>
      <c r="AU227" s="226" t="s">
        <v>165</v>
      </c>
      <c r="AV227" s="11" t="s">
        <v>165</v>
      </c>
      <c r="AW227" s="11" t="s">
        <v>34</v>
      </c>
      <c r="AX227" s="11" t="s">
        <v>74</v>
      </c>
      <c r="AY227" s="226" t="s">
        <v>157</v>
      </c>
    </row>
    <row r="228" spans="2:51" s="12" customFormat="1" ht="12">
      <c r="B228" s="227"/>
      <c r="C228" s="228"/>
      <c r="D228" s="217" t="s">
        <v>167</v>
      </c>
      <c r="E228" s="229" t="s">
        <v>20</v>
      </c>
      <c r="F228" s="230" t="s">
        <v>169</v>
      </c>
      <c r="G228" s="228"/>
      <c r="H228" s="231">
        <v>211.55</v>
      </c>
      <c r="I228" s="232"/>
      <c r="J228" s="228"/>
      <c r="K228" s="228"/>
      <c r="L228" s="233"/>
      <c r="M228" s="234"/>
      <c r="N228" s="235"/>
      <c r="O228" s="235"/>
      <c r="P228" s="235"/>
      <c r="Q228" s="235"/>
      <c r="R228" s="235"/>
      <c r="S228" s="235"/>
      <c r="T228" s="236"/>
      <c r="AT228" s="237" t="s">
        <v>167</v>
      </c>
      <c r="AU228" s="237" t="s">
        <v>165</v>
      </c>
      <c r="AV228" s="12" t="s">
        <v>164</v>
      </c>
      <c r="AW228" s="12" t="s">
        <v>34</v>
      </c>
      <c r="AX228" s="12" t="s">
        <v>8</v>
      </c>
      <c r="AY228" s="237" t="s">
        <v>157</v>
      </c>
    </row>
    <row r="229" spans="2:65" s="1" customFormat="1" ht="16.5" customHeight="1">
      <c r="B229" s="38"/>
      <c r="C229" s="248" t="s">
        <v>334</v>
      </c>
      <c r="D229" s="248" t="s">
        <v>223</v>
      </c>
      <c r="E229" s="249" t="s">
        <v>335</v>
      </c>
      <c r="F229" s="250" t="s">
        <v>336</v>
      </c>
      <c r="G229" s="251" t="s">
        <v>162</v>
      </c>
      <c r="H229" s="252">
        <v>215.78</v>
      </c>
      <c r="I229" s="253"/>
      <c r="J229" s="252">
        <f>ROUND(I229*H229,0)</f>
        <v>0</v>
      </c>
      <c r="K229" s="250" t="s">
        <v>163</v>
      </c>
      <c r="L229" s="254"/>
      <c r="M229" s="255" t="s">
        <v>20</v>
      </c>
      <c r="N229" s="256" t="s">
        <v>46</v>
      </c>
      <c r="O229" s="79"/>
      <c r="P229" s="212">
        <f>O229*H229</f>
        <v>0</v>
      </c>
      <c r="Q229" s="212">
        <v>0.025</v>
      </c>
      <c r="R229" s="212">
        <f>Q229*H229</f>
        <v>5.394500000000001</v>
      </c>
      <c r="S229" s="212">
        <v>0</v>
      </c>
      <c r="T229" s="213">
        <f>S229*H229</f>
        <v>0</v>
      </c>
      <c r="AR229" s="17" t="s">
        <v>200</v>
      </c>
      <c r="AT229" s="17" t="s">
        <v>223</v>
      </c>
      <c r="AU229" s="17" t="s">
        <v>165</v>
      </c>
      <c r="AY229" s="17" t="s">
        <v>157</v>
      </c>
      <c r="BE229" s="214">
        <f>IF(N229="základní",J229,0)</f>
        <v>0</v>
      </c>
      <c r="BF229" s="214">
        <f>IF(N229="snížená",J229,0)</f>
        <v>0</v>
      </c>
      <c r="BG229" s="214">
        <f>IF(N229="zákl. přenesená",J229,0)</f>
        <v>0</v>
      </c>
      <c r="BH229" s="214">
        <f>IF(N229="sníž. přenesená",J229,0)</f>
        <v>0</v>
      </c>
      <c r="BI229" s="214">
        <f>IF(N229="nulová",J229,0)</f>
        <v>0</v>
      </c>
      <c r="BJ229" s="17" t="s">
        <v>165</v>
      </c>
      <c r="BK229" s="214">
        <f>ROUND(I229*H229,0)</f>
        <v>0</v>
      </c>
      <c r="BL229" s="17" t="s">
        <v>164</v>
      </c>
      <c r="BM229" s="17" t="s">
        <v>2004</v>
      </c>
    </row>
    <row r="230" spans="2:51" s="11" customFormat="1" ht="12">
      <c r="B230" s="215"/>
      <c r="C230" s="216"/>
      <c r="D230" s="217" t="s">
        <v>167</v>
      </c>
      <c r="E230" s="218" t="s">
        <v>20</v>
      </c>
      <c r="F230" s="219" t="s">
        <v>2003</v>
      </c>
      <c r="G230" s="216"/>
      <c r="H230" s="220">
        <v>211.55</v>
      </c>
      <c r="I230" s="221"/>
      <c r="J230" s="216"/>
      <c r="K230" s="216"/>
      <c r="L230" s="222"/>
      <c r="M230" s="223"/>
      <c r="N230" s="224"/>
      <c r="O230" s="224"/>
      <c r="P230" s="224"/>
      <c r="Q230" s="224"/>
      <c r="R230" s="224"/>
      <c r="S230" s="224"/>
      <c r="T230" s="225"/>
      <c r="AT230" s="226" t="s">
        <v>167</v>
      </c>
      <c r="AU230" s="226" t="s">
        <v>165</v>
      </c>
      <c r="AV230" s="11" t="s">
        <v>165</v>
      </c>
      <c r="AW230" s="11" t="s">
        <v>34</v>
      </c>
      <c r="AX230" s="11" t="s">
        <v>74</v>
      </c>
      <c r="AY230" s="226" t="s">
        <v>157</v>
      </c>
    </row>
    <row r="231" spans="2:51" s="11" customFormat="1" ht="12">
      <c r="B231" s="215"/>
      <c r="C231" s="216"/>
      <c r="D231" s="217" t="s">
        <v>167</v>
      </c>
      <c r="E231" s="218" t="s">
        <v>20</v>
      </c>
      <c r="F231" s="219" t="s">
        <v>2005</v>
      </c>
      <c r="G231" s="216"/>
      <c r="H231" s="220">
        <v>215.78</v>
      </c>
      <c r="I231" s="221"/>
      <c r="J231" s="216"/>
      <c r="K231" s="216"/>
      <c r="L231" s="222"/>
      <c r="M231" s="223"/>
      <c r="N231" s="224"/>
      <c r="O231" s="224"/>
      <c r="P231" s="224"/>
      <c r="Q231" s="224"/>
      <c r="R231" s="224"/>
      <c r="S231" s="224"/>
      <c r="T231" s="225"/>
      <c r="AT231" s="226" t="s">
        <v>167</v>
      </c>
      <c r="AU231" s="226" t="s">
        <v>165</v>
      </c>
      <c r="AV231" s="11" t="s">
        <v>165</v>
      </c>
      <c r="AW231" s="11" t="s">
        <v>34</v>
      </c>
      <c r="AX231" s="11" t="s">
        <v>8</v>
      </c>
      <c r="AY231" s="226" t="s">
        <v>157</v>
      </c>
    </row>
    <row r="232" spans="2:65" s="1" customFormat="1" ht="22.5" customHeight="1">
      <c r="B232" s="38"/>
      <c r="C232" s="204" t="s">
        <v>340</v>
      </c>
      <c r="D232" s="204" t="s">
        <v>159</v>
      </c>
      <c r="E232" s="205" t="s">
        <v>2006</v>
      </c>
      <c r="F232" s="206" t="s">
        <v>2007</v>
      </c>
      <c r="G232" s="207" t="s">
        <v>162</v>
      </c>
      <c r="H232" s="208">
        <v>21.54</v>
      </c>
      <c r="I232" s="209"/>
      <c r="J232" s="208">
        <f>ROUND(I232*H232,0)</f>
        <v>0</v>
      </c>
      <c r="K232" s="206" t="s">
        <v>163</v>
      </c>
      <c r="L232" s="43"/>
      <c r="M232" s="210" t="s">
        <v>20</v>
      </c>
      <c r="N232" s="211" t="s">
        <v>46</v>
      </c>
      <c r="O232" s="79"/>
      <c r="P232" s="212">
        <f>O232*H232</f>
        <v>0</v>
      </c>
      <c r="Q232" s="212">
        <v>0.00956</v>
      </c>
      <c r="R232" s="212">
        <f>Q232*H232</f>
        <v>0.2059224</v>
      </c>
      <c r="S232" s="212">
        <v>0</v>
      </c>
      <c r="T232" s="213">
        <f>S232*H232</f>
        <v>0</v>
      </c>
      <c r="AR232" s="17" t="s">
        <v>164</v>
      </c>
      <c r="AT232" s="17" t="s">
        <v>159</v>
      </c>
      <c r="AU232" s="17" t="s">
        <v>165</v>
      </c>
      <c r="AY232" s="17" t="s">
        <v>157</v>
      </c>
      <c r="BE232" s="214">
        <f>IF(N232="základní",J232,0)</f>
        <v>0</v>
      </c>
      <c r="BF232" s="214">
        <f>IF(N232="snížená",J232,0)</f>
        <v>0</v>
      </c>
      <c r="BG232" s="214">
        <f>IF(N232="zákl. přenesená",J232,0)</f>
        <v>0</v>
      </c>
      <c r="BH232" s="214">
        <f>IF(N232="sníž. přenesená",J232,0)</f>
        <v>0</v>
      </c>
      <c r="BI232" s="214">
        <f>IF(N232="nulová",J232,0)</f>
        <v>0</v>
      </c>
      <c r="BJ232" s="17" t="s">
        <v>165</v>
      </c>
      <c r="BK232" s="214">
        <f>ROUND(I232*H232,0)</f>
        <v>0</v>
      </c>
      <c r="BL232" s="17" t="s">
        <v>164</v>
      </c>
      <c r="BM232" s="17" t="s">
        <v>2008</v>
      </c>
    </row>
    <row r="233" spans="2:51" s="13" customFormat="1" ht="12">
      <c r="B233" s="238"/>
      <c r="C233" s="239"/>
      <c r="D233" s="217" t="s">
        <v>167</v>
      </c>
      <c r="E233" s="240" t="s">
        <v>20</v>
      </c>
      <c r="F233" s="241" t="s">
        <v>2009</v>
      </c>
      <c r="G233" s="239"/>
      <c r="H233" s="240" t="s">
        <v>20</v>
      </c>
      <c r="I233" s="242"/>
      <c r="J233" s="239"/>
      <c r="K233" s="239"/>
      <c r="L233" s="243"/>
      <c r="M233" s="244"/>
      <c r="N233" s="245"/>
      <c r="O233" s="245"/>
      <c r="P233" s="245"/>
      <c r="Q233" s="245"/>
      <c r="R233" s="245"/>
      <c r="S233" s="245"/>
      <c r="T233" s="246"/>
      <c r="AT233" s="247" t="s">
        <v>167</v>
      </c>
      <c r="AU233" s="247" t="s">
        <v>165</v>
      </c>
      <c r="AV233" s="13" t="s">
        <v>8</v>
      </c>
      <c r="AW233" s="13" t="s">
        <v>34</v>
      </c>
      <c r="AX233" s="13" t="s">
        <v>74</v>
      </c>
      <c r="AY233" s="247" t="s">
        <v>157</v>
      </c>
    </row>
    <row r="234" spans="2:51" s="11" customFormat="1" ht="12">
      <c r="B234" s="215"/>
      <c r="C234" s="216"/>
      <c r="D234" s="217" t="s">
        <v>167</v>
      </c>
      <c r="E234" s="218" t="s">
        <v>20</v>
      </c>
      <c r="F234" s="219" t="s">
        <v>2010</v>
      </c>
      <c r="G234" s="216"/>
      <c r="H234" s="220">
        <v>21.54</v>
      </c>
      <c r="I234" s="221"/>
      <c r="J234" s="216"/>
      <c r="K234" s="216"/>
      <c r="L234" s="222"/>
      <c r="M234" s="223"/>
      <c r="N234" s="224"/>
      <c r="O234" s="224"/>
      <c r="P234" s="224"/>
      <c r="Q234" s="224"/>
      <c r="R234" s="224"/>
      <c r="S234" s="224"/>
      <c r="T234" s="225"/>
      <c r="AT234" s="226" t="s">
        <v>167</v>
      </c>
      <c r="AU234" s="226" t="s">
        <v>165</v>
      </c>
      <c r="AV234" s="11" t="s">
        <v>165</v>
      </c>
      <c r="AW234" s="11" t="s">
        <v>34</v>
      </c>
      <c r="AX234" s="11" t="s">
        <v>74</v>
      </c>
      <c r="AY234" s="226" t="s">
        <v>157</v>
      </c>
    </row>
    <row r="235" spans="2:51" s="12" customFormat="1" ht="12">
      <c r="B235" s="227"/>
      <c r="C235" s="228"/>
      <c r="D235" s="217" t="s">
        <v>167</v>
      </c>
      <c r="E235" s="229" t="s">
        <v>20</v>
      </c>
      <c r="F235" s="230" t="s">
        <v>169</v>
      </c>
      <c r="G235" s="228"/>
      <c r="H235" s="231">
        <v>21.54</v>
      </c>
      <c r="I235" s="232"/>
      <c r="J235" s="228"/>
      <c r="K235" s="228"/>
      <c r="L235" s="233"/>
      <c r="M235" s="234"/>
      <c r="N235" s="235"/>
      <c r="O235" s="235"/>
      <c r="P235" s="235"/>
      <c r="Q235" s="235"/>
      <c r="R235" s="235"/>
      <c r="S235" s="235"/>
      <c r="T235" s="236"/>
      <c r="AT235" s="237" t="s">
        <v>167</v>
      </c>
      <c r="AU235" s="237" t="s">
        <v>165</v>
      </c>
      <c r="AV235" s="12" t="s">
        <v>164</v>
      </c>
      <c r="AW235" s="12" t="s">
        <v>34</v>
      </c>
      <c r="AX235" s="12" t="s">
        <v>8</v>
      </c>
      <c r="AY235" s="237" t="s">
        <v>157</v>
      </c>
    </row>
    <row r="236" spans="2:65" s="1" customFormat="1" ht="16.5" customHeight="1">
      <c r="B236" s="38"/>
      <c r="C236" s="248" t="s">
        <v>345</v>
      </c>
      <c r="D236" s="248" t="s">
        <v>223</v>
      </c>
      <c r="E236" s="249" t="s">
        <v>2011</v>
      </c>
      <c r="F236" s="250" t="s">
        <v>2012</v>
      </c>
      <c r="G236" s="251" t="s">
        <v>162</v>
      </c>
      <c r="H236" s="252">
        <v>21.97</v>
      </c>
      <c r="I236" s="253"/>
      <c r="J236" s="252">
        <f>ROUND(I236*H236,0)</f>
        <v>0</v>
      </c>
      <c r="K236" s="250" t="s">
        <v>163</v>
      </c>
      <c r="L236" s="254"/>
      <c r="M236" s="255" t="s">
        <v>20</v>
      </c>
      <c r="N236" s="256" t="s">
        <v>46</v>
      </c>
      <c r="O236" s="79"/>
      <c r="P236" s="212">
        <f>O236*H236</f>
        <v>0</v>
      </c>
      <c r="Q236" s="212">
        <v>0.018</v>
      </c>
      <c r="R236" s="212">
        <f>Q236*H236</f>
        <v>0.3954599999999999</v>
      </c>
      <c r="S236" s="212">
        <v>0</v>
      </c>
      <c r="T236" s="213">
        <f>S236*H236</f>
        <v>0</v>
      </c>
      <c r="AR236" s="17" t="s">
        <v>200</v>
      </c>
      <c r="AT236" s="17" t="s">
        <v>223</v>
      </c>
      <c r="AU236" s="17" t="s">
        <v>165</v>
      </c>
      <c r="AY236" s="17" t="s">
        <v>157</v>
      </c>
      <c r="BE236" s="214">
        <f>IF(N236="základní",J236,0)</f>
        <v>0</v>
      </c>
      <c r="BF236" s="214">
        <f>IF(N236="snížená",J236,0)</f>
        <v>0</v>
      </c>
      <c r="BG236" s="214">
        <f>IF(N236="zákl. přenesená",J236,0)</f>
        <v>0</v>
      </c>
      <c r="BH236" s="214">
        <f>IF(N236="sníž. přenesená",J236,0)</f>
        <v>0</v>
      </c>
      <c r="BI236" s="214">
        <f>IF(N236="nulová",J236,0)</f>
        <v>0</v>
      </c>
      <c r="BJ236" s="17" t="s">
        <v>165</v>
      </c>
      <c r="BK236" s="214">
        <f>ROUND(I236*H236,0)</f>
        <v>0</v>
      </c>
      <c r="BL236" s="17" t="s">
        <v>164</v>
      </c>
      <c r="BM236" s="17" t="s">
        <v>2013</v>
      </c>
    </row>
    <row r="237" spans="2:51" s="11" customFormat="1" ht="12">
      <c r="B237" s="215"/>
      <c r="C237" s="216"/>
      <c r="D237" s="217" t="s">
        <v>167</v>
      </c>
      <c r="E237" s="218" t="s">
        <v>20</v>
      </c>
      <c r="F237" s="219" t="s">
        <v>2014</v>
      </c>
      <c r="G237" s="216"/>
      <c r="H237" s="220">
        <v>21.97</v>
      </c>
      <c r="I237" s="221"/>
      <c r="J237" s="216"/>
      <c r="K237" s="216"/>
      <c r="L237" s="222"/>
      <c r="M237" s="223"/>
      <c r="N237" s="224"/>
      <c r="O237" s="224"/>
      <c r="P237" s="224"/>
      <c r="Q237" s="224"/>
      <c r="R237" s="224"/>
      <c r="S237" s="224"/>
      <c r="T237" s="225"/>
      <c r="AT237" s="226" t="s">
        <v>167</v>
      </c>
      <c r="AU237" s="226" t="s">
        <v>165</v>
      </c>
      <c r="AV237" s="11" t="s">
        <v>165</v>
      </c>
      <c r="AW237" s="11" t="s">
        <v>34</v>
      </c>
      <c r="AX237" s="11" t="s">
        <v>74</v>
      </c>
      <c r="AY237" s="226" t="s">
        <v>157</v>
      </c>
    </row>
    <row r="238" spans="2:51" s="12" customFormat="1" ht="12">
      <c r="B238" s="227"/>
      <c r="C238" s="228"/>
      <c r="D238" s="217" t="s">
        <v>167</v>
      </c>
      <c r="E238" s="229" t="s">
        <v>20</v>
      </c>
      <c r="F238" s="230" t="s">
        <v>169</v>
      </c>
      <c r="G238" s="228"/>
      <c r="H238" s="231">
        <v>21.97</v>
      </c>
      <c r="I238" s="232"/>
      <c r="J238" s="228"/>
      <c r="K238" s="228"/>
      <c r="L238" s="233"/>
      <c r="M238" s="234"/>
      <c r="N238" s="235"/>
      <c r="O238" s="235"/>
      <c r="P238" s="235"/>
      <c r="Q238" s="235"/>
      <c r="R238" s="235"/>
      <c r="S238" s="235"/>
      <c r="T238" s="236"/>
      <c r="AT238" s="237" t="s">
        <v>167</v>
      </c>
      <c r="AU238" s="237" t="s">
        <v>165</v>
      </c>
      <c r="AV238" s="12" t="s">
        <v>164</v>
      </c>
      <c r="AW238" s="12" t="s">
        <v>34</v>
      </c>
      <c r="AX238" s="12" t="s">
        <v>8</v>
      </c>
      <c r="AY238" s="237" t="s">
        <v>157</v>
      </c>
    </row>
    <row r="239" spans="2:65" s="1" customFormat="1" ht="22.5" customHeight="1">
      <c r="B239" s="38"/>
      <c r="C239" s="204" t="s">
        <v>350</v>
      </c>
      <c r="D239" s="204" t="s">
        <v>159</v>
      </c>
      <c r="E239" s="205" t="s">
        <v>2015</v>
      </c>
      <c r="F239" s="206" t="s">
        <v>2016</v>
      </c>
      <c r="G239" s="207" t="s">
        <v>162</v>
      </c>
      <c r="H239" s="208">
        <v>211.55</v>
      </c>
      <c r="I239" s="209"/>
      <c r="J239" s="208">
        <f>ROUND(I239*H239,0)</f>
        <v>0</v>
      </c>
      <c r="K239" s="206" t="s">
        <v>163</v>
      </c>
      <c r="L239" s="43"/>
      <c r="M239" s="210" t="s">
        <v>20</v>
      </c>
      <c r="N239" s="211" t="s">
        <v>46</v>
      </c>
      <c r="O239" s="79"/>
      <c r="P239" s="212">
        <f>O239*H239</f>
        <v>0</v>
      </c>
      <c r="Q239" s="212">
        <v>0.01146</v>
      </c>
      <c r="R239" s="212">
        <f>Q239*H239</f>
        <v>2.424363</v>
      </c>
      <c r="S239" s="212">
        <v>0</v>
      </c>
      <c r="T239" s="213">
        <f>S239*H239</f>
        <v>0</v>
      </c>
      <c r="AR239" s="17" t="s">
        <v>164</v>
      </c>
      <c r="AT239" s="17" t="s">
        <v>159</v>
      </c>
      <c r="AU239" s="17" t="s">
        <v>165</v>
      </c>
      <c r="AY239" s="17" t="s">
        <v>157</v>
      </c>
      <c r="BE239" s="214">
        <f>IF(N239="základní",J239,0)</f>
        <v>0</v>
      </c>
      <c r="BF239" s="214">
        <f>IF(N239="snížená",J239,0)</f>
        <v>0</v>
      </c>
      <c r="BG239" s="214">
        <f>IF(N239="zákl. přenesená",J239,0)</f>
        <v>0</v>
      </c>
      <c r="BH239" s="214">
        <f>IF(N239="sníž. přenesená",J239,0)</f>
        <v>0</v>
      </c>
      <c r="BI239" s="214">
        <f>IF(N239="nulová",J239,0)</f>
        <v>0</v>
      </c>
      <c r="BJ239" s="17" t="s">
        <v>165</v>
      </c>
      <c r="BK239" s="214">
        <f>ROUND(I239*H239,0)</f>
        <v>0</v>
      </c>
      <c r="BL239" s="17" t="s">
        <v>164</v>
      </c>
      <c r="BM239" s="17" t="s">
        <v>2017</v>
      </c>
    </row>
    <row r="240" spans="2:51" s="11" customFormat="1" ht="12">
      <c r="B240" s="215"/>
      <c r="C240" s="216"/>
      <c r="D240" s="217" t="s">
        <v>167</v>
      </c>
      <c r="E240" s="218" t="s">
        <v>20</v>
      </c>
      <c r="F240" s="219" t="s">
        <v>1993</v>
      </c>
      <c r="G240" s="216"/>
      <c r="H240" s="220">
        <v>191.68</v>
      </c>
      <c r="I240" s="221"/>
      <c r="J240" s="216"/>
      <c r="K240" s="216"/>
      <c r="L240" s="222"/>
      <c r="M240" s="223"/>
      <c r="N240" s="224"/>
      <c r="O240" s="224"/>
      <c r="P240" s="224"/>
      <c r="Q240" s="224"/>
      <c r="R240" s="224"/>
      <c r="S240" s="224"/>
      <c r="T240" s="225"/>
      <c r="AT240" s="226" t="s">
        <v>167</v>
      </c>
      <c r="AU240" s="226" t="s">
        <v>165</v>
      </c>
      <c r="AV240" s="11" t="s">
        <v>165</v>
      </c>
      <c r="AW240" s="11" t="s">
        <v>34</v>
      </c>
      <c r="AX240" s="11" t="s">
        <v>74</v>
      </c>
      <c r="AY240" s="226" t="s">
        <v>157</v>
      </c>
    </row>
    <row r="241" spans="2:51" s="11" customFormat="1" ht="12">
      <c r="B241" s="215"/>
      <c r="C241" s="216"/>
      <c r="D241" s="217" t="s">
        <v>167</v>
      </c>
      <c r="E241" s="218" t="s">
        <v>20</v>
      </c>
      <c r="F241" s="219" t="s">
        <v>1994</v>
      </c>
      <c r="G241" s="216"/>
      <c r="H241" s="220">
        <v>19.87</v>
      </c>
      <c r="I241" s="221"/>
      <c r="J241" s="216"/>
      <c r="K241" s="216"/>
      <c r="L241" s="222"/>
      <c r="M241" s="223"/>
      <c r="N241" s="224"/>
      <c r="O241" s="224"/>
      <c r="P241" s="224"/>
      <c r="Q241" s="224"/>
      <c r="R241" s="224"/>
      <c r="S241" s="224"/>
      <c r="T241" s="225"/>
      <c r="AT241" s="226" t="s">
        <v>167</v>
      </c>
      <c r="AU241" s="226" t="s">
        <v>165</v>
      </c>
      <c r="AV241" s="11" t="s">
        <v>165</v>
      </c>
      <c r="AW241" s="11" t="s">
        <v>34</v>
      </c>
      <c r="AX241" s="11" t="s">
        <v>74</v>
      </c>
      <c r="AY241" s="226" t="s">
        <v>157</v>
      </c>
    </row>
    <row r="242" spans="2:51" s="12" customFormat="1" ht="12">
      <c r="B242" s="227"/>
      <c r="C242" s="228"/>
      <c r="D242" s="217" t="s">
        <v>167</v>
      </c>
      <c r="E242" s="229" t="s">
        <v>20</v>
      </c>
      <c r="F242" s="230" t="s">
        <v>169</v>
      </c>
      <c r="G242" s="228"/>
      <c r="H242" s="231">
        <v>211.55</v>
      </c>
      <c r="I242" s="232"/>
      <c r="J242" s="228"/>
      <c r="K242" s="228"/>
      <c r="L242" s="233"/>
      <c r="M242" s="234"/>
      <c r="N242" s="235"/>
      <c r="O242" s="235"/>
      <c r="P242" s="235"/>
      <c r="Q242" s="235"/>
      <c r="R242" s="235"/>
      <c r="S242" s="235"/>
      <c r="T242" s="236"/>
      <c r="AT242" s="237" t="s">
        <v>167</v>
      </c>
      <c r="AU242" s="237" t="s">
        <v>165</v>
      </c>
      <c r="AV242" s="12" t="s">
        <v>164</v>
      </c>
      <c r="AW242" s="12" t="s">
        <v>34</v>
      </c>
      <c r="AX242" s="12" t="s">
        <v>8</v>
      </c>
      <c r="AY242" s="237" t="s">
        <v>157</v>
      </c>
    </row>
    <row r="243" spans="2:65" s="1" customFormat="1" ht="16.5" customHeight="1">
      <c r="B243" s="38"/>
      <c r="C243" s="204" t="s">
        <v>364</v>
      </c>
      <c r="D243" s="204" t="s">
        <v>159</v>
      </c>
      <c r="E243" s="205" t="s">
        <v>2018</v>
      </c>
      <c r="F243" s="206" t="s">
        <v>2019</v>
      </c>
      <c r="G243" s="207" t="s">
        <v>162</v>
      </c>
      <c r="H243" s="208">
        <v>264.73</v>
      </c>
      <c r="I243" s="209"/>
      <c r="J243" s="208">
        <f>ROUND(I243*H243,0)</f>
        <v>0</v>
      </c>
      <c r="K243" s="206" t="s">
        <v>163</v>
      </c>
      <c r="L243" s="43"/>
      <c r="M243" s="210" t="s">
        <v>20</v>
      </c>
      <c r="N243" s="211" t="s">
        <v>46</v>
      </c>
      <c r="O243" s="79"/>
      <c r="P243" s="212">
        <f>O243*H243</f>
        <v>0</v>
      </c>
      <c r="Q243" s="212">
        <v>0.00348</v>
      </c>
      <c r="R243" s="212">
        <f>Q243*H243</f>
        <v>0.9212604000000001</v>
      </c>
      <c r="S243" s="212">
        <v>0</v>
      </c>
      <c r="T243" s="213">
        <f>S243*H243</f>
        <v>0</v>
      </c>
      <c r="AR243" s="17" t="s">
        <v>164</v>
      </c>
      <c r="AT243" s="17" t="s">
        <v>159</v>
      </c>
      <c r="AU243" s="17" t="s">
        <v>165</v>
      </c>
      <c r="AY243" s="17" t="s">
        <v>157</v>
      </c>
      <c r="BE243" s="214">
        <f>IF(N243="základní",J243,0)</f>
        <v>0</v>
      </c>
      <c r="BF243" s="214">
        <f>IF(N243="snížená",J243,0)</f>
        <v>0</v>
      </c>
      <c r="BG243" s="214">
        <f>IF(N243="zákl. přenesená",J243,0)</f>
        <v>0</v>
      </c>
      <c r="BH243" s="214">
        <f>IF(N243="sníž. přenesená",J243,0)</f>
        <v>0</v>
      </c>
      <c r="BI243" s="214">
        <f>IF(N243="nulová",J243,0)</f>
        <v>0</v>
      </c>
      <c r="BJ243" s="17" t="s">
        <v>165</v>
      </c>
      <c r="BK243" s="214">
        <f>ROUND(I243*H243,0)</f>
        <v>0</v>
      </c>
      <c r="BL243" s="17" t="s">
        <v>164</v>
      </c>
      <c r="BM243" s="17" t="s">
        <v>2020</v>
      </c>
    </row>
    <row r="244" spans="2:51" s="13" customFormat="1" ht="12">
      <c r="B244" s="238"/>
      <c r="C244" s="239"/>
      <c r="D244" s="217" t="s">
        <v>167</v>
      </c>
      <c r="E244" s="240" t="s">
        <v>20</v>
      </c>
      <c r="F244" s="241" t="s">
        <v>2002</v>
      </c>
      <c r="G244" s="239"/>
      <c r="H244" s="240" t="s">
        <v>20</v>
      </c>
      <c r="I244" s="242"/>
      <c r="J244" s="239"/>
      <c r="K244" s="239"/>
      <c r="L244" s="243"/>
      <c r="M244" s="244"/>
      <c r="N244" s="245"/>
      <c r="O244" s="245"/>
      <c r="P244" s="245"/>
      <c r="Q244" s="245"/>
      <c r="R244" s="245"/>
      <c r="S244" s="245"/>
      <c r="T244" s="246"/>
      <c r="AT244" s="247" t="s">
        <v>167</v>
      </c>
      <c r="AU244" s="247" t="s">
        <v>165</v>
      </c>
      <c r="AV244" s="13" t="s">
        <v>8</v>
      </c>
      <c r="AW244" s="13" t="s">
        <v>34</v>
      </c>
      <c r="AX244" s="13" t="s">
        <v>74</v>
      </c>
      <c r="AY244" s="247" t="s">
        <v>157</v>
      </c>
    </row>
    <row r="245" spans="2:51" s="11" customFormat="1" ht="12">
      <c r="B245" s="215"/>
      <c r="C245" s="216"/>
      <c r="D245" s="217" t="s">
        <v>167</v>
      </c>
      <c r="E245" s="218" t="s">
        <v>20</v>
      </c>
      <c r="F245" s="219" t="s">
        <v>2021</v>
      </c>
      <c r="G245" s="216"/>
      <c r="H245" s="220">
        <v>240.04</v>
      </c>
      <c r="I245" s="221"/>
      <c r="J245" s="216"/>
      <c r="K245" s="216"/>
      <c r="L245" s="222"/>
      <c r="M245" s="223"/>
      <c r="N245" s="224"/>
      <c r="O245" s="224"/>
      <c r="P245" s="224"/>
      <c r="Q245" s="224"/>
      <c r="R245" s="224"/>
      <c r="S245" s="224"/>
      <c r="T245" s="225"/>
      <c r="AT245" s="226" t="s">
        <v>167</v>
      </c>
      <c r="AU245" s="226" t="s">
        <v>165</v>
      </c>
      <c r="AV245" s="11" t="s">
        <v>165</v>
      </c>
      <c r="AW245" s="11" t="s">
        <v>34</v>
      </c>
      <c r="AX245" s="11" t="s">
        <v>74</v>
      </c>
      <c r="AY245" s="226" t="s">
        <v>157</v>
      </c>
    </row>
    <row r="246" spans="2:51" s="13" customFormat="1" ht="12">
      <c r="B246" s="238"/>
      <c r="C246" s="239"/>
      <c r="D246" s="217" t="s">
        <v>167</v>
      </c>
      <c r="E246" s="240" t="s">
        <v>20</v>
      </c>
      <c r="F246" s="241" t="s">
        <v>2009</v>
      </c>
      <c r="G246" s="239"/>
      <c r="H246" s="240" t="s">
        <v>20</v>
      </c>
      <c r="I246" s="242"/>
      <c r="J246" s="239"/>
      <c r="K246" s="239"/>
      <c r="L246" s="243"/>
      <c r="M246" s="244"/>
      <c r="N246" s="245"/>
      <c r="O246" s="245"/>
      <c r="P246" s="245"/>
      <c r="Q246" s="245"/>
      <c r="R246" s="245"/>
      <c r="S246" s="245"/>
      <c r="T246" s="246"/>
      <c r="AT246" s="247" t="s">
        <v>167</v>
      </c>
      <c r="AU246" s="247" t="s">
        <v>165</v>
      </c>
      <c r="AV246" s="13" t="s">
        <v>8</v>
      </c>
      <c r="AW246" s="13" t="s">
        <v>34</v>
      </c>
      <c r="AX246" s="13" t="s">
        <v>74</v>
      </c>
      <c r="AY246" s="247" t="s">
        <v>157</v>
      </c>
    </row>
    <row r="247" spans="2:51" s="11" customFormat="1" ht="12">
      <c r="B247" s="215"/>
      <c r="C247" s="216"/>
      <c r="D247" s="217" t="s">
        <v>167</v>
      </c>
      <c r="E247" s="218" t="s">
        <v>20</v>
      </c>
      <c r="F247" s="219" t="s">
        <v>2022</v>
      </c>
      <c r="G247" s="216"/>
      <c r="H247" s="220">
        <v>24.69</v>
      </c>
      <c r="I247" s="221"/>
      <c r="J247" s="216"/>
      <c r="K247" s="216"/>
      <c r="L247" s="222"/>
      <c r="M247" s="223"/>
      <c r="N247" s="224"/>
      <c r="O247" s="224"/>
      <c r="P247" s="224"/>
      <c r="Q247" s="224"/>
      <c r="R247" s="224"/>
      <c r="S247" s="224"/>
      <c r="T247" s="225"/>
      <c r="AT247" s="226" t="s">
        <v>167</v>
      </c>
      <c r="AU247" s="226" t="s">
        <v>165</v>
      </c>
      <c r="AV247" s="11" t="s">
        <v>165</v>
      </c>
      <c r="AW247" s="11" t="s">
        <v>34</v>
      </c>
      <c r="AX247" s="11" t="s">
        <v>74</v>
      </c>
      <c r="AY247" s="226" t="s">
        <v>157</v>
      </c>
    </row>
    <row r="248" spans="2:51" s="12" customFormat="1" ht="12">
      <c r="B248" s="227"/>
      <c r="C248" s="228"/>
      <c r="D248" s="217" t="s">
        <v>167</v>
      </c>
      <c r="E248" s="229" t="s">
        <v>20</v>
      </c>
      <c r="F248" s="230" t="s">
        <v>169</v>
      </c>
      <c r="G248" s="228"/>
      <c r="H248" s="231">
        <v>264.73</v>
      </c>
      <c r="I248" s="232"/>
      <c r="J248" s="228"/>
      <c r="K248" s="228"/>
      <c r="L248" s="233"/>
      <c r="M248" s="234"/>
      <c r="N248" s="235"/>
      <c r="O248" s="235"/>
      <c r="P248" s="235"/>
      <c r="Q248" s="235"/>
      <c r="R248" s="235"/>
      <c r="S248" s="235"/>
      <c r="T248" s="236"/>
      <c r="AT248" s="237" t="s">
        <v>167</v>
      </c>
      <c r="AU248" s="237" t="s">
        <v>165</v>
      </c>
      <c r="AV248" s="12" t="s">
        <v>164</v>
      </c>
      <c r="AW248" s="12" t="s">
        <v>34</v>
      </c>
      <c r="AX248" s="12" t="s">
        <v>8</v>
      </c>
      <c r="AY248" s="237" t="s">
        <v>157</v>
      </c>
    </row>
    <row r="249" spans="2:65" s="1" customFormat="1" ht="16.5" customHeight="1">
      <c r="B249" s="38"/>
      <c r="C249" s="204" t="s">
        <v>369</v>
      </c>
      <c r="D249" s="204" t="s">
        <v>159</v>
      </c>
      <c r="E249" s="205" t="s">
        <v>297</v>
      </c>
      <c r="F249" s="206" t="s">
        <v>298</v>
      </c>
      <c r="G249" s="207" t="s">
        <v>162</v>
      </c>
      <c r="H249" s="208">
        <v>1266.51</v>
      </c>
      <c r="I249" s="209"/>
      <c r="J249" s="208">
        <f>ROUND(I249*H249,0)</f>
        <v>0</v>
      </c>
      <c r="K249" s="206" t="s">
        <v>163</v>
      </c>
      <c r="L249" s="43"/>
      <c r="M249" s="210" t="s">
        <v>20</v>
      </c>
      <c r="N249" s="211" t="s">
        <v>46</v>
      </c>
      <c r="O249" s="79"/>
      <c r="P249" s="212">
        <f>O249*H249</f>
        <v>0</v>
      </c>
      <c r="Q249" s="212">
        <v>0.00026</v>
      </c>
      <c r="R249" s="212">
        <f>Q249*H249</f>
        <v>0.3292926</v>
      </c>
      <c r="S249" s="212">
        <v>0</v>
      </c>
      <c r="T249" s="213">
        <f>S249*H249</f>
        <v>0</v>
      </c>
      <c r="AR249" s="17" t="s">
        <v>164</v>
      </c>
      <c r="AT249" s="17" t="s">
        <v>159</v>
      </c>
      <c r="AU249" s="17" t="s">
        <v>165</v>
      </c>
      <c r="AY249" s="17" t="s">
        <v>157</v>
      </c>
      <c r="BE249" s="214">
        <f>IF(N249="základní",J249,0)</f>
        <v>0</v>
      </c>
      <c r="BF249" s="214">
        <f>IF(N249="snížená",J249,0)</f>
        <v>0</v>
      </c>
      <c r="BG249" s="214">
        <f>IF(N249="zákl. přenesená",J249,0)</f>
        <v>0</v>
      </c>
      <c r="BH249" s="214">
        <f>IF(N249="sníž. přenesená",J249,0)</f>
        <v>0</v>
      </c>
      <c r="BI249" s="214">
        <f>IF(N249="nulová",J249,0)</f>
        <v>0</v>
      </c>
      <c r="BJ249" s="17" t="s">
        <v>165</v>
      </c>
      <c r="BK249" s="214">
        <f>ROUND(I249*H249,0)</f>
        <v>0</v>
      </c>
      <c r="BL249" s="17" t="s">
        <v>164</v>
      </c>
      <c r="BM249" s="17" t="s">
        <v>2023</v>
      </c>
    </row>
    <row r="250" spans="2:51" s="13" customFormat="1" ht="12">
      <c r="B250" s="238"/>
      <c r="C250" s="239"/>
      <c r="D250" s="217" t="s">
        <v>167</v>
      </c>
      <c r="E250" s="240" t="s">
        <v>20</v>
      </c>
      <c r="F250" s="241" t="s">
        <v>2024</v>
      </c>
      <c r="G250" s="239"/>
      <c r="H250" s="240" t="s">
        <v>20</v>
      </c>
      <c r="I250" s="242"/>
      <c r="J250" s="239"/>
      <c r="K250" s="239"/>
      <c r="L250" s="243"/>
      <c r="M250" s="244"/>
      <c r="N250" s="245"/>
      <c r="O250" s="245"/>
      <c r="P250" s="245"/>
      <c r="Q250" s="245"/>
      <c r="R250" s="245"/>
      <c r="S250" s="245"/>
      <c r="T250" s="246"/>
      <c r="AT250" s="247" t="s">
        <v>167</v>
      </c>
      <c r="AU250" s="247" t="s">
        <v>165</v>
      </c>
      <c r="AV250" s="13" t="s">
        <v>8</v>
      </c>
      <c r="AW250" s="13" t="s">
        <v>34</v>
      </c>
      <c r="AX250" s="13" t="s">
        <v>74</v>
      </c>
      <c r="AY250" s="247" t="s">
        <v>157</v>
      </c>
    </row>
    <row r="251" spans="2:51" s="11" customFormat="1" ht="12">
      <c r="B251" s="215"/>
      <c r="C251" s="216"/>
      <c r="D251" s="217" t="s">
        <v>167</v>
      </c>
      <c r="E251" s="218" t="s">
        <v>20</v>
      </c>
      <c r="F251" s="219" t="s">
        <v>2025</v>
      </c>
      <c r="G251" s="216"/>
      <c r="H251" s="220">
        <v>792.17</v>
      </c>
      <c r="I251" s="221"/>
      <c r="J251" s="216"/>
      <c r="K251" s="216"/>
      <c r="L251" s="222"/>
      <c r="M251" s="223"/>
      <c r="N251" s="224"/>
      <c r="O251" s="224"/>
      <c r="P251" s="224"/>
      <c r="Q251" s="224"/>
      <c r="R251" s="224"/>
      <c r="S251" s="224"/>
      <c r="T251" s="225"/>
      <c r="AT251" s="226" t="s">
        <v>167</v>
      </c>
      <c r="AU251" s="226" t="s">
        <v>165</v>
      </c>
      <c r="AV251" s="11" t="s">
        <v>165</v>
      </c>
      <c r="AW251" s="11" t="s">
        <v>34</v>
      </c>
      <c r="AX251" s="11" t="s">
        <v>74</v>
      </c>
      <c r="AY251" s="226" t="s">
        <v>157</v>
      </c>
    </row>
    <row r="252" spans="2:51" s="13" customFormat="1" ht="12">
      <c r="B252" s="238"/>
      <c r="C252" s="239"/>
      <c r="D252" s="217" t="s">
        <v>167</v>
      </c>
      <c r="E252" s="240" t="s">
        <v>20</v>
      </c>
      <c r="F252" s="241" t="s">
        <v>302</v>
      </c>
      <c r="G252" s="239"/>
      <c r="H252" s="240" t="s">
        <v>20</v>
      </c>
      <c r="I252" s="242"/>
      <c r="J252" s="239"/>
      <c r="K252" s="239"/>
      <c r="L252" s="243"/>
      <c r="M252" s="244"/>
      <c r="N252" s="245"/>
      <c r="O252" s="245"/>
      <c r="P252" s="245"/>
      <c r="Q252" s="245"/>
      <c r="R252" s="245"/>
      <c r="S252" s="245"/>
      <c r="T252" s="246"/>
      <c r="AT252" s="247" t="s">
        <v>167</v>
      </c>
      <c r="AU252" s="247" t="s">
        <v>165</v>
      </c>
      <c r="AV252" s="13" t="s">
        <v>8</v>
      </c>
      <c r="AW252" s="13" t="s">
        <v>34</v>
      </c>
      <c r="AX252" s="13" t="s">
        <v>74</v>
      </c>
      <c r="AY252" s="247" t="s">
        <v>157</v>
      </c>
    </row>
    <row r="253" spans="2:51" s="11" customFormat="1" ht="12">
      <c r="B253" s="215"/>
      <c r="C253" s="216"/>
      <c r="D253" s="217" t="s">
        <v>167</v>
      </c>
      <c r="E253" s="218" t="s">
        <v>20</v>
      </c>
      <c r="F253" s="219" t="s">
        <v>2026</v>
      </c>
      <c r="G253" s="216"/>
      <c r="H253" s="220">
        <v>749.33</v>
      </c>
      <c r="I253" s="221"/>
      <c r="J253" s="216"/>
      <c r="K253" s="216"/>
      <c r="L253" s="222"/>
      <c r="M253" s="223"/>
      <c r="N253" s="224"/>
      <c r="O253" s="224"/>
      <c r="P253" s="224"/>
      <c r="Q253" s="224"/>
      <c r="R253" s="224"/>
      <c r="S253" s="224"/>
      <c r="T253" s="225"/>
      <c r="AT253" s="226" t="s">
        <v>167</v>
      </c>
      <c r="AU253" s="226" t="s">
        <v>165</v>
      </c>
      <c r="AV253" s="11" t="s">
        <v>165</v>
      </c>
      <c r="AW253" s="11" t="s">
        <v>34</v>
      </c>
      <c r="AX253" s="11" t="s">
        <v>74</v>
      </c>
      <c r="AY253" s="226" t="s">
        <v>157</v>
      </c>
    </row>
    <row r="254" spans="2:51" s="13" customFormat="1" ht="12">
      <c r="B254" s="238"/>
      <c r="C254" s="239"/>
      <c r="D254" s="217" t="s">
        <v>167</v>
      </c>
      <c r="E254" s="240" t="s">
        <v>20</v>
      </c>
      <c r="F254" s="241" t="s">
        <v>309</v>
      </c>
      <c r="G254" s="239"/>
      <c r="H254" s="240" t="s">
        <v>20</v>
      </c>
      <c r="I254" s="242"/>
      <c r="J254" s="239"/>
      <c r="K254" s="239"/>
      <c r="L254" s="243"/>
      <c r="M254" s="244"/>
      <c r="N254" s="245"/>
      <c r="O254" s="245"/>
      <c r="P254" s="245"/>
      <c r="Q254" s="245"/>
      <c r="R254" s="245"/>
      <c r="S254" s="245"/>
      <c r="T254" s="246"/>
      <c r="AT254" s="247" t="s">
        <v>167</v>
      </c>
      <c r="AU254" s="247" t="s">
        <v>165</v>
      </c>
      <c r="AV254" s="13" t="s">
        <v>8</v>
      </c>
      <c r="AW254" s="13" t="s">
        <v>34</v>
      </c>
      <c r="AX254" s="13" t="s">
        <v>74</v>
      </c>
      <c r="AY254" s="247" t="s">
        <v>157</v>
      </c>
    </row>
    <row r="255" spans="2:51" s="11" customFormat="1" ht="12">
      <c r="B255" s="215"/>
      <c r="C255" s="216"/>
      <c r="D255" s="217" t="s">
        <v>167</v>
      </c>
      <c r="E255" s="218" t="s">
        <v>20</v>
      </c>
      <c r="F255" s="219" t="s">
        <v>2027</v>
      </c>
      <c r="G255" s="216"/>
      <c r="H255" s="220">
        <v>-129.06</v>
      </c>
      <c r="I255" s="221"/>
      <c r="J255" s="216"/>
      <c r="K255" s="216"/>
      <c r="L255" s="222"/>
      <c r="M255" s="223"/>
      <c r="N255" s="224"/>
      <c r="O255" s="224"/>
      <c r="P255" s="224"/>
      <c r="Q255" s="224"/>
      <c r="R255" s="224"/>
      <c r="S255" s="224"/>
      <c r="T255" s="225"/>
      <c r="AT255" s="226" t="s">
        <v>167</v>
      </c>
      <c r="AU255" s="226" t="s">
        <v>165</v>
      </c>
      <c r="AV255" s="11" t="s">
        <v>165</v>
      </c>
      <c r="AW255" s="11" t="s">
        <v>34</v>
      </c>
      <c r="AX255" s="11" t="s">
        <v>74</v>
      </c>
      <c r="AY255" s="226" t="s">
        <v>157</v>
      </c>
    </row>
    <row r="256" spans="2:51" s="11" customFormat="1" ht="12">
      <c r="B256" s="215"/>
      <c r="C256" s="216"/>
      <c r="D256" s="217" t="s">
        <v>167</v>
      </c>
      <c r="E256" s="218" t="s">
        <v>20</v>
      </c>
      <c r="F256" s="219" t="s">
        <v>2028</v>
      </c>
      <c r="G256" s="216"/>
      <c r="H256" s="220">
        <v>-145.93</v>
      </c>
      <c r="I256" s="221"/>
      <c r="J256" s="216"/>
      <c r="K256" s="216"/>
      <c r="L256" s="222"/>
      <c r="M256" s="223"/>
      <c r="N256" s="224"/>
      <c r="O256" s="224"/>
      <c r="P256" s="224"/>
      <c r="Q256" s="224"/>
      <c r="R256" s="224"/>
      <c r="S256" s="224"/>
      <c r="T256" s="225"/>
      <c r="AT256" s="226" t="s">
        <v>167</v>
      </c>
      <c r="AU256" s="226" t="s">
        <v>165</v>
      </c>
      <c r="AV256" s="11" t="s">
        <v>165</v>
      </c>
      <c r="AW256" s="11" t="s">
        <v>34</v>
      </c>
      <c r="AX256" s="11" t="s">
        <v>74</v>
      </c>
      <c r="AY256" s="226" t="s">
        <v>157</v>
      </c>
    </row>
    <row r="257" spans="2:51" s="12" customFormat="1" ht="12">
      <c r="B257" s="227"/>
      <c r="C257" s="228"/>
      <c r="D257" s="217" t="s">
        <v>167</v>
      </c>
      <c r="E257" s="229" t="s">
        <v>20</v>
      </c>
      <c r="F257" s="230" t="s">
        <v>169</v>
      </c>
      <c r="G257" s="228"/>
      <c r="H257" s="231">
        <v>1266.51</v>
      </c>
      <c r="I257" s="232"/>
      <c r="J257" s="228"/>
      <c r="K257" s="228"/>
      <c r="L257" s="233"/>
      <c r="M257" s="234"/>
      <c r="N257" s="235"/>
      <c r="O257" s="235"/>
      <c r="P257" s="235"/>
      <c r="Q257" s="235"/>
      <c r="R257" s="235"/>
      <c r="S257" s="235"/>
      <c r="T257" s="236"/>
      <c r="AT257" s="237" t="s">
        <v>167</v>
      </c>
      <c r="AU257" s="237" t="s">
        <v>165</v>
      </c>
      <c r="AV257" s="12" t="s">
        <v>164</v>
      </c>
      <c r="AW257" s="12" t="s">
        <v>34</v>
      </c>
      <c r="AX257" s="12" t="s">
        <v>8</v>
      </c>
      <c r="AY257" s="237" t="s">
        <v>157</v>
      </c>
    </row>
    <row r="258" spans="2:65" s="1" customFormat="1" ht="16.5" customHeight="1">
      <c r="B258" s="38"/>
      <c r="C258" s="204" t="s">
        <v>374</v>
      </c>
      <c r="D258" s="204" t="s">
        <v>159</v>
      </c>
      <c r="E258" s="205" t="s">
        <v>315</v>
      </c>
      <c r="F258" s="206" t="s">
        <v>316</v>
      </c>
      <c r="G258" s="207" t="s">
        <v>162</v>
      </c>
      <c r="H258" s="208">
        <v>259.97</v>
      </c>
      <c r="I258" s="209"/>
      <c r="J258" s="208">
        <f>ROUND(I258*H258,0)</f>
        <v>0</v>
      </c>
      <c r="K258" s="206" t="s">
        <v>163</v>
      </c>
      <c r="L258" s="43"/>
      <c r="M258" s="210" t="s">
        <v>20</v>
      </c>
      <c r="N258" s="211" t="s">
        <v>46</v>
      </c>
      <c r="O258" s="79"/>
      <c r="P258" s="212">
        <f>O258*H258</f>
        <v>0</v>
      </c>
      <c r="Q258" s="212">
        <v>0.00438</v>
      </c>
      <c r="R258" s="212">
        <f>Q258*H258</f>
        <v>1.1386686000000001</v>
      </c>
      <c r="S258" s="212">
        <v>0</v>
      </c>
      <c r="T258" s="213">
        <f>S258*H258</f>
        <v>0</v>
      </c>
      <c r="AR258" s="17" t="s">
        <v>164</v>
      </c>
      <c r="AT258" s="17" t="s">
        <v>159</v>
      </c>
      <c r="AU258" s="17" t="s">
        <v>165</v>
      </c>
      <c r="AY258" s="17" t="s">
        <v>157</v>
      </c>
      <c r="BE258" s="214">
        <f>IF(N258="základní",J258,0)</f>
        <v>0</v>
      </c>
      <c r="BF258" s="214">
        <f>IF(N258="snížená",J258,0)</f>
        <v>0</v>
      </c>
      <c r="BG258" s="214">
        <f>IF(N258="zákl. přenesená",J258,0)</f>
        <v>0</v>
      </c>
      <c r="BH258" s="214">
        <f>IF(N258="sníž. přenesená",J258,0)</f>
        <v>0</v>
      </c>
      <c r="BI258" s="214">
        <f>IF(N258="nulová",J258,0)</f>
        <v>0</v>
      </c>
      <c r="BJ258" s="17" t="s">
        <v>165</v>
      </c>
      <c r="BK258" s="214">
        <f>ROUND(I258*H258,0)</f>
        <v>0</v>
      </c>
      <c r="BL258" s="17" t="s">
        <v>164</v>
      </c>
      <c r="BM258" s="17" t="s">
        <v>2029</v>
      </c>
    </row>
    <row r="259" spans="2:51" s="13" customFormat="1" ht="12">
      <c r="B259" s="238"/>
      <c r="C259" s="239"/>
      <c r="D259" s="217" t="s">
        <v>167</v>
      </c>
      <c r="E259" s="240" t="s">
        <v>20</v>
      </c>
      <c r="F259" s="241" t="s">
        <v>318</v>
      </c>
      <c r="G259" s="239"/>
      <c r="H259" s="240" t="s">
        <v>20</v>
      </c>
      <c r="I259" s="242"/>
      <c r="J259" s="239"/>
      <c r="K259" s="239"/>
      <c r="L259" s="243"/>
      <c r="M259" s="244"/>
      <c r="N259" s="245"/>
      <c r="O259" s="245"/>
      <c r="P259" s="245"/>
      <c r="Q259" s="245"/>
      <c r="R259" s="245"/>
      <c r="S259" s="245"/>
      <c r="T259" s="246"/>
      <c r="AT259" s="247" t="s">
        <v>167</v>
      </c>
      <c r="AU259" s="247" t="s">
        <v>165</v>
      </c>
      <c r="AV259" s="13" t="s">
        <v>8</v>
      </c>
      <c r="AW259" s="13" t="s">
        <v>34</v>
      </c>
      <c r="AX259" s="13" t="s">
        <v>74</v>
      </c>
      <c r="AY259" s="247" t="s">
        <v>157</v>
      </c>
    </row>
    <row r="260" spans="2:51" s="13" customFormat="1" ht="12">
      <c r="B260" s="238"/>
      <c r="C260" s="239"/>
      <c r="D260" s="217" t="s">
        <v>167</v>
      </c>
      <c r="E260" s="240" t="s">
        <v>20</v>
      </c>
      <c r="F260" s="241" t="s">
        <v>307</v>
      </c>
      <c r="G260" s="239"/>
      <c r="H260" s="240" t="s">
        <v>20</v>
      </c>
      <c r="I260" s="242"/>
      <c r="J260" s="239"/>
      <c r="K260" s="239"/>
      <c r="L260" s="243"/>
      <c r="M260" s="244"/>
      <c r="N260" s="245"/>
      <c r="O260" s="245"/>
      <c r="P260" s="245"/>
      <c r="Q260" s="245"/>
      <c r="R260" s="245"/>
      <c r="S260" s="245"/>
      <c r="T260" s="246"/>
      <c r="AT260" s="247" t="s">
        <v>167</v>
      </c>
      <c r="AU260" s="247" t="s">
        <v>165</v>
      </c>
      <c r="AV260" s="13" t="s">
        <v>8</v>
      </c>
      <c r="AW260" s="13" t="s">
        <v>34</v>
      </c>
      <c r="AX260" s="13" t="s">
        <v>74</v>
      </c>
      <c r="AY260" s="247" t="s">
        <v>157</v>
      </c>
    </row>
    <row r="261" spans="2:51" s="11" customFormat="1" ht="12">
      <c r="B261" s="215"/>
      <c r="C261" s="216"/>
      <c r="D261" s="217" t="s">
        <v>167</v>
      </c>
      <c r="E261" s="218" t="s">
        <v>20</v>
      </c>
      <c r="F261" s="219" t="s">
        <v>2030</v>
      </c>
      <c r="G261" s="216"/>
      <c r="H261" s="220">
        <v>64.83</v>
      </c>
      <c r="I261" s="221"/>
      <c r="J261" s="216"/>
      <c r="K261" s="216"/>
      <c r="L261" s="222"/>
      <c r="M261" s="223"/>
      <c r="N261" s="224"/>
      <c r="O261" s="224"/>
      <c r="P261" s="224"/>
      <c r="Q261" s="224"/>
      <c r="R261" s="224"/>
      <c r="S261" s="224"/>
      <c r="T261" s="225"/>
      <c r="AT261" s="226" t="s">
        <v>167</v>
      </c>
      <c r="AU261" s="226" t="s">
        <v>165</v>
      </c>
      <c r="AV261" s="11" t="s">
        <v>165</v>
      </c>
      <c r="AW261" s="11" t="s">
        <v>34</v>
      </c>
      <c r="AX261" s="11" t="s">
        <v>74</v>
      </c>
      <c r="AY261" s="226" t="s">
        <v>157</v>
      </c>
    </row>
    <row r="262" spans="2:51" s="13" customFormat="1" ht="12">
      <c r="B262" s="238"/>
      <c r="C262" s="239"/>
      <c r="D262" s="217" t="s">
        <v>167</v>
      </c>
      <c r="E262" s="240" t="s">
        <v>20</v>
      </c>
      <c r="F262" s="241" t="s">
        <v>302</v>
      </c>
      <c r="G262" s="239"/>
      <c r="H262" s="240" t="s">
        <v>20</v>
      </c>
      <c r="I262" s="242"/>
      <c r="J262" s="239"/>
      <c r="K262" s="239"/>
      <c r="L262" s="243"/>
      <c r="M262" s="244"/>
      <c r="N262" s="245"/>
      <c r="O262" s="245"/>
      <c r="P262" s="245"/>
      <c r="Q262" s="245"/>
      <c r="R262" s="245"/>
      <c r="S262" s="245"/>
      <c r="T262" s="246"/>
      <c r="AT262" s="247" t="s">
        <v>167</v>
      </c>
      <c r="AU262" s="247" t="s">
        <v>165</v>
      </c>
      <c r="AV262" s="13" t="s">
        <v>8</v>
      </c>
      <c r="AW262" s="13" t="s">
        <v>34</v>
      </c>
      <c r="AX262" s="13" t="s">
        <v>74</v>
      </c>
      <c r="AY262" s="247" t="s">
        <v>157</v>
      </c>
    </row>
    <row r="263" spans="2:51" s="11" customFormat="1" ht="12">
      <c r="B263" s="215"/>
      <c r="C263" s="216"/>
      <c r="D263" s="217" t="s">
        <v>167</v>
      </c>
      <c r="E263" s="218" t="s">
        <v>20</v>
      </c>
      <c r="F263" s="219" t="s">
        <v>2031</v>
      </c>
      <c r="G263" s="216"/>
      <c r="H263" s="220">
        <v>50.54</v>
      </c>
      <c r="I263" s="221"/>
      <c r="J263" s="216"/>
      <c r="K263" s="216"/>
      <c r="L263" s="222"/>
      <c r="M263" s="223"/>
      <c r="N263" s="224"/>
      <c r="O263" s="224"/>
      <c r="P263" s="224"/>
      <c r="Q263" s="224"/>
      <c r="R263" s="224"/>
      <c r="S263" s="224"/>
      <c r="T263" s="225"/>
      <c r="AT263" s="226" t="s">
        <v>167</v>
      </c>
      <c r="AU263" s="226" t="s">
        <v>165</v>
      </c>
      <c r="AV263" s="11" t="s">
        <v>165</v>
      </c>
      <c r="AW263" s="11" t="s">
        <v>34</v>
      </c>
      <c r="AX263" s="11" t="s">
        <v>74</v>
      </c>
      <c r="AY263" s="226" t="s">
        <v>157</v>
      </c>
    </row>
    <row r="264" spans="2:51" s="13" customFormat="1" ht="12">
      <c r="B264" s="238"/>
      <c r="C264" s="239"/>
      <c r="D264" s="217" t="s">
        <v>167</v>
      </c>
      <c r="E264" s="240" t="s">
        <v>20</v>
      </c>
      <c r="F264" s="241" t="s">
        <v>309</v>
      </c>
      <c r="G264" s="239"/>
      <c r="H264" s="240" t="s">
        <v>20</v>
      </c>
      <c r="I264" s="242"/>
      <c r="J264" s="239"/>
      <c r="K264" s="239"/>
      <c r="L264" s="243"/>
      <c r="M264" s="244"/>
      <c r="N264" s="245"/>
      <c r="O264" s="245"/>
      <c r="P264" s="245"/>
      <c r="Q264" s="245"/>
      <c r="R264" s="245"/>
      <c r="S264" s="245"/>
      <c r="T264" s="246"/>
      <c r="AT264" s="247" t="s">
        <v>167</v>
      </c>
      <c r="AU264" s="247" t="s">
        <v>165</v>
      </c>
      <c r="AV264" s="13" t="s">
        <v>8</v>
      </c>
      <c r="AW264" s="13" t="s">
        <v>34</v>
      </c>
      <c r="AX264" s="13" t="s">
        <v>74</v>
      </c>
      <c r="AY264" s="247" t="s">
        <v>157</v>
      </c>
    </row>
    <row r="265" spans="2:51" s="11" customFormat="1" ht="12">
      <c r="B265" s="215"/>
      <c r="C265" s="216"/>
      <c r="D265" s="217" t="s">
        <v>167</v>
      </c>
      <c r="E265" s="218" t="s">
        <v>20</v>
      </c>
      <c r="F265" s="219" t="s">
        <v>2032</v>
      </c>
      <c r="G265" s="216"/>
      <c r="H265" s="220">
        <v>-22.18</v>
      </c>
      <c r="I265" s="221"/>
      <c r="J265" s="216"/>
      <c r="K265" s="216"/>
      <c r="L265" s="222"/>
      <c r="M265" s="223"/>
      <c r="N265" s="224"/>
      <c r="O265" s="224"/>
      <c r="P265" s="224"/>
      <c r="Q265" s="224"/>
      <c r="R265" s="224"/>
      <c r="S265" s="224"/>
      <c r="T265" s="225"/>
      <c r="AT265" s="226" t="s">
        <v>167</v>
      </c>
      <c r="AU265" s="226" t="s">
        <v>165</v>
      </c>
      <c r="AV265" s="11" t="s">
        <v>165</v>
      </c>
      <c r="AW265" s="11" t="s">
        <v>34</v>
      </c>
      <c r="AX265" s="11" t="s">
        <v>74</v>
      </c>
      <c r="AY265" s="226" t="s">
        <v>157</v>
      </c>
    </row>
    <row r="266" spans="2:51" s="13" customFormat="1" ht="12">
      <c r="B266" s="238"/>
      <c r="C266" s="239"/>
      <c r="D266" s="217" t="s">
        <v>167</v>
      </c>
      <c r="E266" s="240" t="s">
        <v>20</v>
      </c>
      <c r="F266" s="241" t="s">
        <v>2033</v>
      </c>
      <c r="G266" s="239"/>
      <c r="H266" s="240" t="s">
        <v>20</v>
      </c>
      <c r="I266" s="242"/>
      <c r="J266" s="239"/>
      <c r="K266" s="239"/>
      <c r="L266" s="243"/>
      <c r="M266" s="244"/>
      <c r="N266" s="245"/>
      <c r="O266" s="245"/>
      <c r="P266" s="245"/>
      <c r="Q266" s="245"/>
      <c r="R266" s="245"/>
      <c r="S266" s="245"/>
      <c r="T266" s="246"/>
      <c r="AT266" s="247" t="s">
        <v>167</v>
      </c>
      <c r="AU266" s="247" t="s">
        <v>165</v>
      </c>
      <c r="AV266" s="13" t="s">
        <v>8</v>
      </c>
      <c r="AW266" s="13" t="s">
        <v>34</v>
      </c>
      <c r="AX266" s="13" t="s">
        <v>74</v>
      </c>
      <c r="AY266" s="247" t="s">
        <v>157</v>
      </c>
    </row>
    <row r="267" spans="2:51" s="11" customFormat="1" ht="12">
      <c r="B267" s="215"/>
      <c r="C267" s="216"/>
      <c r="D267" s="217" t="s">
        <v>167</v>
      </c>
      <c r="E267" s="218" t="s">
        <v>20</v>
      </c>
      <c r="F267" s="219" t="s">
        <v>2034</v>
      </c>
      <c r="G267" s="216"/>
      <c r="H267" s="220">
        <v>166.78</v>
      </c>
      <c r="I267" s="221"/>
      <c r="J267" s="216"/>
      <c r="K267" s="216"/>
      <c r="L267" s="222"/>
      <c r="M267" s="223"/>
      <c r="N267" s="224"/>
      <c r="O267" s="224"/>
      <c r="P267" s="224"/>
      <c r="Q267" s="224"/>
      <c r="R267" s="224"/>
      <c r="S267" s="224"/>
      <c r="T267" s="225"/>
      <c r="AT267" s="226" t="s">
        <v>167</v>
      </c>
      <c r="AU267" s="226" t="s">
        <v>165</v>
      </c>
      <c r="AV267" s="11" t="s">
        <v>165</v>
      </c>
      <c r="AW267" s="11" t="s">
        <v>34</v>
      </c>
      <c r="AX267" s="11" t="s">
        <v>74</v>
      </c>
      <c r="AY267" s="226" t="s">
        <v>157</v>
      </c>
    </row>
    <row r="268" spans="2:51" s="12" customFormat="1" ht="12">
      <c r="B268" s="227"/>
      <c r="C268" s="228"/>
      <c r="D268" s="217" t="s">
        <v>167</v>
      </c>
      <c r="E268" s="229" t="s">
        <v>20</v>
      </c>
      <c r="F268" s="230" t="s">
        <v>169</v>
      </c>
      <c r="G268" s="228"/>
      <c r="H268" s="231">
        <v>259.97</v>
      </c>
      <c r="I268" s="232"/>
      <c r="J268" s="228"/>
      <c r="K268" s="228"/>
      <c r="L268" s="233"/>
      <c r="M268" s="234"/>
      <c r="N268" s="235"/>
      <c r="O268" s="235"/>
      <c r="P268" s="235"/>
      <c r="Q268" s="235"/>
      <c r="R268" s="235"/>
      <c r="S268" s="235"/>
      <c r="T268" s="236"/>
      <c r="AT268" s="237" t="s">
        <v>167</v>
      </c>
      <c r="AU268" s="237" t="s">
        <v>165</v>
      </c>
      <c r="AV268" s="12" t="s">
        <v>164</v>
      </c>
      <c r="AW268" s="12" t="s">
        <v>34</v>
      </c>
      <c r="AX268" s="12" t="s">
        <v>8</v>
      </c>
      <c r="AY268" s="237" t="s">
        <v>157</v>
      </c>
    </row>
    <row r="269" spans="2:65" s="1" customFormat="1" ht="22.5" customHeight="1">
      <c r="B269" s="38"/>
      <c r="C269" s="204" t="s">
        <v>378</v>
      </c>
      <c r="D269" s="204" t="s">
        <v>159</v>
      </c>
      <c r="E269" s="205" t="s">
        <v>2035</v>
      </c>
      <c r="F269" s="206" t="s">
        <v>2036</v>
      </c>
      <c r="G269" s="207" t="s">
        <v>162</v>
      </c>
      <c r="H269" s="208">
        <v>191.68</v>
      </c>
      <c r="I269" s="209"/>
      <c r="J269" s="208">
        <f>ROUND(I269*H269,0)</f>
        <v>0</v>
      </c>
      <c r="K269" s="206" t="s">
        <v>163</v>
      </c>
      <c r="L269" s="43"/>
      <c r="M269" s="210" t="s">
        <v>20</v>
      </c>
      <c r="N269" s="211" t="s">
        <v>46</v>
      </c>
      <c r="O269" s="79"/>
      <c r="P269" s="212">
        <f>O269*H269</f>
        <v>0</v>
      </c>
      <c r="Q269" s="212">
        <v>0.00825</v>
      </c>
      <c r="R269" s="212">
        <f>Q269*H269</f>
        <v>1.58136</v>
      </c>
      <c r="S269" s="212">
        <v>0</v>
      </c>
      <c r="T269" s="213">
        <f>S269*H269</f>
        <v>0</v>
      </c>
      <c r="AR269" s="17" t="s">
        <v>164</v>
      </c>
      <c r="AT269" s="17" t="s">
        <v>159</v>
      </c>
      <c r="AU269" s="17" t="s">
        <v>165</v>
      </c>
      <c r="AY269" s="17" t="s">
        <v>157</v>
      </c>
      <c r="BE269" s="214">
        <f>IF(N269="základní",J269,0)</f>
        <v>0</v>
      </c>
      <c r="BF269" s="214">
        <f>IF(N269="snížená",J269,0)</f>
        <v>0</v>
      </c>
      <c r="BG269" s="214">
        <f>IF(N269="zákl. přenesená",J269,0)</f>
        <v>0</v>
      </c>
      <c r="BH269" s="214">
        <f>IF(N269="sníž. přenesená",J269,0)</f>
        <v>0</v>
      </c>
      <c r="BI269" s="214">
        <f>IF(N269="nulová",J269,0)</f>
        <v>0</v>
      </c>
      <c r="BJ269" s="17" t="s">
        <v>165</v>
      </c>
      <c r="BK269" s="214">
        <f>ROUND(I269*H269,0)</f>
        <v>0</v>
      </c>
      <c r="BL269" s="17" t="s">
        <v>164</v>
      </c>
      <c r="BM269" s="17" t="s">
        <v>2037</v>
      </c>
    </row>
    <row r="270" spans="2:51" s="13" customFormat="1" ht="12">
      <c r="B270" s="238"/>
      <c r="C270" s="239"/>
      <c r="D270" s="217" t="s">
        <v>167</v>
      </c>
      <c r="E270" s="240" t="s">
        <v>20</v>
      </c>
      <c r="F270" s="241" t="s">
        <v>2038</v>
      </c>
      <c r="G270" s="239"/>
      <c r="H270" s="240" t="s">
        <v>20</v>
      </c>
      <c r="I270" s="242"/>
      <c r="J270" s="239"/>
      <c r="K270" s="239"/>
      <c r="L270" s="243"/>
      <c r="M270" s="244"/>
      <c r="N270" s="245"/>
      <c r="O270" s="245"/>
      <c r="P270" s="245"/>
      <c r="Q270" s="245"/>
      <c r="R270" s="245"/>
      <c r="S270" s="245"/>
      <c r="T270" s="246"/>
      <c r="AT270" s="247" t="s">
        <v>167</v>
      </c>
      <c r="AU270" s="247" t="s">
        <v>165</v>
      </c>
      <c r="AV270" s="13" t="s">
        <v>8</v>
      </c>
      <c r="AW270" s="13" t="s">
        <v>34</v>
      </c>
      <c r="AX270" s="13" t="s">
        <v>74</v>
      </c>
      <c r="AY270" s="247" t="s">
        <v>157</v>
      </c>
    </row>
    <row r="271" spans="2:51" s="11" customFormat="1" ht="12">
      <c r="B271" s="215"/>
      <c r="C271" s="216"/>
      <c r="D271" s="217" t="s">
        <v>167</v>
      </c>
      <c r="E271" s="218" t="s">
        <v>20</v>
      </c>
      <c r="F271" s="219" t="s">
        <v>2039</v>
      </c>
      <c r="G271" s="216"/>
      <c r="H271" s="220">
        <v>191.68</v>
      </c>
      <c r="I271" s="221"/>
      <c r="J271" s="216"/>
      <c r="K271" s="216"/>
      <c r="L271" s="222"/>
      <c r="M271" s="223"/>
      <c r="N271" s="224"/>
      <c r="O271" s="224"/>
      <c r="P271" s="224"/>
      <c r="Q271" s="224"/>
      <c r="R271" s="224"/>
      <c r="S271" s="224"/>
      <c r="T271" s="225"/>
      <c r="AT271" s="226" t="s">
        <v>167</v>
      </c>
      <c r="AU271" s="226" t="s">
        <v>165</v>
      </c>
      <c r="AV271" s="11" t="s">
        <v>165</v>
      </c>
      <c r="AW271" s="11" t="s">
        <v>34</v>
      </c>
      <c r="AX271" s="11" t="s">
        <v>74</v>
      </c>
      <c r="AY271" s="226" t="s">
        <v>157</v>
      </c>
    </row>
    <row r="272" spans="2:51" s="12" customFormat="1" ht="12">
      <c r="B272" s="227"/>
      <c r="C272" s="228"/>
      <c r="D272" s="217" t="s">
        <v>167</v>
      </c>
      <c r="E272" s="229" t="s">
        <v>20</v>
      </c>
      <c r="F272" s="230" t="s">
        <v>169</v>
      </c>
      <c r="G272" s="228"/>
      <c r="H272" s="231">
        <v>191.68</v>
      </c>
      <c r="I272" s="232"/>
      <c r="J272" s="228"/>
      <c r="K272" s="228"/>
      <c r="L272" s="233"/>
      <c r="M272" s="234"/>
      <c r="N272" s="235"/>
      <c r="O272" s="235"/>
      <c r="P272" s="235"/>
      <c r="Q272" s="235"/>
      <c r="R272" s="235"/>
      <c r="S272" s="235"/>
      <c r="T272" s="236"/>
      <c r="AT272" s="237" t="s">
        <v>167</v>
      </c>
      <c r="AU272" s="237" t="s">
        <v>165</v>
      </c>
      <c r="AV272" s="12" t="s">
        <v>164</v>
      </c>
      <c r="AW272" s="12" t="s">
        <v>34</v>
      </c>
      <c r="AX272" s="12" t="s">
        <v>8</v>
      </c>
      <c r="AY272" s="237" t="s">
        <v>157</v>
      </c>
    </row>
    <row r="273" spans="2:65" s="1" customFormat="1" ht="16.5" customHeight="1">
      <c r="B273" s="38"/>
      <c r="C273" s="248" t="s">
        <v>383</v>
      </c>
      <c r="D273" s="248" t="s">
        <v>223</v>
      </c>
      <c r="E273" s="249" t="s">
        <v>2040</v>
      </c>
      <c r="F273" s="250" t="s">
        <v>2041</v>
      </c>
      <c r="G273" s="251" t="s">
        <v>162</v>
      </c>
      <c r="H273" s="252">
        <v>195.51</v>
      </c>
      <c r="I273" s="253"/>
      <c r="J273" s="252">
        <f>ROUND(I273*H273,0)</f>
        <v>0</v>
      </c>
      <c r="K273" s="250" t="s">
        <v>163</v>
      </c>
      <c r="L273" s="254"/>
      <c r="M273" s="255" t="s">
        <v>20</v>
      </c>
      <c r="N273" s="256" t="s">
        <v>46</v>
      </c>
      <c r="O273" s="79"/>
      <c r="P273" s="212">
        <f>O273*H273</f>
        <v>0</v>
      </c>
      <c r="Q273" s="212">
        <v>0.0015</v>
      </c>
      <c r="R273" s="212">
        <f>Q273*H273</f>
        <v>0.293265</v>
      </c>
      <c r="S273" s="212">
        <v>0</v>
      </c>
      <c r="T273" s="213">
        <f>S273*H273</f>
        <v>0</v>
      </c>
      <c r="AR273" s="17" t="s">
        <v>200</v>
      </c>
      <c r="AT273" s="17" t="s">
        <v>223</v>
      </c>
      <c r="AU273" s="17" t="s">
        <v>165</v>
      </c>
      <c r="AY273" s="17" t="s">
        <v>157</v>
      </c>
      <c r="BE273" s="214">
        <f>IF(N273="základní",J273,0)</f>
        <v>0</v>
      </c>
      <c r="BF273" s="214">
        <f>IF(N273="snížená",J273,0)</f>
        <v>0</v>
      </c>
      <c r="BG273" s="214">
        <f>IF(N273="zákl. přenesená",J273,0)</f>
        <v>0</v>
      </c>
      <c r="BH273" s="214">
        <f>IF(N273="sníž. přenesená",J273,0)</f>
        <v>0</v>
      </c>
      <c r="BI273" s="214">
        <f>IF(N273="nulová",J273,0)</f>
        <v>0</v>
      </c>
      <c r="BJ273" s="17" t="s">
        <v>165</v>
      </c>
      <c r="BK273" s="214">
        <f>ROUND(I273*H273,0)</f>
        <v>0</v>
      </c>
      <c r="BL273" s="17" t="s">
        <v>164</v>
      </c>
      <c r="BM273" s="17" t="s">
        <v>2042</v>
      </c>
    </row>
    <row r="274" spans="2:51" s="11" customFormat="1" ht="12">
      <c r="B274" s="215"/>
      <c r="C274" s="216"/>
      <c r="D274" s="217" t="s">
        <v>167</v>
      </c>
      <c r="E274" s="218" t="s">
        <v>20</v>
      </c>
      <c r="F274" s="219" t="s">
        <v>2043</v>
      </c>
      <c r="G274" s="216"/>
      <c r="H274" s="220">
        <v>195.51</v>
      </c>
      <c r="I274" s="221"/>
      <c r="J274" s="216"/>
      <c r="K274" s="216"/>
      <c r="L274" s="222"/>
      <c r="M274" s="223"/>
      <c r="N274" s="224"/>
      <c r="O274" s="224"/>
      <c r="P274" s="224"/>
      <c r="Q274" s="224"/>
      <c r="R274" s="224"/>
      <c r="S274" s="224"/>
      <c r="T274" s="225"/>
      <c r="AT274" s="226" t="s">
        <v>167</v>
      </c>
      <c r="AU274" s="226" t="s">
        <v>165</v>
      </c>
      <c r="AV274" s="11" t="s">
        <v>165</v>
      </c>
      <c r="AW274" s="11" t="s">
        <v>34</v>
      </c>
      <c r="AX274" s="11" t="s">
        <v>74</v>
      </c>
      <c r="AY274" s="226" t="s">
        <v>157</v>
      </c>
    </row>
    <row r="275" spans="2:51" s="12" customFormat="1" ht="12">
      <c r="B275" s="227"/>
      <c r="C275" s="228"/>
      <c r="D275" s="217" t="s">
        <v>167</v>
      </c>
      <c r="E275" s="229" t="s">
        <v>20</v>
      </c>
      <c r="F275" s="230" t="s">
        <v>169</v>
      </c>
      <c r="G275" s="228"/>
      <c r="H275" s="231">
        <v>195.51</v>
      </c>
      <c r="I275" s="232"/>
      <c r="J275" s="228"/>
      <c r="K275" s="228"/>
      <c r="L275" s="233"/>
      <c r="M275" s="234"/>
      <c r="N275" s="235"/>
      <c r="O275" s="235"/>
      <c r="P275" s="235"/>
      <c r="Q275" s="235"/>
      <c r="R275" s="235"/>
      <c r="S275" s="235"/>
      <c r="T275" s="236"/>
      <c r="AT275" s="237" t="s">
        <v>167</v>
      </c>
      <c r="AU275" s="237" t="s">
        <v>165</v>
      </c>
      <c r="AV275" s="12" t="s">
        <v>164</v>
      </c>
      <c r="AW275" s="12" t="s">
        <v>34</v>
      </c>
      <c r="AX275" s="12" t="s">
        <v>8</v>
      </c>
      <c r="AY275" s="237" t="s">
        <v>157</v>
      </c>
    </row>
    <row r="276" spans="2:65" s="1" customFormat="1" ht="22.5" customHeight="1">
      <c r="B276" s="38"/>
      <c r="C276" s="204" t="s">
        <v>388</v>
      </c>
      <c r="D276" s="204" t="s">
        <v>159</v>
      </c>
      <c r="E276" s="205" t="s">
        <v>330</v>
      </c>
      <c r="F276" s="206" t="s">
        <v>331</v>
      </c>
      <c r="G276" s="207" t="s">
        <v>162</v>
      </c>
      <c r="H276" s="208">
        <v>1266.51</v>
      </c>
      <c r="I276" s="209"/>
      <c r="J276" s="208">
        <f>ROUND(I276*H276,0)</f>
        <v>0</v>
      </c>
      <c r="K276" s="206" t="s">
        <v>163</v>
      </c>
      <c r="L276" s="43"/>
      <c r="M276" s="210" t="s">
        <v>20</v>
      </c>
      <c r="N276" s="211" t="s">
        <v>46</v>
      </c>
      <c r="O276" s="79"/>
      <c r="P276" s="212">
        <f>O276*H276</f>
        <v>0</v>
      </c>
      <c r="Q276" s="212">
        <v>0.00944</v>
      </c>
      <c r="R276" s="212">
        <f>Q276*H276</f>
        <v>11.9558544</v>
      </c>
      <c r="S276" s="212">
        <v>0</v>
      </c>
      <c r="T276" s="213">
        <f>S276*H276</f>
        <v>0</v>
      </c>
      <c r="AR276" s="17" t="s">
        <v>164</v>
      </c>
      <c r="AT276" s="17" t="s">
        <v>159</v>
      </c>
      <c r="AU276" s="17" t="s">
        <v>165</v>
      </c>
      <c r="AY276" s="17" t="s">
        <v>157</v>
      </c>
      <c r="BE276" s="214">
        <f>IF(N276="základní",J276,0)</f>
        <v>0</v>
      </c>
      <c r="BF276" s="214">
        <f>IF(N276="snížená",J276,0)</f>
        <v>0</v>
      </c>
      <c r="BG276" s="214">
        <f>IF(N276="zákl. přenesená",J276,0)</f>
        <v>0</v>
      </c>
      <c r="BH276" s="214">
        <f>IF(N276="sníž. přenesená",J276,0)</f>
        <v>0</v>
      </c>
      <c r="BI276" s="214">
        <f>IF(N276="nulová",J276,0)</f>
        <v>0</v>
      </c>
      <c r="BJ276" s="17" t="s">
        <v>165</v>
      </c>
      <c r="BK276" s="214">
        <f>ROUND(I276*H276,0)</f>
        <v>0</v>
      </c>
      <c r="BL276" s="17" t="s">
        <v>164</v>
      </c>
      <c r="BM276" s="17" t="s">
        <v>2044</v>
      </c>
    </row>
    <row r="277" spans="2:51" s="13" customFormat="1" ht="12">
      <c r="B277" s="238"/>
      <c r="C277" s="239"/>
      <c r="D277" s="217" t="s">
        <v>167</v>
      </c>
      <c r="E277" s="240" t="s">
        <v>20</v>
      </c>
      <c r="F277" s="241" t="s">
        <v>2024</v>
      </c>
      <c r="G277" s="239"/>
      <c r="H277" s="240" t="s">
        <v>20</v>
      </c>
      <c r="I277" s="242"/>
      <c r="J277" s="239"/>
      <c r="K277" s="239"/>
      <c r="L277" s="243"/>
      <c r="M277" s="244"/>
      <c r="N277" s="245"/>
      <c r="O277" s="245"/>
      <c r="P277" s="245"/>
      <c r="Q277" s="245"/>
      <c r="R277" s="245"/>
      <c r="S277" s="245"/>
      <c r="T277" s="246"/>
      <c r="AT277" s="247" t="s">
        <v>167</v>
      </c>
      <c r="AU277" s="247" t="s">
        <v>165</v>
      </c>
      <c r="AV277" s="13" t="s">
        <v>8</v>
      </c>
      <c r="AW277" s="13" t="s">
        <v>34</v>
      </c>
      <c r="AX277" s="13" t="s">
        <v>74</v>
      </c>
      <c r="AY277" s="247" t="s">
        <v>157</v>
      </c>
    </row>
    <row r="278" spans="2:51" s="11" customFormat="1" ht="12">
      <c r="B278" s="215"/>
      <c r="C278" s="216"/>
      <c r="D278" s="217" t="s">
        <v>167</v>
      </c>
      <c r="E278" s="218" t="s">
        <v>20</v>
      </c>
      <c r="F278" s="219" t="s">
        <v>2025</v>
      </c>
      <c r="G278" s="216"/>
      <c r="H278" s="220">
        <v>792.17</v>
      </c>
      <c r="I278" s="221"/>
      <c r="J278" s="216"/>
      <c r="K278" s="216"/>
      <c r="L278" s="222"/>
      <c r="M278" s="223"/>
      <c r="N278" s="224"/>
      <c r="O278" s="224"/>
      <c r="P278" s="224"/>
      <c r="Q278" s="224"/>
      <c r="R278" s="224"/>
      <c r="S278" s="224"/>
      <c r="T278" s="225"/>
      <c r="AT278" s="226" t="s">
        <v>167</v>
      </c>
      <c r="AU278" s="226" t="s">
        <v>165</v>
      </c>
      <c r="AV278" s="11" t="s">
        <v>165</v>
      </c>
      <c r="AW278" s="11" t="s">
        <v>34</v>
      </c>
      <c r="AX278" s="11" t="s">
        <v>74</v>
      </c>
      <c r="AY278" s="226" t="s">
        <v>157</v>
      </c>
    </row>
    <row r="279" spans="2:51" s="13" customFormat="1" ht="12">
      <c r="B279" s="238"/>
      <c r="C279" s="239"/>
      <c r="D279" s="217" t="s">
        <v>167</v>
      </c>
      <c r="E279" s="240" t="s">
        <v>20</v>
      </c>
      <c r="F279" s="241" t="s">
        <v>302</v>
      </c>
      <c r="G279" s="239"/>
      <c r="H279" s="240" t="s">
        <v>20</v>
      </c>
      <c r="I279" s="242"/>
      <c r="J279" s="239"/>
      <c r="K279" s="239"/>
      <c r="L279" s="243"/>
      <c r="M279" s="244"/>
      <c r="N279" s="245"/>
      <c r="O279" s="245"/>
      <c r="P279" s="245"/>
      <c r="Q279" s="245"/>
      <c r="R279" s="245"/>
      <c r="S279" s="245"/>
      <c r="T279" s="246"/>
      <c r="AT279" s="247" t="s">
        <v>167</v>
      </c>
      <c r="AU279" s="247" t="s">
        <v>165</v>
      </c>
      <c r="AV279" s="13" t="s">
        <v>8</v>
      </c>
      <c r="AW279" s="13" t="s">
        <v>34</v>
      </c>
      <c r="AX279" s="13" t="s">
        <v>74</v>
      </c>
      <c r="AY279" s="247" t="s">
        <v>157</v>
      </c>
    </row>
    <row r="280" spans="2:51" s="11" customFormat="1" ht="12">
      <c r="B280" s="215"/>
      <c r="C280" s="216"/>
      <c r="D280" s="217" t="s">
        <v>167</v>
      </c>
      <c r="E280" s="218" t="s">
        <v>20</v>
      </c>
      <c r="F280" s="219" t="s">
        <v>2026</v>
      </c>
      <c r="G280" s="216"/>
      <c r="H280" s="220">
        <v>749.33</v>
      </c>
      <c r="I280" s="221"/>
      <c r="J280" s="216"/>
      <c r="K280" s="216"/>
      <c r="L280" s="222"/>
      <c r="M280" s="223"/>
      <c r="N280" s="224"/>
      <c r="O280" s="224"/>
      <c r="P280" s="224"/>
      <c r="Q280" s="224"/>
      <c r="R280" s="224"/>
      <c r="S280" s="224"/>
      <c r="T280" s="225"/>
      <c r="AT280" s="226" t="s">
        <v>167</v>
      </c>
      <c r="AU280" s="226" t="s">
        <v>165</v>
      </c>
      <c r="AV280" s="11" t="s">
        <v>165</v>
      </c>
      <c r="AW280" s="11" t="s">
        <v>34</v>
      </c>
      <c r="AX280" s="11" t="s">
        <v>74</v>
      </c>
      <c r="AY280" s="226" t="s">
        <v>157</v>
      </c>
    </row>
    <row r="281" spans="2:51" s="13" customFormat="1" ht="12">
      <c r="B281" s="238"/>
      <c r="C281" s="239"/>
      <c r="D281" s="217" t="s">
        <v>167</v>
      </c>
      <c r="E281" s="240" t="s">
        <v>20</v>
      </c>
      <c r="F281" s="241" t="s">
        <v>309</v>
      </c>
      <c r="G281" s="239"/>
      <c r="H281" s="240" t="s">
        <v>20</v>
      </c>
      <c r="I281" s="242"/>
      <c r="J281" s="239"/>
      <c r="K281" s="239"/>
      <c r="L281" s="243"/>
      <c r="M281" s="244"/>
      <c r="N281" s="245"/>
      <c r="O281" s="245"/>
      <c r="P281" s="245"/>
      <c r="Q281" s="245"/>
      <c r="R281" s="245"/>
      <c r="S281" s="245"/>
      <c r="T281" s="246"/>
      <c r="AT281" s="247" t="s">
        <v>167</v>
      </c>
      <c r="AU281" s="247" t="s">
        <v>165</v>
      </c>
      <c r="AV281" s="13" t="s">
        <v>8</v>
      </c>
      <c r="AW281" s="13" t="s">
        <v>34</v>
      </c>
      <c r="AX281" s="13" t="s">
        <v>74</v>
      </c>
      <c r="AY281" s="247" t="s">
        <v>157</v>
      </c>
    </row>
    <row r="282" spans="2:51" s="11" customFormat="1" ht="12">
      <c r="B282" s="215"/>
      <c r="C282" s="216"/>
      <c r="D282" s="217" t="s">
        <v>167</v>
      </c>
      <c r="E282" s="218" t="s">
        <v>20</v>
      </c>
      <c r="F282" s="219" t="s">
        <v>2027</v>
      </c>
      <c r="G282" s="216"/>
      <c r="H282" s="220">
        <v>-129.06</v>
      </c>
      <c r="I282" s="221"/>
      <c r="J282" s="216"/>
      <c r="K282" s="216"/>
      <c r="L282" s="222"/>
      <c r="M282" s="223"/>
      <c r="N282" s="224"/>
      <c r="O282" s="224"/>
      <c r="P282" s="224"/>
      <c r="Q282" s="224"/>
      <c r="R282" s="224"/>
      <c r="S282" s="224"/>
      <c r="T282" s="225"/>
      <c r="AT282" s="226" t="s">
        <v>167</v>
      </c>
      <c r="AU282" s="226" t="s">
        <v>165</v>
      </c>
      <c r="AV282" s="11" t="s">
        <v>165</v>
      </c>
      <c r="AW282" s="11" t="s">
        <v>34</v>
      </c>
      <c r="AX282" s="11" t="s">
        <v>74</v>
      </c>
      <c r="AY282" s="226" t="s">
        <v>157</v>
      </c>
    </row>
    <row r="283" spans="2:51" s="11" customFormat="1" ht="12">
      <c r="B283" s="215"/>
      <c r="C283" s="216"/>
      <c r="D283" s="217" t="s">
        <v>167</v>
      </c>
      <c r="E283" s="218" t="s">
        <v>20</v>
      </c>
      <c r="F283" s="219" t="s">
        <v>2028</v>
      </c>
      <c r="G283" s="216"/>
      <c r="H283" s="220">
        <v>-145.93</v>
      </c>
      <c r="I283" s="221"/>
      <c r="J283" s="216"/>
      <c r="K283" s="216"/>
      <c r="L283" s="222"/>
      <c r="M283" s="223"/>
      <c r="N283" s="224"/>
      <c r="O283" s="224"/>
      <c r="P283" s="224"/>
      <c r="Q283" s="224"/>
      <c r="R283" s="224"/>
      <c r="S283" s="224"/>
      <c r="T283" s="225"/>
      <c r="AT283" s="226" t="s">
        <v>167</v>
      </c>
      <c r="AU283" s="226" t="s">
        <v>165</v>
      </c>
      <c r="AV283" s="11" t="s">
        <v>165</v>
      </c>
      <c r="AW283" s="11" t="s">
        <v>34</v>
      </c>
      <c r="AX283" s="11" t="s">
        <v>74</v>
      </c>
      <c r="AY283" s="226" t="s">
        <v>157</v>
      </c>
    </row>
    <row r="284" spans="2:51" s="12" customFormat="1" ht="12">
      <c r="B284" s="227"/>
      <c r="C284" s="228"/>
      <c r="D284" s="217" t="s">
        <v>167</v>
      </c>
      <c r="E284" s="229" t="s">
        <v>20</v>
      </c>
      <c r="F284" s="230" t="s">
        <v>169</v>
      </c>
      <c r="G284" s="228"/>
      <c r="H284" s="231">
        <v>1266.51</v>
      </c>
      <c r="I284" s="232"/>
      <c r="J284" s="228"/>
      <c r="K284" s="228"/>
      <c r="L284" s="233"/>
      <c r="M284" s="234"/>
      <c r="N284" s="235"/>
      <c r="O284" s="235"/>
      <c r="P284" s="235"/>
      <c r="Q284" s="235"/>
      <c r="R284" s="235"/>
      <c r="S284" s="235"/>
      <c r="T284" s="236"/>
      <c r="AT284" s="237" t="s">
        <v>167</v>
      </c>
      <c r="AU284" s="237" t="s">
        <v>165</v>
      </c>
      <c r="AV284" s="12" t="s">
        <v>164</v>
      </c>
      <c r="AW284" s="12" t="s">
        <v>34</v>
      </c>
      <c r="AX284" s="12" t="s">
        <v>8</v>
      </c>
      <c r="AY284" s="237" t="s">
        <v>157</v>
      </c>
    </row>
    <row r="285" spans="2:65" s="1" customFormat="1" ht="16.5" customHeight="1">
      <c r="B285" s="38"/>
      <c r="C285" s="248" t="s">
        <v>394</v>
      </c>
      <c r="D285" s="248" t="s">
        <v>223</v>
      </c>
      <c r="E285" s="249" t="s">
        <v>335</v>
      </c>
      <c r="F285" s="250" t="s">
        <v>336</v>
      </c>
      <c r="G285" s="251" t="s">
        <v>162</v>
      </c>
      <c r="H285" s="252">
        <v>1291.84</v>
      </c>
      <c r="I285" s="253"/>
      <c r="J285" s="252">
        <f>ROUND(I285*H285,0)</f>
        <v>0</v>
      </c>
      <c r="K285" s="250" t="s">
        <v>163</v>
      </c>
      <c r="L285" s="254"/>
      <c r="M285" s="255" t="s">
        <v>20</v>
      </c>
      <c r="N285" s="256" t="s">
        <v>46</v>
      </c>
      <c r="O285" s="79"/>
      <c r="P285" s="212">
        <f>O285*H285</f>
        <v>0</v>
      </c>
      <c r="Q285" s="212">
        <v>0.025</v>
      </c>
      <c r="R285" s="212">
        <f>Q285*H285</f>
        <v>32.296</v>
      </c>
      <c r="S285" s="212">
        <v>0</v>
      </c>
      <c r="T285" s="213">
        <f>S285*H285</f>
        <v>0</v>
      </c>
      <c r="AR285" s="17" t="s">
        <v>200</v>
      </c>
      <c r="AT285" s="17" t="s">
        <v>223</v>
      </c>
      <c r="AU285" s="17" t="s">
        <v>165</v>
      </c>
      <c r="AY285" s="17" t="s">
        <v>157</v>
      </c>
      <c r="BE285" s="214">
        <f>IF(N285="základní",J285,0)</f>
        <v>0</v>
      </c>
      <c r="BF285" s="214">
        <f>IF(N285="snížená",J285,0)</f>
        <v>0</v>
      </c>
      <c r="BG285" s="214">
        <f>IF(N285="zákl. přenesená",J285,0)</f>
        <v>0</v>
      </c>
      <c r="BH285" s="214">
        <f>IF(N285="sníž. přenesená",J285,0)</f>
        <v>0</v>
      </c>
      <c r="BI285" s="214">
        <f>IF(N285="nulová",J285,0)</f>
        <v>0</v>
      </c>
      <c r="BJ285" s="17" t="s">
        <v>165</v>
      </c>
      <c r="BK285" s="214">
        <f>ROUND(I285*H285,0)</f>
        <v>0</v>
      </c>
      <c r="BL285" s="17" t="s">
        <v>164</v>
      </c>
      <c r="BM285" s="17" t="s">
        <v>2045</v>
      </c>
    </row>
    <row r="286" spans="2:51" s="11" customFormat="1" ht="12">
      <c r="B286" s="215"/>
      <c r="C286" s="216"/>
      <c r="D286" s="217" t="s">
        <v>167</v>
      </c>
      <c r="E286" s="218" t="s">
        <v>20</v>
      </c>
      <c r="F286" s="219" t="s">
        <v>2046</v>
      </c>
      <c r="G286" s="216"/>
      <c r="H286" s="220">
        <v>1291.84</v>
      </c>
      <c r="I286" s="221"/>
      <c r="J286" s="216"/>
      <c r="K286" s="216"/>
      <c r="L286" s="222"/>
      <c r="M286" s="223"/>
      <c r="N286" s="224"/>
      <c r="O286" s="224"/>
      <c r="P286" s="224"/>
      <c r="Q286" s="224"/>
      <c r="R286" s="224"/>
      <c r="S286" s="224"/>
      <c r="T286" s="225"/>
      <c r="AT286" s="226" t="s">
        <v>167</v>
      </c>
      <c r="AU286" s="226" t="s">
        <v>165</v>
      </c>
      <c r="AV286" s="11" t="s">
        <v>165</v>
      </c>
      <c r="AW286" s="11" t="s">
        <v>34</v>
      </c>
      <c r="AX286" s="11" t="s">
        <v>8</v>
      </c>
      <c r="AY286" s="226" t="s">
        <v>157</v>
      </c>
    </row>
    <row r="287" spans="2:65" s="1" customFormat="1" ht="16.5" customHeight="1">
      <c r="B287" s="38"/>
      <c r="C287" s="204" t="s">
        <v>398</v>
      </c>
      <c r="D287" s="204" t="s">
        <v>159</v>
      </c>
      <c r="E287" s="205" t="s">
        <v>341</v>
      </c>
      <c r="F287" s="206" t="s">
        <v>342</v>
      </c>
      <c r="G287" s="207" t="s">
        <v>231</v>
      </c>
      <c r="H287" s="208">
        <v>113.08</v>
      </c>
      <c r="I287" s="209"/>
      <c r="J287" s="208">
        <f>ROUND(I287*H287,0)</f>
        <v>0</v>
      </c>
      <c r="K287" s="206" t="s">
        <v>163</v>
      </c>
      <c r="L287" s="43"/>
      <c r="M287" s="210" t="s">
        <v>20</v>
      </c>
      <c r="N287" s="211" t="s">
        <v>46</v>
      </c>
      <c r="O287" s="79"/>
      <c r="P287" s="212">
        <f>O287*H287</f>
        <v>0</v>
      </c>
      <c r="Q287" s="212">
        <v>6E-05</v>
      </c>
      <c r="R287" s="212">
        <f>Q287*H287</f>
        <v>0.0067848</v>
      </c>
      <c r="S287" s="212">
        <v>0</v>
      </c>
      <c r="T287" s="213">
        <f>S287*H287</f>
        <v>0</v>
      </c>
      <c r="AR287" s="17" t="s">
        <v>164</v>
      </c>
      <c r="AT287" s="17" t="s">
        <v>159</v>
      </c>
      <c r="AU287" s="17" t="s">
        <v>165</v>
      </c>
      <c r="AY287" s="17" t="s">
        <v>157</v>
      </c>
      <c r="BE287" s="214">
        <f>IF(N287="základní",J287,0)</f>
        <v>0</v>
      </c>
      <c r="BF287" s="214">
        <f>IF(N287="snížená",J287,0)</f>
        <v>0</v>
      </c>
      <c r="BG287" s="214">
        <f>IF(N287="zákl. přenesená",J287,0)</f>
        <v>0</v>
      </c>
      <c r="BH287" s="214">
        <f>IF(N287="sníž. přenesená",J287,0)</f>
        <v>0</v>
      </c>
      <c r="BI287" s="214">
        <f>IF(N287="nulová",J287,0)</f>
        <v>0</v>
      </c>
      <c r="BJ287" s="17" t="s">
        <v>165</v>
      </c>
      <c r="BK287" s="214">
        <f>ROUND(I287*H287,0)</f>
        <v>0</v>
      </c>
      <c r="BL287" s="17" t="s">
        <v>164</v>
      </c>
      <c r="BM287" s="17" t="s">
        <v>2047</v>
      </c>
    </row>
    <row r="288" spans="2:51" s="11" customFormat="1" ht="12">
      <c r="B288" s="215"/>
      <c r="C288" s="216"/>
      <c r="D288" s="217" t="s">
        <v>167</v>
      </c>
      <c r="E288" s="218" t="s">
        <v>20</v>
      </c>
      <c r="F288" s="219" t="s">
        <v>2048</v>
      </c>
      <c r="G288" s="216"/>
      <c r="H288" s="220">
        <v>113.08</v>
      </c>
      <c r="I288" s="221"/>
      <c r="J288" s="216"/>
      <c r="K288" s="216"/>
      <c r="L288" s="222"/>
      <c r="M288" s="223"/>
      <c r="N288" s="224"/>
      <c r="O288" s="224"/>
      <c r="P288" s="224"/>
      <c r="Q288" s="224"/>
      <c r="R288" s="224"/>
      <c r="S288" s="224"/>
      <c r="T288" s="225"/>
      <c r="AT288" s="226" t="s">
        <v>167</v>
      </c>
      <c r="AU288" s="226" t="s">
        <v>165</v>
      </c>
      <c r="AV288" s="11" t="s">
        <v>165</v>
      </c>
      <c r="AW288" s="11" t="s">
        <v>34</v>
      </c>
      <c r="AX288" s="11" t="s">
        <v>8</v>
      </c>
      <c r="AY288" s="226" t="s">
        <v>157</v>
      </c>
    </row>
    <row r="289" spans="2:65" s="1" customFormat="1" ht="16.5" customHeight="1">
      <c r="B289" s="38"/>
      <c r="C289" s="248" t="s">
        <v>404</v>
      </c>
      <c r="D289" s="248" t="s">
        <v>223</v>
      </c>
      <c r="E289" s="249" t="s">
        <v>346</v>
      </c>
      <c r="F289" s="250" t="s">
        <v>347</v>
      </c>
      <c r="G289" s="251" t="s">
        <v>231</v>
      </c>
      <c r="H289" s="252">
        <v>118.73</v>
      </c>
      <c r="I289" s="253"/>
      <c r="J289" s="252">
        <f>ROUND(I289*H289,0)</f>
        <v>0</v>
      </c>
      <c r="K289" s="250" t="s">
        <v>163</v>
      </c>
      <c r="L289" s="254"/>
      <c r="M289" s="255" t="s">
        <v>20</v>
      </c>
      <c r="N289" s="256" t="s">
        <v>46</v>
      </c>
      <c r="O289" s="79"/>
      <c r="P289" s="212">
        <f>O289*H289</f>
        <v>0</v>
      </c>
      <c r="Q289" s="212">
        <v>0.0006</v>
      </c>
      <c r="R289" s="212">
        <f>Q289*H289</f>
        <v>0.071238</v>
      </c>
      <c r="S289" s="212">
        <v>0</v>
      </c>
      <c r="T289" s="213">
        <f>S289*H289</f>
        <v>0</v>
      </c>
      <c r="AR289" s="17" t="s">
        <v>200</v>
      </c>
      <c r="AT289" s="17" t="s">
        <v>223</v>
      </c>
      <c r="AU289" s="17" t="s">
        <v>165</v>
      </c>
      <c r="AY289" s="17" t="s">
        <v>157</v>
      </c>
      <c r="BE289" s="214">
        <f>IF(N289="základní",J289,0)</f>
        <v>0</v>
      </c>
      <c r="BF289" s="214">
        <f>IF(N289="snížená",J289,0)</f>
        <v>0</v>
      </c>
      <c r="BG289" s="214">
        <f>IF(N289="zákl. přenesená",J289,0)</f>
        <v>0</v>
      </c>
      <c r="BH289" s="214">
        <f>IF(N289="sníž. přenesená",J289,0)</f>
        <v>0</v>
      </c>
      <c r="BI289" s="214">
        <f>IF(N289="nulová",J289,0)</f>
        <v>0</v>
      </c>
      <c r="BJ289" s="17" t="s">
        <v>165</v>
      </c>
      <c r="BK289" s="214">
        <f>ROUND(I289*H289,0)</f>
        <v>0</v>
      </c>
      <c r="BL289" s="17" t="s">
        <v>164</v>
      </c>
      <c r="BM289" s="17" t="s">
        <v>2049</v>
      </c>
    </row>
    <row r="290" spans="2:51" s="11" customFormat="1" ht="12">
      <c r="B290" s="215"/>
      <c r="C290" s="216"/>
      <c r="D290" s="217" t="s">
        <v>167</v>
      </c>
      <c r="E290" s="218" t="s">
        <v>20</v>
      </c>
      <c r="F290" s="219" t="s">
        <v>2050</v>
      </c>
      <c r="G290" s="216"/>
      <c r="H290" s="220">
        <v>118.73</v>
      </c>
      <c r="I290" s="221"/>
      <c r="J290" s="216"/>
      <c r="K290" s="216"/>
      <c r="L290" s="222"/>
      <c r="M290" s="223"/>
      <c r="N290" s="224"/>
      <c r="O290" s="224"/>
      <c r="P290" s="224"/>
      <c r="Q290" s="224"/>
      <c r="R290" s="224"/>
      <c r="S290" s="224"/>
      <c r="T290" s="225"/>
      <c r="AT290" s="226" t="s">
        <v>167</v>
      </c>
      <c r="AU290" s="226" t="s">
        <v>165</v>
      </c>
      <c r="AV290" s="11" t="s">
        <v>165</v>
      </c>
      <c r="AW290" s="11" t="s">
        <v>34</v>
      </c>
      <c r="AX290" s="11" t="s">
        <v>74</v>
      </c>
      <c r="AY290" s="226" t="s">
        <v>157</v>
      </c>
    </row>
    <row r="291" spans="2:51" s="12" customFormat="1" ht="12">
      <c r="B291" s="227"/>
      <c r="C291" s="228"/>
      <c r="D291" s="217" t="s">
        <v>167</v>
      </c>
      <c r="E291" s="229" t="s">
        <v>20</v>
      </c>
      <c r="F291" s="230" t="s">
        <v>169</v>
      </c>
      <c r="G291" s="228"/>
      <c r="H291" s="231">
        <v>118.73</v>
      </c>
      <c r="I291" s="232"/>
      <c r="J291" s="228"/>
      <c r="K291" s="228"/>
      <c r="L291" s="233"/>
      <c r="M291" s="234"/>
      <c r="N291" s="235"/>
      <c r="O291" s="235"/>
      <c r="P291" s="235"/>
      <c r="Q291" s="235"/>
      <c r="R291" s="235"/>
      <c r="S291" s="235"/>
      <c r="T291" s="236"/>
      <c r="AT291" s="237" t="s">
        <v>167</v>
      </c>
      <c r="AU291" s="237" t="s">
        <v>165</v>
      </c>
      <c r="AV291" s="12" t="s">
        <v>164</v>
      </c>
      <c r="AW291" s="12" t="s">
        <v>34</v>
      </c>
      <c r="AX291" s="12" t="s">
        <v>8</v>
      </c>
      <c r="AY291" s="237" t="s">
        <v>157</v>
      </c>
    </row>
    <row r="292" spans="2:65" s="1" customFormat="1" ht="16.5" customHeight="1">
      <c r="B292" s="38"/>
      <c r="C292" s="204" t="s">
        <v>409</v>
      </c>
      <c r="D292" s="204" t="s">
        <v>159</v>
      </c>
      <c r="E292" s="205" t="s">
        <v>351</v>
      </c>
      <c r="F292" s="206" t="s">
        <v>352</v>
      </c>
      <c r="G292" s="207" t="s">
        <v>231</v>
      </c>
      <c r="H292" s="208">
        <v>2586.98</v>
      </c>
      <c r="I292" s="209"/>
      <c r="J292" s="208">
        <f>ROUND(I292*H292,0)</f>
        <v>0</v>
      </c>
      <c r="K292" s="206" t="s">
        <v>163</v>
      </c>
      <c r="L292" s="43"/>
      <c r="M292" s="210" t="s">
        <v>20</v>
      </c>
      <c r="N292" s="211" t="s">
        <v>46</v>
      </c>
      <c r="O292" s="79"/>
      <c r="P292" s="212">
        <f>O292*H292</f>
        <v>0</v>
      </c>
      <c r="Q292" s="212">
        <v>0.00025</v>
      </c>
      <c r="R292" s="212">
        <f>Q292*H292</f>
        <v>0.646745</v>
      </c>
      <c r="S292" s="212">
        <v>0</v>
      </c>
      <c r="T292" s="213">
        <f>S292*H292</f>
        <v>0</v>
      </c>
      <c r="AR292" s="17" t="s">
        <v>164</v>
      </c>
      <c r="AT292" s="17" t="s">
        <v>159</v>
      </c>
      <c r="AU292" s="17" t="s">
        <v>165</v>
      </c>
      <c r="AY292" s="17" t="s">
        <v>157</v>
      </c>
      <c r="BE292" s="214">
        <f>IF(N292="základní",J292,0)</f>
        <v>0</v>
      </c>
      <c r="BF292" s="214">
        <f>IF(N292="snížená",J292,0)</f>
        <v>0</v>
      </c>
      <c r="BG292" s="214">
        <f>IF(N292="zákl. přenesená",J292,0)</f>
        <v>0</v>
      </c>
      <c r="BH292" s="214">
        <f>IF(N292="sníž. přenesená",J292,0)</f>
        <v>0</v>
      </c>
      <c r="BI292" s="214">
        <f>IF(N292="nulová",J292,0)</f>
        <v>0</v>
      </c>
      <c r="BJ292" s="17" t="s">
        <v>165</v>
      </c>
      <c r="BK292" s="214">
        <f>ROUND(I292*H292,0)</f>
        <v>0</v>
      </c>
      <c r="BL292" s="17" t="s">
        <v>164</v>
      </c>
      <c r="BM292" s="17" t="s">
        <v>2051</v>
      </c>
    </row>
    <row r="293" spans="2:51" s="13" customFormat="1" ht="12">
      <c r="B293" s="238"/>
      <c r="C293" s="239"/>
      <c r="D293" s="217" t="s">
        <v>167</v>
      </c>
      <c r="E293" s="240" t="s">
        <v>20</v>
      </c>
      <c r="F293" s="241" t="s">
        <v>2052</v>
      </c>
      <c r="G293" s="239"/>
      <c r="H293" s="240" t="s">
        <v>20</v>
      </c>
      <c r="I293" s="242"/>
      <c r="J293" s="239"/>
      <c r="K293" s="239"/>
      <c r="L293" s="243"/>
      <c r="M293" s="244"/>
      <c r="N293" s="245"/>
      <c r="O293" s="245"/>
      <c r="P293" s="245"/>
      <c r="Q293" s="245"/>
      <c r="R293" s="245"/>
      <c r="S293" s="245"/>
      <c r="T293" s="246"/>
      <c r="AT293" s="247" t="s">
        <v>167</v>
      </c>
      <c r="AU293" s="247" t="s">
        <v>165</v>
      </c>
      <c r="AV293" s="13" t="s">
        <v>8</v>
      </c>
      <c r="AW293" s="13" t="s">
        <v>34</v>
      </c>
      <c r="AX293" s="13" t="s">
        <v>74</v>
      </c>
      <c r="AY293" s="247" t="s">
        <v>157</v>
      </c>
    </row>
    <row r="294" spans="2:51" s="13" customFormat="1" ht="12">
      <c r="B294" s="238"/>
      <c r="C294" s="239"/>
      <c r="D294" s="217" t="s">
        <v>167</v>
      </c>
      <c r="E294" s="240" t="s">
        <v>20</v>
      </c>
      <c r="F294" s="241" t="s">
        <v>1968</v>
      </c>
      <c r="G294" s="239"/>
      <c r="H294" s="240" t="s">
        <v>20</v>
      </c>
      <c r="I294" s="242"/>
      <c r="J294" s="239"/>
      <c r="K294" s="239"/>
      <c r="L294" s="243"/>
      <c r="M294" s="244"/>
      <c r="N294" s="245"/>
      <c r="O294" s="245"/>
      <c r="P294" s="245"/>
      <c r="Q294" s="245"/>
      <c r="R294" s="245"/>
      <c r="S294" s="245"/>
      <c r="T294" s="246"/>
      <c r="AT294" s="247" t="s">
        <v>167</v>
      </c>
      <c r="AU294" s="247" t="s">
        <v>165</v>
      </c>
      <c r="AV294" s="13" t="s">
        <v>8</v>
      </c>
      <c r="AW294" s="13" t="s">
        <v>34</v>
      </c>
      <c r="AX294" s="13" t="s">
        <v>74</v>
      </c>
      <c r="AY294" s="247" t="s">
        <v>157</v>
      </c>
    </row>
    <row r="295" spans="2:51" s="13" customFormat="1" ht="12">
      <c r="B295" s="238"/>
      <c r="C295" s="239"/>
      <c r="D295" s="217" t="s">
        <v>167</v>
      </c>
      <c r="E295" s="240" t="s">
        <v>20</v>
      </c>
      <c r="F295" s="241" t="s">
        <v>239</v>
      </c>
      <c r="G295" s="239"/>
      <c r="H295" s="240" t="s">
        <v>20</v>
      </c>
      <c r="I295" s="242"/>
      <c r="J295" s="239"/>
      <c r="K295" s="239"/>
      <c r="L295" s="243"/>
      <c r="M295" s="244"/>
      <c r="N295" s="245"/>
      <c r="O295" s="245"/>
      <c r="P295" s="245"/>
      <c r="Q295" s="245"/>
      <c r="R295" s="245"/>
      <c r="S295" s="245"/>
      <c r="T295" s="246"/>
      <c r="AT295" s="247" t="s">
        <v>167</v>
      </c>
      <c r="AU295" s="247" t="s">
        <v>165</v>
      </c>
      <c r="AV295" s="13" t="s">
        <v>8</v>
      </c>
      <c r="AW295" s="13" t="s">
        <v>34</v>
      </c>
      <c r="AX295" s="13" t="s">
        <v>74</v>
      </c>
      <c r="AY295" s="247" t="s">
        <v>157</v>
      </c>
    </row>
    <row r="296" spans="2:51" s="11" customFormat="1" ht="12">
      <c r="B296" s="215"/>
      <c r="C296" s="216"/>
      <c r="D296" s="217" t="s">
        <v>167</v>
      </c>
      <c r="E296" s="218" t="s">
        <v>20</v>
      </c>
      <c r="F296" s="219" t="s">
        <v>2053</v>
      </c>
      <c r="G296" s="216"/>
      <c r="H296" s="220">
        <v>214.18</v>
      </c>
      <c r="I296" s="221"/>
      <c r="J296" s="216"/>
      <c r="K296" s="216"/>
      <c r="L296" s="222"/>
      <c r="M296" s="223"/>
      <c r="N296" s="224"/>
      <c r="O296" s="224"/>
      <c r="P296" s="224"/>
      <c r="Q296" s="224"/>
      <c r="R296" s="224"/>
      <c r="S296" s="224"/>
      <c r="T296" s="225"/>
      <c r="AT296" s="226" t="s">
        <v>167</v>
      </c>
      <c r="AU296" s="226" t="s">
        <v>165</v>
      </c>
      <c r="AV296" s="11" t="s">
        <v>165</v>
      </c>
      <c r="AW296" s="11" t="s">
        <v>34</v>
      </c>
      <c r="AX296" s="11" t="s">
        <v>74</v>
      </c>
      <c r="AY296" s="226" t="s">
        <v>157</v>
      </c>
    </row>
    <row r="297" spans="2:51" s="13" customFormat="1" ht="12">
      <c r="B297" s="238"/>
      <c r="C297" s="239"/>
      <c r="D297" s="217" t="s">
        <v>167</v>
      </c>
      <c r="E297" s="240" t="s">
        <v>20</v>
      </c>
      <c r="F297" s="241" t="s">
        <v>289</v>
      </c>
      <c r="G297" s="239"/>
      <c r="H297" s="240" t="s">
        <v>20</v>
      </c>
      <c r="I297" s="242"/>
      <c r="J297" s="239"/>
      <c r="K297" s="239"/>
      <c r="L297" s="243"/>
      <c r="M297" s="244"/>
      <c r="N297" s="245"/>
      <c r="O297" s="245"/>
      <c r="P297" s="245"/>
      <c r="Q297" s="245"/>
      <c r="R297" s="245"/>
      <c r="S297" s="245"/>
      <c r="T297" s="246"/>
      <c r="AT297" s="247" t="s">
        <v>167</v>
      </c>
      <c r="AU297" s="247" t="s">
        <v>165</v>
      </c>
      <c r="AV297" s="13" t="s">
        <v>8</v>
      </c>
      <c r="AW297" s="13" t="s">
        <v>34</v>
      </c>
      <c r="AX297" s="13" t="s">
        <v>74</v>
      </c>
      <c r="AY297" s="247" t="s">
        <v>157</v>
      </c>
    </row>
    <row r="298" spans="2:51" s="11" customFormat="1" ht="12">
      <c r="B298" s="215"/>
      <c r="C298" s="216"/>
      <c r="D298" s="217" t="s">
        <v>167</v>
      </c>
      <c r="E298" s="218" t="s">
        <v>20</v>
      </c>
      <c r="F298" s="219" t="s">
        <v>2054</v>
      </c>
      <c r="G298" s="216"/>
      <c r="H298" s="220">
        <v>176.11</v>
      </c>
      <c r="I298" s="221"/>
      <c r="J298" s="216"/>
      <c r="K298" s="216"/>
      <c r="L298" s="222"/>
      <c r="M298" s="223"/>
      <c r="N298" s="224"/>
      <c r="O298" s="224"/>
      <c r="P298" s="224"/>
      <c r="Q298" s="224"/>
      <c r="R298" s="224"/>
      <c r="S298" s="224"/>
      <c r="T298" s="225"/>
      <c r="AT298" s="226" t="s">
        <v>167</v>
      </c>
      <c r="AU298" s="226" t="s">
        <v>165</v>
      </c>
      <c r="AV298" s="11" t="s">
        <v>165</v>
      </c>
      <c r="AW298" s="11" t="s">
        <v>34</v>
      </c>
      <c r="AX298" s="11" t="s">
        <v>74</v>
      </c>
      <c r="AY298" s="226" t="s">
        <v>157</v>
      </c>
    </row>
    <row r="299" spans="2:51" s="11" customFormat="1" ht="12">
      <c r="B299" s="215"/>
      <c r="C299" s="216"/>
      <c r="D299" s="217" t="s">
        <v>167</v>
      </c>
      <c r="E299" s="218" t="s">
        <v>20</v>
      </c>
      <c r="F299" s="219" t="s">
        <v>2055</v>
      </c>
      <c r="G299" s="216"/>
      <c r="H299" s="220">
        <v>64.51</v>
      </c>
      <c r="I299" s="221"/>
      <c r="J299" s="216"/>
      <c r="K299" s="216"/>
      <c r="L299" s="222"/>
      <c r="M299" s="223"/>
      <c r="N299" s="224"/>
      <c r="O299" s="224"/>
      <c r="P299" s="224"/>
      <c r="Q299" s="224"/>
      <c r="R299" s="224"/>
      <c r="S299" s="224"/>
      <c r="T299" s="225"/>
      <c r="AT299" s="226" t="s">
        <v>167</v>
      </c>
      <c r="AU299" s="226" t="s">
        <v>165</v>
      </c>
      <c r="AV299" s="11" t="s">
        <v>165</v>
      </c>
      <c r="AW299" s="11" t="s">
        <v>34</v>
      </c>
      <c r="AX299" s="11" t="s">
        <v>74</v>
      </c>
      <c r="AY299" s="226" t="s">
        <v>157</v>
      </c>
    </row>
    <row r="300" spans="2:51" s="13" customFormat="1" ht="12">
      <c r="B300" s="238"/>
      <c r="C300" s="239"/>
      <c r="D300" s="217" t="s">
        <v>167</v>
      </c>
      <c r="E300" s="240" t="s">
        <v>20</v>
      </c>
      <c r="F300" s="241" t="s">
        <v>292</v>
      </c>
      <c r="G300" s="239"/>
      <c r="H300" s="240" t="s">
        <v>20</v>
      </c>
      <c r="I300" s="242"/>
      <c r="J300" s="239"/>
      <c r="K300" s="239"/>
      <c r="L300" s="243"/>
      <c r="M300" s="244"/>
      <c r="N300" s="245"/>
      <c r="O300" s="245"/>
      <c r="P300" s="245"/>
      <c r="Q300" s="245"/>
      <c r="R300" s="245"/>
      <c r="S300" s="245"/>
      <c r="T300" s="246"/>
      <c r="AT300" s="247" t="s">
        <v>167</v>
      </c>
      <c r="AU300" s="247" t="s">
        <v>165</v>
      </c>
      <c r="AV300" s="13" t="s">
        <v>8</v>
      </c>
      <c r="AW300" s="13" t="s">
        <v>34</v>
      </c>
      <c r="AX300" s="13" t="s">
        <v>74</v>
      </c>
      <c r="AY300" s="247" t="s">
        <v>157</v>
      </c>
    </row>
    <row r="301" spans="2:51" s="11" customFormat="1" ht="12">
      <c r="B301" s="215"/>
      <c r="C301" s="216"/>
      <c r="D301" s="217" t="s">
        <v>167</v>
      </c>
      <c r="E301" s="218" t="s">
        <v>20</v>
      </c>
      <c r="F301" s="219" t="s">
        <v>2056</v>
      </c>
      <c r="G301" s="216"/>
      <c r="H301" s="220">
        <v>264.92</v>
      </c>
      <c r="I301" s="221"/>
      <c r="J301" s="216"/>
      <c r="K301" s="216"/>
      <c r="L301" s="222"/>
      <c r="M301" s="223"/>
      <c r="N301" s="224"/>
      <c r="O301" s="224"/>
      <c r="P301" s="224"/>
      <c r="Q301" s="224"/>
      <c r="R301" s="224"/>
      <c r="S301" s="224"/>
      <c r="T301" s="225"/>
      <c r="AT301" s="226" t="s">
        <v>167</v>
      </c>
      <c r="AU301" s="226" t="s">
        <v>165</v>
      </c>
      <c r="AV301" s="11" t="s">
        <v>165</v>
      </c>
      <c r="AW301" s="11" t="s">
        <v>34</v>
      </c>
      <c r="AX301" s="11" t="s">
        <v>74</v>
      </c>
      <c r="AY301" s="226" t="s">
        <v>157</v>
      </c>
    </row>
    <row r="302" spans="2:51" s="13" customFormat="1" ht="12">
      <c r="B302" s="238"/>
      <c r="C302" s="239"/>
      <c r="D302" s="217" t="s">
        <v>167</v>
      </c>
      <c r="E302" s="240" t="s">
        <v>20</v>
      </c>
      <c r="F302" s="241" t="s">
        <v>294</v>
      </c>
      <c r="G302" s="239"/>
      <c r="H302" s="240" t="s">
        <v>20</v>
      </c>
      <c r="I302" s="242"/>
      <c r="J302" s="239"/>
      <c r="K302" s="239"/>
      <c r="L302" s="243"/>
      <c r="M302" s="244"/>
      <c r="N302" s="245"/>
      <c r="O302" s="245"/>
      <c r="P302" s="245"/>
      <c r="Q302" s="245"/>
      <c r="R302" s="245"/>
      <c r="S302" s="245"/>
      <c r="T302" s="246"/>
      <c r="AT302" s="247" t="s">
        <v>167</v>
      </c>
      <c r="AU302" s="247" t="s">
        <v>165</v>
      </c>
      <c r="AV302" s="13" t="s">
        <v>8</v>
      </c>
      <c r="AW302" s="13" t="s">
        <v>34</v>
      </c>
      <c r="AX302" s="13" t="s">
        <v>74</v>
      </c>
      <c r="AY302" s="247" t="s">
        <v>157</v>
      </c>
    </row>
    <row r="303" spans="2:51" s="11" customFormat="1" ht="12">
      <c r="B303" s="215"/>
      <c r="C303" s="216"/>
      <c r="D303" s="217" t="s">
        <v>167</v>
      </c>
      <c r="E303" s="218" t="s">
        <v>20</v>
      </c>
      <c r="F303" s="219" t="s">
        <v>2057</v>
      </c>
      <c r="G303" s="216"/>
      <c r="H303" s="220">
        <v>576.44</v>
      </c>
      <c r="I303" s="221"/>
      <c r="J303" s="216"/>
      <c r="K303" s="216"/>
      <c r="L303" s="222"/>
      <c r="M303" s="223"/>
      <c r="N303" s="224"/>
      <c r="O303" s="224"/>
      <c r="P303" s="224"/>
      <c r="Q303" s="224"/>
      <c r="R303" s="224"/>
      <c r="S303" s="224"/>
      <c r="T303" s="225"/>
      <c r="AT303" s="226" t="s">
        <v>167</v>
      </c>
      <c r="AU303" s="226" t="s">
        <v>165</v>
      </c>
      <c r="AV303" s="11" t="s">
        <v>165</v>
      </c>
      <c r="AW303" s="11" t="s">
        <v>34</v>
      </c>
      <c r="AX303" s="11" t="s">
        <v>74</v>
      </c>
      <c r="AY303" s="226" t="s">
        <v>157</v>
      </c>
    </row>
    <row r="304" spans="2:51" s="14" customFormat="1" ht="12">
      <c r="B304" s="257"/>
      <c r="C304" s="258"/>
      <c r="D304" s="217" t="s">
        <v>167</v>
      </c>
      <c r="E304" s="259" t="s">
        <v>20</v>
      </c>
      <c r="F304" s="260" t="s">
        <v>357</v>
      </c>
      <c r="G304" s="258"/>
      <c r="H304" s="261">
        <v>1296.16</v>
      </c>
      <c r="I304" s="262"/>
      <c r="J304" s="258"/>
      <c r="K304" s="258"/>
      <c r="L304" s="263"/>
      <c r="M304" s="264"/>
      <c r="N304" s="265"/>
      <c r="O304" s="265"/>
      <c r="P304" s="265"/>
      <c r="Q304" s="265"/>
      <c r="R304" s="265"/>
      <c r="S304" s="265"/>
      <c r="T304" s="266"/>
      <c r="AT304" s="267" t="s">
        <v>167</v>
      </c>
      <c r="AU304" s="267" t="s">
        <v>165</v>
      </c>
      <c r="AV304" s="14" t="s">
        <v>175</v>
      </c>
      <c r="AW304" s="14" t="s">
        <v>34</v>
      </c>
      <c r="AX304" s="14" t="s">
        <v>74</v>
      </c>
      <c r="AY304" s="267" t="s">
        <v>157</v>
      </c>
    </row>
    <row r="305" spans="2:51" s="13" customFormat="1" ht="12">
      <c r="B305" s="238"/>
      <c r="C305" s="239"/>
      <c r="D305" s="217" t="s">
        <v>167</v>
      </c>
      <c r="E305" s="240" t="s">
        <v>20</v>
      </c>
      <c r="F305" s="241" t="s">
        <v>2058</v>
      </c>
      <c r="G305" s="239"/>
      <c r="H305" s="240" t="s">
        <v>20</v>
      </c>
      <c r="I305" s="242"/>
      <c r="J305" s="239"/>
      <c r="K305" s="239"/>
      <c r="L305" s="243"/>
      <c r="M305" s="244"/>
      <c r="N305" s="245"/>
      <c r="O305" s="245"/>
      <c r="P305" s="245"/>
      <c r="Q305" s="245"/>
      <c r="R305" s="245"/>
      <c r="S305" s="245"/>
      <c r="T305" s="246"/>
      <c r="AT305" s="247" t="s">
        <v>167</v>
      </c>
      <c r="AU305" s="247" t="s">
        <v>165</v>
      </c>
      <c r="AV305" s="13" t="s">
        <v>8</v>
      </c>
      <c r="AW305" s="13" t="s">
        <v>34</v>
      </c>
      <c r="AX305" s="13" t="s">
        <v>74</v>
      </c>
      <c r="AY305" s="247" t="s">
        <v>157</v>
      </c>
    </row>
    <row r="306" spans="2:51" s="13" customFormat="1" ht="12">
      <c r="B306" s="238"/>
      <c r="C306" s="239"/>
      <c r="D306" s="217" t="s">
        <v>167</v>
      </c>
      <c r="E306" s="240" t="s">
        <v>20</v>
      </c>
      <c r="F306" s="241" t="s">
        <v>239</v>
      </c>
      <c r="G306" s="239"/>
      <c r="H306" s="240" t="s">
        <v>20</v>
      </c>
      <c r="I306" s="242"/>
      <c r="J306" s="239"/>
      <c r="K306" s="239"/>
      <c r="L306" s="243"/>
      <c r="M306" s="244"/>
      <c r="N306" s="245"/>
      <c r="O306" s="245"/>
      <c r="P306" s="245"/>
      <c r="Q306" s="245"/>
      <c r="R306" s="245"/>
      <c r="S306" s="245"/>
      <c r="T306" s="246"/>
      <c r="AT306" s="247" t="s">
        <v>167</v>
      </c>
      <c r="AU306" s="247" t="s">
        <v>165</v>
      </c>
      <c r="AV306" s="13" t="s">
        <v>8</v>
      </c>
      <c r="AW306" s="13" t="s">
        <v>34</v>
      </c>
      <c r="AX306" s="13" t="s">
        <v>74</v>
      </c>
      <c r="AY306" s="247" t="s">
        <v>157</v>
      </c>
    </row>
    <row r="307" spans="2:51" s="11" customFormat="1" ht="12">
      <c r="B307" s="215"/>
      <c r="C307" s="216"/>
      <c r="D307" s="217" t="s">
        <v>167</v>
      </c>
      <c r="E307" s="218" t="s">
        <v>20</v>
      </c>
      <c r="F307" s="219" t="s">
        <v>2059</v>
      </c>
      <c r="G307" s="216"/>
      <c r="H307" s="220">
        <v>259.68</v>
      </c>
      <c r="I307" s="221"/>
      <c r="J307" s="216"/>
      <c r="K307" s="216"/>
      <c r="L307" s="222"/>
      <c r="M307" s="223"/>
      <c r="N307" s="224"/>
      <c r="O307" s="224"/>
      <c r="P307" s="224"/>
      <c r="Q307" s="224"/>
      <c r="R307" s="224"/>
      <c r="S307" s="224"/>
      <c r="T307" s="225"/>
      <c r="AT307" s="226" t="s">
        <v>167</v>
      </c>
      <c r="AU307" s="226" t="s">
        <v>165</v>
      </c>
      <c r="AV307" s="11" t="s">
        <v>165</v>
      </c>
      <c r="AW307" s="11" t="s">
        <v>34</v>
      </c>
      <c r="AX307" s="11" t="s">
        <v>74</v>
      </c>
      <c r="AY307" s="226" t="s">
        <v>157</v>
      </c>
    </row>
    <row r="308" spans="2:51" s="13" customFormat="1" ht="12">
      <c r="B308" s="238"/>
      <c r="C308" s="239"/>
      <c r="D308" s="217" t="s">
        <v>167</v>
      </c>
      <c r="E308" s="240" t="s">
        <v>20</v>
      </c>
      <c r="F308" s="241" t="s">
        <v>289</v>
      </c>
      <c r="G308" s="239"/>
      <c r="H308" s="240" t="s">
        <v>20</v>
      </c>
      <c r="I308" s="242"/>
      <c r="J308" s="239"/>
      <c r="K308" s="239"/>
      <c r="L308" s="243"/>
      <c r="M308" s="244"/>
      <c r="N308" s="245"/>
      <c r="O308" s="245"/>
      <c r="P308" s="245"/>
      <c r="Q308" s="245"/>
      <c r="R308" s="245"/>
      <c r="S308" s="245"/>
      <c r="T308" s="246"/>
      <c r="AT308" s="247" t="s">
        <v>167</v>
      </c>
      <c r="AU308" s="247" t="s">
        <v>165</v>
      </c>
      <c r="AV308" s="13" t="s">
        <v>8</v>
      </c>
      <c r="AW308" s="13" t="s">
        <v>34</v>
      </c>
      <c r="AX308" s="13" t="s">
        <v>74</v>
      </c>
      <c r="AY308" s="247" t="s">
        <v>157</v>
      </c>
    </row>
    <row r="309" spans="2:51" s="11" customFormat="1" ht="12">
      <c r="B309" s="215"/>
      <c r="C309" s="216"/>
      <c r="D309" s="217" t="s">
        <v>167</v>
      </c>
      <c r="E309" s="218" t="s">
        <v>20</v>
      </c>
      <c r="F309" s="219" t="s">
        <v>2060</v>
      </c>
      <c r="G309" s="216"/>
      <c r="H309" s="220">
        <v>261.31</v>
      </c>
      <c r="I309" s="221"/>
      <c r="J309" s="216"/>
      <c r="K309" s="216"/>
      <c r="L309" s="222"/>
      <c r="M309" s="223"/>
      <c r="N309" s="224"/>
      <c r="O309" s="224"/>
      <c r="P309" s="224"/>
      <c r="Q309" s="224"/>
      <c r="R309" s="224"/>
      <c r="S309" s="224"/>
      <c r="T309" s="225"/>
      <c r="AT309" s="226" t="s">
        <v>167</v>
      </c>
      <c r="AU309" s="226" t="s">
        <v>165</v>
      </c>
      <c r="AV309" s="11" t="s">
        <v>165</v>
      </c>
      <c r="AW309" s="11" t="s">
        <v>34</v>
      </c>
      <c r="AX309" s="11" t="s">
        <v>74</v>
      </c>
      <c r="AY309" s="226" t="s">
        <v>157</v>
      </c>
    </row>
    <row r="310" spans="2:51" s="11" customFormat="1" ht="12">
      <c r="B310" s="215"/>
      <c r="C310" s="216"/>
      <c r="D310" s="217" t="s">
        <v>167</v>
      </c>
      <c r="E310" s="218" t="s">
        <v>20</v>
      </c>
      <c r="F310" s="219" t="s">
        <v>2055</v>
      </c>
      <c r="G310" s="216"/>
      <c r="H310" s="220">
        <v>64.51</v>
      </c>
      <c r="I310" s="221"/>
      <c r="J310" s="216"/>
      <c r="K310" s="216"/>
      <c r="L310" s="222"/>
      <c r="M310" s="223"/>
      <c r="N310" s="224"/>
      <c r="O310" s="224"/>
      <c r="P310" s="224"/>
      <c r="Q310" s="224"/>
      <c r="R310" s="224"/>
      <c r="S310" s="224"/>
      <c r="T310" s="225"/>
      <c r="AT310" s="226" t="s">
        <v>167</v>
      </c>
      <c r="AU310" s="226" t="s">
        <v>165</v>
      </c>
      <c r="AV310" s="11" t="s">
        <v>165</v>
      </c>
      <c r="AW310" s="11" t="s">
        <v>34</v>
      </c>
      <c r="AX310" s="11" t="s">
        <v>74</v>
      </c>
      <c r="AY310" s="226" t="s">
        <v>157</v>
      </c>
    </row>
    <row r="311" spans="2:51" s="13" customFormat="1" ht="12">
      <c r="B311" s="238"/>
      <c r="C311" s="239"/>
      <c r="D311" s="217" t="s">
        <v>167</v>
      </c>
      <c r="E311" s="240" t="s">
        <v>20</v>
      </c>
      <c r="F311" s="241" t="s">
        <v>292</v>
      </c>
      <c r="G311" s="239"/>
      <c r="H311" s="240" t="s">
        <v>20</v>
      </c>
      <c r="I311" s="242"/>
      <c r="J311" s="239"/>
      <c r="K311" s="239"/>
      <c r="L311" s="243"/>
      <c r="M311" s="244"/>
      <c r="N311" s="245"/>
      <c r="O311" s="245"/>
      <c r="P311" s="245"/>
      <c r="Q311" s="245"/>
      <c r="R311" s="245"/>
      <c r="S311" s="245"/>
      <c r="T311" s="246"/>
      <c r="AT311" s="247" t="s">
        <v>167</v>
      </c>
      <c r="AU311" s="247" t="s">
        <v>165</v>
      </c>
      <c r="AV311" s="13" t="s">
        <v>8</v>
      </c>
      <c r="AW311" s="13" t="s">
        <v>34</v>
      </c>
      <c r="AX311" s="13" t="s">
        <v>74</v>
      </c>
      <c r="AY311" s="247" t="s">
        <v>157</v>
      </c>
    </row>
    <row r="312" spans="2:51" s="11" customFormat="1" ht="12">
      <c r="B312" s="215"/>
      <c r="C312" s="216"/>
      <c r="D312" s="217" t="s">
        <v>167</v>
      </c>
      <c r="E312" s="218" t="s">
        <v>20</v>
      </c>
      <c r="F312" s="219" t="s">
        <v>2061</v>
      </c>
      <c r="G312" s="216"/>
      <c r="H312" s="220">
        <v>134.22</v>
      </c>
      <c r="I312" s="221"/>
      <c r="J312" s="216"/>
      <c r="K312" s="216"/>
      <c r="L312" s="222"/>
      <c r="M312" s="223"/>
      <c r="N312" s="224"/>
      <c r="O312" s="224"/>
      <c r="P312" s="224"/>
      <c r="Q312" s="224"/>
      <c r="R312" s="224"/>
      <c r="S312" s="224"/>
      <c r="T312" s="225"/>
      <c r="AT312" s="226" t="s">
        <v>167</v>
      </c>
      <c r="AU312" s="226" t="s">
        <v>165</v>
      </c>
      <c r="AV312" s="11" t="s">
        <v>165</v>
      </c>
      <c r="AW312" s="11" t="s">
        <v>34</v>
      </c>
      <c r="AX312" s="11" t="s">
        <v>74</v>
      </c>
      <c r="AY312" s="226" t="s">
        <v>157</v>
      </c>
    </row>
    <row r="313" spans="2:51" s="13" customFormat="1" ht="12">
      <c r="B313" s="238"/>
      <c r="C313" s="239"/>
      <c r="D313" s="217" t="s">
        <v>167</v>
      </c>
      <c r="E313" s="240" t="s">
        <v>20</v>
      </c>
      <c r="F313" s="241" t="s">
        <v>294</v>
      </c>
      <c r="G313" s="239"/>
      <c r="H313" s="240" t="s">
        <v>20</v>
      </c>
      <c r="I313" s="242"/>
      <c r="J313" s="239"/>
      <c r="K313" s="239"/>
      <c r="L313" s="243"/>
      <c r="M313" s="244"/>
      <c r="N313" s="245"/>
      <c r="O313" s="245"/>
      <c r="P313" s="245"/>
      <c r="Q313" s="245"/>
      <c r="R313" s="245"/>
      <c r="S313" s="245"/>
      <c r="T313" s="246"/>
      <c r="AT313" s="247" t="s">
        <v>167</v>
      </c>
      <c r="AU313" s="247" t="s">
        <v>165</v>
      </c>
      <c r="AV313" s="13" t="s">
        <v>8</v>
      </c>
      <c r="AW313" s="13" t="s">
        <v>34</v>
      </c>
      <c r="AX313" s="13" t="s">
        <v>74</v>
      </c>
      <c r="AY313" s="247" t="s">
        <v>157</v>
      </c>
    </row>
    <row r="314" spans="2:51" s="11" customFormat="1" ht="12">
      <c r="B314" s="215"/>
      <c r="C314" s="216"/>
      <c r="D314" s="217" t="s">
        <v>167</v>
      </c>
      <c r="E314" s="218" t="s">
        <v>20</v>
      </c>
      <c r="F314" s="219" t="s">
        <v>2062</v>
      </c>
      <c r="G314" s="216"/>
      <c r="H314" s="220">
        <v>425.16</v>
      </c>
      <c r="I314" s="221"/>
      <c r="J314" s="216"/>
      <c r="K314" s="216"/>
      <c r="L314" s="222"/>
      <c r="M314" s="223"/>
      <c r="N314" s="224"/>
      <c r="O314" s="224"/>
      <c r="P314" s="224"/>
      <c r="Q314" s="224"/>
      <c r="R314" s="224"/>
      <c r="S314" s="224"/>
      <c r="T314" s="225"/>
      <c r="AT314" s="226" t="s">
        <v>167</v>
      </c>
      <c r="AU314" s="226" t="s">
        <v>165</v>
      </c>
      <c r="AV314" s="11" t="s">
        <v>165</v>
      </c>
      <c r="AW314" s="11" t="s">
        <v>34</v>
      </c>
      <c r="AX314" s="11" t="s">
        <v>74</v>
      </c>
      <c r="AY314" s="226" t="s">
        <v>157</v>
      </c>
    </row>
    <row r="315" spans="2:51" s="14" customFormat="1" ht="12">
      <c r="B315" s="257"/>
      <c r="C315" s="258"/>
      <c r="D315" s="217" t="s">
        <v>167</v>
      </c>
      <c r="E315" s="259" t="s">
        <v>20</v>
      </c>
      <c r="F315" s="260" t="s">
        <v>357</v>
      </c>
      <c r="G315" s="258"/>
      <c r="H315" s="261">
        <v>1144.88</v>
      </c>
      <c r="I315" s="262"/>
      <c r="J315" s="258"/>
      <c r="K315" s="258"/>
      <c r="L315" s="263"/>
      <c r="M315" s="264"/>
      <c r="N315" s="265"/>
      <c r="O315" s="265"/>
      <c r="P315" s="265"/>
      <c r="Q315" s="265"/>
      <c r="R315" s="265"/>
      <c r="S315" s="265"/>
      <c r="T315" s="266"/>
      <c r="AT315" s="267" t="s">
        <v>167</v>
      </c>
      <c r="AU315" s="267" t="s">
        <v>165</v>
      </c>
      <c r="AV315" s="14" t="s">
        <v>175</v>
      </c>
      <c r="AW315" s="14" t="s">
        <v>34</v>
      </c>
      <c r="AX315" s="14" t="s">
        <v>74</v>
      </c>
      <c r="AY315" s="267" t="s">
        <v>157</v>
      </c>
    </row>
    <row r="316" spans="2:51" s="13" customFormat="1" ht="12">
      <c r="B316" s="238"/>
      <c r="C316" s="239"/>
      <c r="D316" s="217" t="s">
        <v>167</v>
      </c>
      <c r="E316" s="240" t="s">
        <v>20</v>
      </c>
      <c r="F316" s="241" t="s">
        <v>2063</v>
      </c>
      <c r="G316" s="239"/>
      <c r="H316" s="240" t="s">
        <v>20</v>
      </c>
      <c r="I316" s="242"/>
      <c r="J316" s="239"/>
      <c r="K316" s="239"/>
      <c r="L316" s="243"/>
      <c r="M316" s="244"/>
      <c r="N316" s="245"/>
      <c r="O316" s="245"/>
      <c r="P316" s="245"/>
      <c r="Q316" s="245"/>
      <c r="R316" s="245"/>
      <c r="S316" s="245"/>
      <c r="T316" s="246"/>
      <c r="AT316" s="247" t="s">
        <v>167</v>
      </c>
      <c r="AU316" s="247" t="s">
        <v>165</v>
      </c>
      <c r="AV316" s="13" t="s">
        <v>8</v>
      </c>
      <c r="AW316" s="13" t="s">
        <v>34</v>
      </c>
      <c r="AX316" s="13" t="s">
        <v>74</v>
      </c>
      <c r="AY316" s="247" t="s">
        <v>157</v>
      </c>
    </row>
    <row r="317" spans="2:51" s="13" customFormat="1" ht="12">
      <c r="B317" s="238"/>
      <c r="C317" s="239"/>
      <c r="D317" s="217" t="s">
        <v>167</v>
      </c>
      <c r="E317" s="240" t="s">
        <v>20</v>
      </c>
      <c r="F317" s="241" t="s">
        <v>239</v>
      </c>
      <c r="G317" s="239"/>
      <c r="H317" s="240" t="s">
        <v>20</v>
      </c>
      <c r="I317" s="242"/>
      <c r="J317" s="239"/>
      <c r="K317" s="239"/>
      <c r="L317" s="243"/>
      <c r="M317" s="244"/>
      <c r="N317" s="245"/>
      <c r="O317" s="245"/>
      <c r="P317" s="245"/>
      <c r="Q317" s="245"/>
      <c r="R317" s="245"/>
      <c r="S317" s="245"/>
      <c r="T317" s="246"/>
      <c r="AT317" s="247" t="s">
        <v>167</v>
      </c>
      <c r="AU317" s="247" t="s">
        <v>165</v>
      </c>
      <c r="AV317" s="13" t="s">
        <v>8</v>
      </c>
      <c r="AW317" s="13" t="s">
        <v>34</v>
      </c>
      <c r="AX317" s="13" t="s">
        <v>74</v>
      </c>
      <c r="AY317" s="247" t="s">
        <v>157</v>
      </c>
    </row>
    <row r="318" spans="2:51" s="11" customFormat="1" ht="12">
      <c r="B318" s="215"/>
      <c r="C318" s="216"/>
      <c r="D318" s="217" t="s">
        <v>167</v>
      </c>
      <c r="E318" s="218" t="s">
        <v>20</v>
      </c>
      <c r="F318" s="219" t="s">
        <v>2064</v>
      </c>
      <c r="G318" s="216"/>
      <c r="H318" s="220">
        <v>20.23</v>
      </c>
      <c r="I318" s="221"/>
      <c r="J318" s="216"/>
      <c r="K318" s="216"/>
      <c r="L318" s="222"/>
      <c r="M318" s="223"/>
      <c r="N318" s="224"/>
      <c r="O318" s="224"/>
      <c r="P318" s="224"/>
      <c r="Q318" s="224"/>
      <c r="R318" s="224"/>
      <c r="S318" s="224"/>
      <c r="T318" s="225"/>
      <c r="AT318" s="226" t="s">
        <v>167</v>
      </c>
      <c r="AU318" s="226" t="s">
        <v>165</v>
      </c>
      <c r="AV318" s="11" t="s">
        <v>165</v>
      </c>
      <c r="AW318" s="11" t="s">
        <v>34</v>
      </c>
      <c r="AX318" s="11" t="s">
        <v>74</v>
      </c>
      <c r="AY318" s="226" t="s">
        <v>157</v>
      </c>
    </row>
    <row r="319" spans="2:51" s="13" customFormat="1" ht="12">
      <c r="B319" s="238"/>
      <c r="C319" s="239"/>
      <c r="D319" s="217" t="s">
        <v>167</v>
      </c>
      <c r="E319" s="240" t="s">
        <v>20</v>
      </c>
      <c r="F319" s="241" t="s">
        <v>289</v>
      </c>
      <c r="G319" s="239"/>
      <c r="H319" s="240" t="s">
        <v>20</v>
      </c>
      <c r="I319" s="242"/>
      <c r="J319" s="239"/>
      <c r="K319" s="239"/>
      <c r="L319" s="243"/>
      <c r="M319" s="244"/>
      <c r="N319" s="245"/>
      <c r="O319" s="245"/>
      <c r="P319" s="245"/>
      <c r="Q319" s="245"/>
      <c r="R319" s="245"/>
      <c r="S319" s="245"/>
      <c r="T319" s="246"/>
      <c r="AT319" s="247" t="s">
        <v>167</v>
      </c>
      <c r="AU319" s="247" t="s">
        <v>165</v>
      </c>
      <c r="AV319" s="13" t="s">
        <v>8</v>
      </c>
      <c r="AW319" s="13" t="s">
        <v>34</v>
      </c>
      <c r="AX319" s="13" t="s">
        <v>74</v>
      </c>
      <c r="AY319" s="247" t="s">
        <v>157</v>
      </c>
    </row>
    <row r="320" spans="2:51" s="11" customFormat="1" ht="12">
      <c r="B320" s="215"/>
      <c r="C320" s="216"/>
      <c r="D320" s="217" t="s">
        <v>167</v>
      </c>
      <c r="E320" s="218" t="s">
        <v>20</v>
      </c>
      <c r="F320" s="219" t="s">
        <v>2065</v>
      </c>
      <c r="G320" s="216"/>
      <c r="H320" s="220">
        <v>23.44</v>
      </c>
      <c r="I320" s="221"/>
      <c r="J320" s="216"/>
      <c r="K320" s="216"/>
      <c r="L320" s="222"/>
      <c r="M320" s="223"/>
      <c r="N320" s="224"/>
      <c r="O320" s="224"/>
      <c r="P320" s="224"/>
      <c r="Q320" s="224"/>
      <c r="R320" s="224"/>
      <c r="S320" s="224"/>
      <c r="T320" s="225"/>
      <c r="AT320" s="226" t="s">
        <v>167</v>
      </c>
      <c r="AU320" s="226" t="s">
        <v>165</v>
      </c>
      <c r="AV320" s="11" t="s">
        <v>165</v>
      </c>
      <c r="AW320" s="11" t="s">
        <v>34</v>
      </c>
      <c r="AX320" s="11" t="s">
        <v>74</v>
      </c>
      <c r="AY320" s="226" t="s">
        <v>157</v>
      </c>
    </row>
    <row r="321" spans="2:51" s="11" customFormat="1" ht="12">
      <c r="B321" s="215"/>
      <c r="C321" s="216"/>
      <c r="D321" s="217" t="s">
        <v>167</v>
      </c>
      <c r="E321" s="218" t="s">
        <v>20</v>
      </c>
      <c r="F321" s="219" t="s">
        <v>2066</v>
      </c>
      <c r="G321" s="216"/>
      <c r="H321" s="220">
        <v>7.03</v>
      </c>
      <c r="I321" s="221"/>
      <c r="J321" s="216"/>
      <c r="K321" s="216"/>
      <c r="L321" s="222"/>
      <c r="M321" s="223"/>
      <c r="N321" s="224"/>
      <c r="O321" s="224"/>
      <c r="P321" s="224"/>
      <c r="Q321" s="224"/>
      <c r="R321" s="224"/>
      <c r="S321" s="224"/>
      <c r="T321" s="225"/>
      <c r="AT321" s="226" t="s">
        <v>167</v>
      </c>
      <c r="AU321" s="226" t="s">
        <v>165</v>
      </c>
      <c r="AV321" s="11" t="s">
        <v>165</v>
      </c>
      <c r="AW321" s="11" t="s">
        <v>34</v>
      </c>
      <c r="AX321" s="11" t="s">
        <v>74</v>
      </c>
      <c r="AY321" s="226" t="s">
        <v>157</v>
      </c>
    </row>
    <row r="322" spans="2:51" s="13" customFormat="1" ht="12">
      <c r="B322" s="238"/>
      <c r="C322" s="239"/>
      <c r="D322" s="217" t="s">
        <v>167</v>
      </c>
      <c r="E322" s="240" t="s">
        <v>20</v>
      </c>
      <c r="F322" s="241" t="s">
        <v>292</v>
      </c>
      <c r="G322" s="239"/>
      <c r="H322" s="240" t="s">
        <v>20</v>
      </c>
      <c r="I322" s="242"/>
      <c r="J322" s="239"/>
      <c r="K322" s="239"/>
      <c r="L322" s="243"/>
      <c r="M322" s="244"/>
      <c r="N322" s="245"/>
      <c r="O322" s="245"/>
      <c r="P322" s="245"/>
      <c r="Q322" s="245"/>
      <c r="R322" s="245"/>
      <c r="S322" s="245"/>
      <c r="T322" s="246"/>
      <c r="AT322" s="247" t="s">
        <v>167</v>
      </c>
      <c r="AU322" s="247" t="s">
        <v>165</v>
      </c>
      <c r="AV322" s="13" t="s">
        <v>8</v>
      </c>
      <c r="AW322" s="13" t="s">
        <v>34</v>
      </c>
      <c r="AX322" s="13" t="s">
        <v>74</v>
      </c>
      <c r="AY322" s="247" t="s">
        <v>157</v>
      </c>
    </row>
    <row r="323" spans="2:51" s="11" customFormat="1" ht="12">
      <c r="B323" s="215"/>
      <c r="C323" s="216"/>
      <c r="D323" s="217" t="s">
        <v>167</v>
      </c>
      <c r="E323" s="218" t="s">
        <v>20</v>
      </c>
      <c r="F323" s="219" t="s">
        <v>2067</v>
      </c>
      <c r="G323" s="216"/>
      <c r="H323" s="220">
        <v>47.62</v>
      </c>
      <c r="I323" s="221"/>
      <c r="J323" s="216"/>
      <c r="K323" s="216"/>
      <c r="L323" s="222"/>
      <c r="M323" s="223"/>
      <c r="N323" s="224"/>
      <c r="O323" s="224"/>
      <c r="P323" s="224"/>
      <c r="Q323" s="224"/>
      <c r="R323" s="224"/>
      <c r="S323" s="224"/>
      <c r="T323" s="225"/>
      <c r="AT323" s="226" t="s">
        <v>167</v>
      </c>
      <c r="AU323" s="226" t="s">
        <v>165</v>
      </c>
      <c r="AV323" s="11" t="s">
        <v>165</v>
      </c>
      <c r="AW323" s="11" t="s">
        <v>34</v>
      </c>
      <c r="AX323" s="11" t="s">
        <v>74</v>
      </c>
      <c r="AY323" s="226" t="s">
        <v>157</v>
      </c>
    </row>
    <row r="324" spans="2:51" s="13" customFormat="1" ht="12">
      <c r="B324" s="238"/>
      <c r="C324" s="239"/>
      <c r="D324" s="217" t="s">
        <v>167</v>
      </c>
      <c r="E324" s="240" t="s">
        <v>20</v>
      </c>
      <c r="F324" s="241" t="s">
        <v>294</v>
      </c>
      <c r="G324" s="239"/>
      <c r="H324" s="240" t="s">
        <v>20</v>
      </c>
      <c r="I324" s="242"/>
      <c r="J324" s="239"/>
      <c r="K324" s="239"/>
      <c r="L324" s="243"/>
      <c r="M324" s="244"/>
      <c r="N324" s="245"/>
      <c r="O324" s="245"/>
      <c r="P324" s="245"/>
      <c r="Q324" s="245"/>
      <c r="R324" s="245"/>
      <c r="S324" s="245"/>
      <c r="T324" s="246"/>
      <c r="AT324" s="247" t="s">
        <v>167</v>
      </c>
      <c r="AU324" s="247" t="s">
        <v>165</v>
      </c>
      <c r="AV324" s="13" t="s">
        <v>8</v>
      </c>
      <c r="AW324" s="13" t="s">
        <v>34</v>
      </c>
      <c r="AX324" s="13" t="s">
        <v>74</v>
      </c>
      <c r="AY324" s="247" t="s">
        <v>157</v>
      </c>
    </row>
    <row r="325" spans="2:51" s="11" customFormat="1" ht="12">
      <c r="B325" s="215"/>
      <c r="C325" s="216"/>
      <c r="D325" s="217" t="s">
        <v>167</v>
      </c>
      <c r="E325" s="218" t="s">
        <v>20</v>
      </c>
      <c r="F325" s="219" t="s">
        <v>2068</v>
      </c>
      <c r="G325" s="216"/>
      <c r="H325" s="220">
        <v>47.62</v>
      </c>
      <c r="I325" s="221"/>
      <c r="J325" s="216"/>
      <c r="K325" s="216"/>
      <c r="L325" s="222"/>
      <c r="M325" s="223"/>
      <c r="N325" s="224"/>
      <c r="O325" s="224"/>
      <c r="P325" s="224"/>
      <c r="Q325" s="224"/>
      <c r="R325" s="224"/>
      <c r="S325" s="224"/>
      <c r="T325" s="225"/>
      <c r="AT325" s="226" t="s">
        <v>167</v>
      </c>
      <c r="AU325" s="226" t="s">
        <v>165</v>
      </c>
      <c r="AV325" s="11" t="s">
        <v>165</v>
      </c>
      <c r="AW325" s="11" t="s">
        <v>34</v>
      </c>
      <c r="AX325" s="11" t="s">
        <v>74</v>
      </c>
      <c r="AY325" s="226" t="s">
        <v>157</v>
      </c>
    </row>
    <row r="326" spans="2:51" s="14" customFormat="1" ht="12">
      <c r="B326" s="257"/>
      <c r="C326" s="258"/>
      <c r="D326" s="217" t="s">
        <v>167</v>
      </c>
      <c r="E326" s="259" t="s">
        <v>20</v>
      </c>
      <c r="F326" s="260" t="s">
        <v>357</v>
      </c>
      <c r="G326" s="258"/>
      <c r="H326" s="261">
        <v>145.94</v>
      </c>
      <c r="I326" s="262"/>
      <c r="J326" s="258"/>
      <c r="K326" s="258"/>
      <c r="L326" s="263"/>
      <c r="M326" s="264"/>
      <c r="N326" s="265"/>
      <c r="O326" s="265"/>
      <c r="P326" s="265"/>
      <c r="Q326" s="265"/>
      <c r="R326" s="265"/>
      <c r="S326" s="265"/>
      <c r="T326" s="266"/>
      <c r="AT326" s="267" t="s">
        <v>167</v>
      </c>
      <c r="AU326" s="267" t="s">
        <v>165</v>
      </c>
      <c r="AV326" s="14" t="s">
        <v>175</v>
      </c>
      <c r="AW326" s="14" t="s">
        <v>34</v>
      </c>
      <c r="AX326" s="14" t="s">
        <v>74</v>
      </c>
      <c r="AY326" s="267" t="s">
        <v>157</v>
      </c>
    </row>
    <row r="327" spans="2:51" s="12" customFormat="1" ht="12">
      <c r="B327" s="227"/>
      <c r="C327" s="228"/>
      <c r="D327" s="217" t="s">
        <v>167</v>
      </c>
      <c r="E327" s="229" t="s">
        <v>20</v>
      </c>
      <c r="F327" s="230" t="s">
        <v>169</v>
      </c>
      <c r="G327" s="228"/>
      <c r="H327" s="231">
        <v>2586.98</v>
      </c>
      <c r="I327" s="232"/>
      <c r="J327" s="228"/>
      <c r="K327" s="228"/>
      <c r="L327" s="233"/>
      <c r="M327" s="234"/>
      <c r="N327" s="235"/>
      <c r="O327" s="235"/>
      <c r="P327" s="235"/>
      <c r="Q327" s="235"/>
      <c r="R327" s="235"/>
      <c r="S327" s="235"/>
      <c r="T327" s="236"/>
      <c r="AT327" s="237" t="s">
        <v>167</v>
      </c>
      <c r="AU327" s="237" t="s">
        <v>165</v>
      </c>
      <c r="AV327" s="12" t="s">
        <v>164</v>
      </c>
      <c r="AW327" s="12" t="s">
        <v>34</v>
      </c>
      <c r="AX327" s="12" t="s">
        <v>8</v>
      </c>
      <c r="AY327" s="237" t="s">
        <v>157</v>
      </c>
    </row>
    <row r="328" spans="2:65" s="1" customFormat="1" ht="16.5" customHeight="1">
      <c r="B328" s="38"/>
      <c r="C328" s="248" t="s">
        <v>413</v>
      </c>
      <c r="D328" s="248" t="s">
        <v>223</v>
      </c>
      <c r="E328" s="249" t="s">
        <v>365</v>
      </c>
      <c r="F328" s="250" t="s">
        <v>366</v>
      </c>
      <c r="G328" s="251" t="s">
        <v>231</v>
      </c>
      <c r="H328" s="252">
        <v>1274.32</v>
      </c>
      <c r="I328" s="253"/>
      <c r="J328" s="252">
        <f>ROUND(I328*H328,0)</f>
        <v>0</v>
      </c>
      <c r="K328" s="250" t="s">
        <v>163</v>
      </c>
      <c r="L328" s="254"/>
      <c r="M328" s="255" t="s">
        <v>20</v>
      </c>
      <c r="N328" s="256" t="s">
        <v>46</v>
      </c>
      <c r="O328" s="79"/>
      <c r="P328" s="212">
        <f>O328*H328</f>
        <v>0</v>
      </c>
      <c r="Q328" s="212">
        <v>4E-05</v>
      </c>
      <c r="R328" s="212">
        <f>Q328*H328</f>
        <v>0.0509728</v>
      </c>
      <c r="S328" s="212">
        <v>0</v>
      </c>
      <c r="T328" s="213">
        <f>S328*H328</f>
        <v>0</v>
      </c>
      <c r="AR328" s="17" t="s">
        <v>200</v>
      </c>
      <c r="AT328" s="17" t="s">
        <v>223</v>
      </c>
      <c r="AU328" s="17" t="s">
        <v>165</v>
      </c>
      <c r="AY328" s="17" t="s">
        <v>157</v>
      </c>
      <c r="BE328" s="214">
        <f>IF(N328="základní",J328,0)</f>
        <v>0</v>
      </c>
      <c r="BF328" s="214">
        <f>IF(N328="snížená",J328,0)</f>
        <v>0</v>
      </c>
      <c r="BG328" s="214">
        <f>IF(N328="zákl. přenesená",J328,0)</f>
        <v>0</v>
      </c>
      <c r="BH328" s="214">
        <f>IF(N328="sníž. přenesená",J328,0)</f>
        <v>0</v>
      </c>
      <c r="BI328" s="214">
        <f>IF(N328="nulová",J328,0)</f>
        <v>0</v>
      </c>
      <c r="BJ328" s="17" t="s">
        <v>165</v>
      </c>
      <c r="BK328" s="214">
        <f>ROUND(I328*H328,0)</f>
        <v>0</v>
      </c>
      <c r="BL328" s="17" t="s">
        <v>164</v>
      </c>
      <c r="BM328" s="17" t="s">
        <v>2069</v>
      </c>
    </row>
    <row r="329" spans="2:51" s="11" customFormat="1" ht="12">
      <c r="B329" s="215"/>
      <c r="C329" s="216"/>
      <c r="D329" s="217" t="s">
        <v>167</v>
      </c>
      <c r="E329" s="218" t="s">
        <v>20</v>
      </c>
      <c r="F329" s="219" t="s">
        <v>2070</v>
      </c>
      <c r="G329" s="216"/>
      <c r="H329" s="220">
        <v>1274.32</v>
      </c>
      <c r="I329" s="221"/>
      <c r="J329" s="216"/>
      <c r="K329" s="216"/>
      <c r="L329" s="222"/>
      <c r="M329" s="223"/>
      <c r="N329" s="224"/>
      <c r="O329" s="224"/>
      <c r="P329" s="224"/>
      <c r="Q329" s="224"/>
      <c r="R329" s="224"/>
      <c r="S329" s="224"/>
      <c r="T329" s="225"/>
      <c r="AT329" s="226" t="s">
        <v>167</v>
      </c>
      <c r="AU329" s="226" t="s">
        <v>165</v>
      </c>
      <c r="AV329" s="11" t="s">
        <v>165</v>
      </c>
      <c r="AW329" s="11" t="s">
        <v>34</v>
      </c>
      <c r="AX329" s="11" t="s">
        <v>8</v>
      </c>
      <c r="AY329" s="226" t="s">
        <v>157</v>
      </c>
    </row>
    <row r="330" spans="2:65" s="1" customFormat="1" ht="16.5" customHeight="1">
      <c r="B330" s="38"/>
      <c r="C330" s="248" t="s">
        <v>417</v>
      </c>
      <c r="D330" s="248" t="s">
        <v>223</v>
      </c>
      <c r="E330" s="249" t="s">
        <v>370</v>
      </c>
      <c r="F330" s="250" t="s">
        <v>371</v>
      </c>
      <c r="G330" s="251" t="s">
        <v>231</v>
      </c>
      <c r="H330" s="252">
        <v>1296.16</v>
      </c>
      <c r="I330" s="253"/>
      <c r="J330" s="252">
        <f>ROUND(I330*H330,0)</f>
        <v>0</v>
      </c>
      <c r="K330" s="250" t="s">
        <v>163</v>
      </c>
      <c r="L330" s="254"/>
      <c r="M330" s="255" t="s">
        <v>20</v>
      </c>
      <c r="N330" s="256" t="s">
        <v>46</v>
      </c>
      <c r="O330" s="79"/>
      <c r="P330" s="212">
        <f>O330*H330</f>
        <v>0</v>
      </c>
      <c r="Q330" s="212">
        <v>3E-05</v>
      </c>
      <c r="R330" s="212">
        <f>Q330*H330</f>
        <v>0.038884800000000004</v>
      </c>
      <c r="S330" s="212">
        <v>0</v>
      </c>
      <c r="T330" s="213">
        <f>S330*H330</f>
        <v>0</v>
      </c>
      <c r="AR330" s="17" t="s">
        <v>200</v>
      </c>
      <c r="AT330" s="17" t="s">
        <v>223</v>
      </c>
      <c r="AU330" s="17" t="s">
        <v>165</v>
      </c>
      <c r="AY330" s="17" t="s">
        <v>157</v>
      </c>
      <c r="BE330" s="214">
        <f>IF(N330="základní",J330,0)</f>
        <v>0</v>
      </c>
      <c r="BF330" s="214">
        <f>IF(N330="snížená",J330,0)</f>
        <v>0</v>
      </c>
      <c r="BG330" s="214">
        <f>IF(N330="zákl. přenesená",J330,0)</f>
        <v>0</v>
      </c>
      <c r="BH330" s="214">
        <f>IF(N330="sníž. přenesená",J330,0)</f>
        <v>0</v>
      </c>
      <c r="BI330" s="214">
        <f>IF(N330="nulová",J330,0)</f>
        <v>0</v>
      </c>
      <c r="BJ330" s="17" t="s">
        <v>165</v>
      </c>
      <c r="BK330" s="214">
        <f>ROUND(I330*H330,0)</f>
        <v>0</v>
      </c>
      <c r="BL330" s="17" t="s">
        <v>164</v>
      </c>
      <c r="BM330" s="17" t="s">
        <v>2071</v>
      </c>
    </row>
    <row r="331" spans="2:51" s="11" customFormat="1" ht="12">
      <c r="B331" s="215"/>
      <c r="C331" s="216"/>
      <c r="D331" s="217" t="s">
        <v>167</v>
      </c>
      <c r="E331" s="218" t="s">
        <v>20</v>
      </c>
      <c r="F331" s="219" t="s">
        <v>2072</v>
      </c>
      <c r="G331" s="216"/>
      <c r="H331" s="220">
        <v>1296.16</v>
      </c>
      <c r="I331" s="221"/>
      <c r="J331" s="216"/>
      <c r="K331" s="216"/>
      <c r="L331" s="222"/>
      <c r="M331" s="223"/>
      <c r="N331" s="224"/>
      <c r="O331" s="224"/>
      <c r="P331" s="224"/>
      <c r="Q331" s="224"/>
      <c r="R331" s="224"/>
      <c r="S331" s="224"/>
      <c r="T331" s="225"/>
      <c r="AT331" s="226" t="s">
        <v>167</v>
      </c>
      <c r="AU331" s="226" t="s">
        <v>165</v>
      </c>
      <c r="AV331" s="11" t="s">
        <v>165</v>
      </c>
      <c r="AW331" s="11" t="s">
        <v>34</v>
      </c>
      <c r="AX331" s="11" t="s">
        <v>8</v>
      </c>
      <c r="AY331" s="226" t="s">
        <v>157</v>
      </c>
    </row>
    <row r="332" spans="2:65" s="1" customFormat="1" ht="16.5" customHeight="1">
      <c r="B332" s="38"/>
      <c r="C332" s="248" t="s">
        <v>421</v>
      </c>
      <c r="D332" s="248" t="s">
        <v>223</v>
      </c>
      <c r="E332" s="249" t="s">
        <v>375</v>
      </c>
      <c r="F332" s="250" t="s">
        <v>376</v>
      </c>
      <c r="G332" s="251" t="s">
        <v>231</v>
      </c>
      <c r="H332" s="252">
        <v>145.94</v>
      </c>
      <c r="I332" s="253"/>
      <c r="J332" s="252">
        <f>ROUND(I332*H332,0)</f>
        <v>0</v>
      </c>
      <c r="K332" s="250" t="s">
        <v>163</v>
      </c>
      <c r="L332" s="254"/>
      <c r="M332" s="255" t="s">
        <v>20</v>
      </c>
      <c r="N332" s="256" t="s">
        <v>46</v>
      </c>
      <c r="O332" s="79"/>
      <c r="P332" s="212">
        <f>O332*H332</f>
        <v>0</v>
      </c>
      <c r="Q332" s="212">
        <v>0.0002</v>
      </c>
      <c r="R332" s="212">
        <f>Q332*H332</f>
        <v>0.029188000000000002</v>
      </c>
      <c r="S332" s="212">
        <v>0</v>
      </c>
      <c r="T332" s="213">
        <f>S332*H332</f>
        <v>0</v>
      </c>
      <c r="AR332" s="17" t="s">
        <v>200</v>
      </c>
      <c r="AT332" s="17" t="s">
        <v>223</v>
      </c>
      <c r="AU332" s="17" t="s">
        <v>165</v>
      </c>
      <c r="AY332" s="17" t="s">
        <v>157</v>
      </c>
      <c r="BE332" s="214">
        <f>IF(N332="základní",J332,0)</f>
        <v>0</v>
      </c>
      <c r="BF332" s="214">
        <f>IF(N332="snížená",J332,0)</f>
        <v>0</v>
      </c>
      <c r="BG332" s="214">
        <f>IF(N332="zákl. přenesená",J332,0)</f>
        <v>0</v>
      </c>
      <c r="BH332" s="214">
        <f>IF(N332="sníž. přenesená",J332,0)</f>
        <v>0</v>
      </c>
      <c r="BI332" s="214">
        <f>IF(N332="nulová",J332,0)</f>
        <v>0</v>
      </c>
      <c r="BJ332" s="17" t="s">
        <v>165</v>
      </c>
      <c r="BK332" s="214">
        <f>ROUND(I332*H332,0)</f>
        <v>0</v>
      </c>
      <c r="BL332" s="17" t="s">
        <v>164</v>
      </c>
      <c r="BM332" s="17" t="s">
        <v>2073</v>
      </c>
    </row>
    <row r="333" spans="2:51" s="11" customFormat="1" ht="12">
      <c r="B333" s="215"/>
      <c r="C333" s="216"/>
      <c r="D333" s="217" t="s">
        <v>167</v>
      </c>
      <c r="E333" s="218" t="s">
        <v>20</v>
      </c>
      <c r="F333" s="219" t="s">
        <v>2074</v>
      </c>
      <c r="G333" s="216"/>
      <c r="H333" s="220">
        <v>145.94</v>
      </c>
      <c r="I333" s="221"/>
      <c r="J333" s="216"/>
      <c r="K333" s="216"/>
      <c r="L333" s="222"/>
      <c r="M333" s="223"/>
      <c r="N333" s="224"/>
      <c r="O333" s="224"/>
      <c r="P333" s="224"/>
      <c r="Q333" s="224"/>
      <c r="R333" s="224"/>
      <c r="S333" s="224"/>
      <c r="T333" s="225"/>
      <c r="AT333" s="226" t="s">
        <v>167</v>
      </c>
      <c r="AU333" s="226" t="s">
        <v>165</v>
      </c>
      <c r="AV333" s="11" t="s">
        <v>165</v>
      </c>
      <c r="AW333" s="11" t="s">
        <v>34</v>
      </c>
      <c r="AX333" s="11" t="s">
        <v>8</v>
      </c>
      <c r="AY333" s="226" t="s">
        <v>157</v>
      </c>
    </row>
    <row r="334" spans="2:65" s="1" customFormat="1" ht="16.5" customHeight="1">
      <c r="B334" s="38"/>
      <c r="C334" s="204" t="s">
        <v>431</v>
      </c>
      <c r="D334" s="204" t="s">
        <v>159</v>
      </c>
      <c r="E334" s="205" t="s">
        <v>379</v>
      </c>
      <c r="F334" s="206" t="s">
        <v>380</v>
      </c>
      <c r="G334" s="207" t="s">
        <v>162</v>
      </c>
      <c r="H334" s="208">
        <v>259.66</v>
      </c>
      <c r="I334" s="209"/>
      <c r="J334" s="208">
        <f>ROUND(I334*H334,0)</f>
        <v>0</v>
      </c>
      <c r="K334" s="206" t="s">
        <v>163</v>
      </c>
      <c r="L334" s="43"/>
      <c r="M334" s="210" t="s">
        <v>20</v>
      </c>
      <c r="N334" s="211" t="s">
        <v>46</v>
      </c>
      <c r="O334" s="79"/>
      <c r="P334" s="212">
        <f>O334*H334</f>
        <v>0</v>
      </c>
      <c r="Q334" s="212">
        <v>0.0231</v>
      </c>
      <c r="R334" s="212">
        <f>Q334*H334</f>
        <v>5.998146</v>
      </c>
      <c r="S334" s="212">
        <v>0</v>
      </c>
      <c r="T334" s="213">
        <f>S334*H334</f>
        <v>0</v>
      </c>
      <c r="AR334" s="17" t="s">
        <v>164</v>
      </c>
      <c r="AT334" s="17" t="s">
        <v>159</v>
      </c>
      <c r="AU334" s="17" t="s">
        <v>165</v>
      </c>
      <c r="AY334" s="17" t="s">
        <v>157</v>
      </c>
      <c r="BE334" s="214">
        <f>IF(N334="základní",J334,0)</f>
        <v>0</v>
      </c>
      <c r="BF334" s="214">
        <f>IF(N334="snížená",J334,0)</f>
        <v>0</v>
      </c>
      <c r="BG334" s="214">
        <f>IF(N334="zákl. přenesená",J334,0)</f>
        <v>0</v>
      </c>
      <c r="BH334" s="214">
        <f>IF(N334="sníž. přenesená",J334,0)</f>
        <v>0</v>
      </c>
      <c r="BI334" s="214">
        <f>IF(N334="nulová",J334,0)</f>
        <v>0</v>
      </c>
      <c r="BJ334" s="17" t="s">
        <v>165</v>
      </c>
      <c r="BK334" s="214">
        <f>ROUND(I334*H334,0)</f>
        <v>0</v>
      </c>
      <c r="BL334" s="17" t="s">
        <v>164</v>
      </c>
      <c r="BM334" s="17" t="s">
        <v>2075</v>
      </c>
    </row>
    <row r="335" spans="2:51" s="13" customFormat="1" ht="12">
      <c r="B335" s="238"/>
      <c r="C335" s="239"/>
      <c r="D335" s="217" t="s">
        <v>167</v>
      </c>
      <c r="E335" s="240" t="s">
        <v>20</v>
      </c>
      <c r="F335" s="241" t="s">
        <v>239</v>
      </c>
      <c r="G335" s="239"/>
      <c r="H335" s="240" t="s">
        <v>20</v>
      </c>
      <c r="I335" s="242"/>
      <c r="J335" s="239"/>
      <c r="K335" s="239"/>
      <c r="L335" s="243"/>
      <c r="M335" s="244"/>
      <c r="N335" s="245"/>
      <c r="O335" s="245"/>
      <c r="P335" s="245"/>
      <c r="Q335" s="245"/>
      <c r="R335" s="245"/>
      <c r="S335" s="245"/>
      <c r="T335" s="246"/>
      <c r="AT335" s="247" t="s">
        <v>167</v>
      </c>
      <c r="AU335" s="247" t="s">
        <v>165</v>
      </c>
      <c r="AV335" s="13" t="s">
        <v>8</v>
      </c>
      <c r="AW335" s="13" t="s">
        <v>34</v>
      </c>
      <c r="AX335" s="13" t="s">
        <v>74</v>
      </c>
      <c r="AY335" s="247" t="s">
        <v>157</v>
      </c>
    </row>
    <row r="336" spans="2:51" s="11" customFormat="1" ht="12">
      <c r="B336" s="215"/>
      <c r="C336" s="216"/>
      <c r="D336" s="217" t="s">
        <v>167</v>
      </c>
      <c r="E336" s="218" t="s">
        <v>20</v>
      </c>
      <c r="F336" s="219" t="s">
        <v>2076</v>
      </c>
      <c r="G336" s="216"/>
      <c r="H336" s="220">
        <v>283.85</v>
      </c>
      <c r="I336" s="221"/>
      <c r="J336" s="216"/>
      <c r="K336" s="216"/>
      <c r="L336" s="222"/>
      <c r="M336" s="223"/>
      <c r="N336" s="224"/>
      <c r="O336" s="224"/>
      <c r="P336" s="224"/>
      <c r="Q336" s="224"/>
      <c r="R336" s="224"/>
      <c r="S336" s="224"/>
      <c r="T336" s="225"/>
      <c r="AT336" s="226" t="s">
        <v>167</v>
      </c>
      <c r="AU336" s="226" t="s">
        <v>165</v>
      </c>
      <c r="AV336" s="11" t="s">
        <v>165</v>
      </c>
      <c r="AW336" s="11" t="s">
        <v>34</v>
      </c>
      <c r="AX336" s="11" t="s">
        <v>74</v>
      </c>
      <c r="AY336" s="226" t="s">
        <v>157</v>
      </c>
    </row>
    <row r="337" spans="2:51" s="13" customFormat="1" ht="12">
      <c r="B337" s="238"/>
      <c r="C337" s="239"/>
      <c r="D337" s="217" t="s">
        <v>167</v>
      </c>
      <c r="E337" s="240" t="s">
        <v>20</v>
      </c>
      <c r="F337" s="241" t="s">
        <v>309</v>
      </c>
      <c r="G337" s="239"/>
      <c r="H337" s="240" t="s">
        <v>20</v>
      </c>
      <c r="I337" s="242"/>
      <c r="J337" s="239"/>
      <c r="K337" s="239"/>
      <c r="L337" s="243"/>
      <c r="M337" s="244"/>
      <c r="N337" s="245"/>
      <c r="O337" s="245"/>
      <c r="P337" s="245"/>
      <c r="Q337" s="245"/>
      <c r="R337" s="245"/>
      <c r="S337" s="245"/>
      <c r="T337" s="246"/>
      <c r="AT337" s="247" t="s">
        <v>167</v>
      </c>
      <c r="AU337" s="247" t="s">
        <v>165</v>
      </c>
      <c r="AV337" s="13" t="s">
        <v>8</v>
      </c>
      <c r="AW337" s="13" t="s">
        <v>34</v>
      </c>
      <c r="AX337" s="13" t="s">
        <v>74</v>
      </c>
      <c r="AY337" s="247" t="s">
        <v>157</v>
      </c>
    </row>
    <row r="338" spans="2:51" s="11" customFormat="1" ht="12">
      <c r="B338" s="215"/>
      <c r="C338" s="216"/>
      <c r="D338" s="217" t="s">
        <v>167</v>
      </c>
      <c r="E338" s="218" t="s">
        <v>20</v>
      </c>
      <c r="F338" s="219" t="s">
        <v>324</v>
      </c>
      <c r="G338" s="216"/>
      <c r="H338" s="220">
        <v>-24.19</v>
      </c>
      <c r="I338" s="221"/>
      <c r="J338" s="216"/>
      <c r="K338" s="216"/>
      <c r="L338" s="222"/>
      <c r="M338" s="223"/>
      <c r="N338" s="224"/>
      <c r="O338" s="224"/>
      <c r="P338" s="224"/>
      <c r="Q338" s="224"/>
      <c r="R338" s="224"/>
      <c r="S338" s="224"/>
      <c r="T338" s="225"/>
      <c r="AT338" s="226" t="s">
        <v>167</v>
      </c>
      <c r="AU338" s="226" t="s">
        <v>165</v>
      </c>
      <c r="AV338" s="11" t="s">
        <v>165</v>
      </c>
      <c r="AW338" s="11" t="s">
        <v>34</v>
      </c>
      <c r="AX338" s="11" t="s">
        <v>74</v>
      </c>
      <c r="AY338" s="226" t="s">
        <v>157</v>
      </c>
    </row>
    <row r="339" spans="2:51" s="12" customFormat="1" ht="12">
      <c r="B339" s="227"/>
      <c r="C339" s="228"/>
      <c r="D339" s="217" t="s">
        <v>167</v>
      </c>
      <c r="E339" s="229" t="s">
        <v>20</v>
      </c>
      <c r="F339" s="230" t="s">
        <v>169</v>
      </c>
      <c r="G339" s="228"/>
      <c r="H339" s="231">
        <v>259.66</v>
      </c>
      <c r="I339" s="232"/>
      <c r="J339" s="228"/>
      <c r="K339" s="228"/>
      <c r="L339" s="233"/>
      <c r="M339" s="234"/>
      <c r="N339" s="235"/>
      <c r="O339" s="235"/>
      <c r="P339" s="235"/>
      <c r="Q339" s="235"/>
      <c r="R339" s="235"/>
      <c r="S339" s="235"/>
      <c r="T339" s="236"/>
      <c r="AT339" s="237" t="s">
        <v>167</v>
      </c>
      <c r="AU339" s="237" t="s">
        <v>165</v>
      </c>
      <c r="AV339" s="12" t="s">
        <v>164</v>
      </c>
      <c r="AW339" s="12" t="s">
        <v>34</v>
      </c>
      <c r="AX339" s="12" t="s">
        <v>8</v>
      </c>
      <c r="AY339" s="237" t="s">
        <v>157</v>
      </c>
    </row>
    <row r="340" spans="2:65" s="1" customFormat="1" ht="16.5" customHeight="1">
      <c r="B340" s="38"/>
      <c r="C340" s="204" t="s">
        <v>437</v>
      </c>
      <c r="D340" s="204" t="s">
        <v>159</v>
      </c>
      <c r="E340" s="205" t="s">
        <v>379</v>
      </c>
      <c r="F340" s="206" t="s">
        <v>380</v>
      </c>
      <c r="G340" s="207" t="s">
        <v>162</v>
      </c>
      <c r="H340" s="208">
        <v>208.64</v>
      </c>
      <c r="I340" s="209"/>
      <c r="J340" s="208">
        <f>ROUND(I340*H340,0)</f>
        <v>0</v>
      </c>
      <c r="K340" s="206" t="s">
        <v>163</v>
      </c>
      <c r="L340" s="43"/>
      <c r="M340" s="210" t="s">
        <v>20</v>
      </c>
      <c r="N340" s="211" t="s">
        <v>46</v>
      </c>
      <c r="O340" s="79"/>
      <c r="P340" s="212">
        <f>O340*H340</f>
        <v>0</v>
      </c>
      <c r="Q340" s="212">
        <v>0.0231</v>
      </c>
      <c r="R340" s="212">
        <f>Q340*H340</f>
        <v>4.819584</v>
      </c>
      <c r="S340" s="212">
        <v>0</v>
      </c>
      <c r="T340" s="213">
        <f>S340*H340</f>
        <v>0</v>
      </c>
      <c r="AR340" s="17" t="s">
        <v>164</v>
      </c>
      <c r="AT340" s="17" t="s">
        <v>159</v>
      </c>
      <c r="AU340" s="17" t="s">
        <v>165</v>
      </c>
      <c r="AY340" s="17" t="s">
        <v>157</v>
      </c>
      <c r="BE340" s="214">
        <f>IF(N340="základní",J340,0)</f>
        <v>0</v>
      </c>
      <c r="BF340" s="214">
        <f>IF(N340="snížená",J340,0)</f>
        <v>0</v>
      </c>
      <c r="BG340" s="214">
        <f>IF(N340="zákl. přenesená",J340,0)</f>
        <v>0</v>
      </c>
      <c r="BH340" s="214">
        <f>IF(N340="sníž. přenesená",J340,0)</f>
        <v>0</v>
      </c>
      <c r="BI340" s="214">
        <f>IF(N340="nulová",J340,0)</f>
        <v>0</v>
      </c>
      <c r="BJ340" s="17" t="s">
        <v>165</v>
      </c>
      <c r="BK340" s="214">
        <f>ROUND(I340*H340,0)</f>
        <v>0</v>
      </c>
      <c r="BL340" s="17" t="s">
        <v>164</v>
      </c>
      <c r="BM340" s="17" t="s">
        <v>2077</v>
      </c>
    </row>
    <row r="341" spans="2:51" s="13" customFormat="1" ht="12">
      <c r="B341" s="238"/>
      <c r="C341" s="239"/>
      <c r="D341" s="217" t="s">
        <v>167</v>
      </c>
      <c r="E341" s="240" t="s">
        <v>20</v>
      </c>
      <c r="F341" s="241" t="s">
        <v>239</v>
      </c>
      <c r="G341" s="239"/>
      <c r="H341" s="240" t="s">
        <v>20</v>
      </c>
      <c r="I341" s="242"/>
      <c r="J341" s="239"/>
      <c r="K341" s="239"/>
      <c r="L341" s="243"/>
      <c r="M341" s="244"/>
      <c r="N341" s="245"/>
      <c r="O341" s="245"/>
      <c r="P341" s="245"/>
      <c r="Q341" s="245"/>
      <c r="R341" s="245"/>
      <c r="S341" s="245"/>
      <c r="T341" s="246"/>
      <c r="AT341" s="247" t="s">
        <v>167</v>
      </c>
      <c r="AU341" s="247" t="s">
        <v>165</v>
      </c>
      <c r="AV341" s="13" t="s">
        <v>8</v>
      </c>
      <c r="AW341" s="13" t="s">
        <v>34</v>
      </c>
      <c r="AX341" s="13" t="s">
        <v>74</v>
      </c>
      <c r="AY341" s="247" t="s">
        <v>157</v>
      </c>
    </row>
    <row r="342" spans="2:51" s="11" customFormat="1" ht="12">
      <c r="B342" s="215"/>
      <c r="C342" s="216"/>
      <c r="D342" s="217" t="s">
        <v>167</v>
      </c>
      <c r="E342" s="218" t="s">
        <v>20</v>
      </c>
      <c r="F342" s="219" t="s">
        <v>2078</v>
      </c>
      <c r="G342" s="216"/>
      <c r="H342" s="220">
        <v>232.83</v>
      </c>
      <c r="I342" s="221"/>
      <c r="J342" s="216"/>
      <c r="K342" s="216"/>
      <c r="L342" s="222"/>
      <c r="M342" s="223"/>
      <c r="N342" s="224"/>
      <c r="O342" s="224"/>
      <c r="P342" s="224"/>
      <c r="Q342" s="224"/>
      <c r="R342" s="224"/>
      <c r="S342" s="224"/>
      <c r="T342" s="225"/>
      <c r="AT342" s="226" t="s">
        <v>167</v>
      </c>
      <c r="AU342" s="226" t="s">
        <v>165</v>
      </c>
      <c r="AV342" s="11" t="s">
        <v>165</v>
      </c>
      <c r="AW342" s="11" t="s">
        <v>34</v>
      </c>
      <c r="AX342" s="11" t="s">
        <v>74</v>
      </c>
      <c r="AY342" s="226" t="s">
        <v>157</v>
      </c>
    </row>
    <row r="343" spans="2:51" s="13" customFormat="1" ht="12">
      <c r="B343" s="238"/>
      <c r="C343" s="239"/>
      <c r="D343" s="217" t="s">
        <v>167</v>
      </c>
      <c r="E343" s="240" t="s">
        <v>20</v>
      </c>
      <c r="F343" s="241" t="s">
        <v>309</v>
      </c>
      <c r="G343" s="239"/>
      <c r="H343" s="240" t="s">
        <v>20</v>
      </c>
      <c r="I343" s="242"/>
      <c r="J343" s="239"/>
      <c r="K343" s="239"/>
      <c r="L343" s="243"/>
      <c r="M343" s="244"/>
      <c r="N343" s="245"/>
      <c r="O343" s="245"/>
      <c r="P343" s="245"/>
      <c r="Q343" s="245"/>
      <c r="R343" s="245"/>
      <c r="S343" s="245"/>
      <c r="T343" s="246"/>
      <c r="AT343" s="247" t="s">
        <v>167</v>
      </c>
      <c r="AU343" s="247" t="s">
        <v>165</v>
      </c>
      <c r="AV343" s="13" t="s">
        <v>8</v>
      </c>
      <c r="AW343" s="13" t="s">
        <v>34</v>
      </c>
      <c r="AX343" s="13" t="s">
        <v>74</v>
      </c>
      <c r="AY343" s="247" t="s">
        <v>157</v>
      </c>
    </row>
    <row r="344" spans="2:51" s="11" customFormat="1" ht="12">
      <c r="B344" s="215"/>
      <c r="C344" s="216"/>
      <c r="D344" s="217" t="s">
        <v>167</v>
      </c>
      <c r="E344" s="218" t="s">
        <v>20</v>
      </c>
      <c r="F344" s="219" t="s">
        <v>324</v>
      </c>
      <c r="G344" s="216"/>
      <c r="H344" s="220">
        <v>-24.19</v>
      </c>
      <c r="I344" s="221"/>
      <c r="J344" s="216"/>
      <c r="K344" s="216"/>
      <c r="L344" s="222"/>
      <c r="M344" s="223"/>
      <c r="N344" s="224"/>
      <c r="O344" s="224"/>
      <c r="P344" s="224"/>
      <c r="Q344" s="224"/>
      <c r="R344" s="224"/>
      <c r="S344" s="224"/>
      <c r="T344" s="225"/>
      <c r="AT344" s="226" t="s">
        <v>167</v>
      </c>
      <c r="AU344" s="226" t="s">
        <v>165</v>
      </c>
      <c r="AV344" s="11" t="s">
        <v>165</v>
      </c>
      <c r="AW344" s="11" t="s">
        <v>34</v>
      </c>
      <c r="AX344" s="11" t="s">
        <v>74</v>
      </c>
      <c r="AY344" s="226" t="s">
        <v>157</v>
      </c>
    </row>
    <row r="345" spans="2:51" s="12" customFormat="1" ht="12">
      <c r="B345" s="227"/>
      <c r="C345" s="228"/>
      <c r="D345" s="217" t="s">
        <v>167</v>
      </c>
      <c r="E345" s="229" t="s">
        <v>20</v>
      </c>
      <c r="F345" s="230" t="s">
        <v>169</v>
      </c>
      <c r="G345" s="228"/>
      <c r="H345" s="231">
        <v>208.64000000000001</v>
      </c>
      <c r="I345" s="232"/>
      <c r="J345" s="228"/>
      <c r="K345" s="228"/>
      <c r="L345" s="233"/>
      <c r="M345" s="234"/>
      <c r="N345" s="235"/>
      <c r="O345" s="235"/>
      <c r="P345" s="235"/>
      <c r="Q345" s="235"/>
      <c r="R345" s="235"/>
      <c r="S345" s="235"/>
      <c r="T345" s="236"/>
      <c r="AT345" s="237" t="s">
        <v>167</v>
      </c>
      <c r="AU345" s="237" t="s">
        <v>165</v>
      </c>
      <c r="AV345" s="12" t="s">
        <v>164</v>
      </c>
      <c r="AW345" s="12" t="s">
        <v>34</v>
      </c>
      <c r="AX345" s="12" t="s">
        <v>8</v>
      </c>
      <c r="AY345" s="237" t="s">
        <v>157</v>
      </c>
    </row>
    <row r="346" spans="2:65" s="1" customFormat="1" ht="16.5" customHeight="1">
      <c r="B346" s="38"/>
      <c r="C346" s="204" t="s">
        <v>442</v>
      </c>
      <c r="D346" s="204" t="s">
        <v>159</v>
      </c>
      <c r="E346" s="205" t="s">
        <v>384</v>
      </c>
      <c r="F346" s="206" t="s">
        <v>385</v>
      </c>
      <c r="G346" s="207" t="s">
        <v>162</v>
      </c>
      <c r="H346" s="208">
        <v>50</v>
      </c>
      <c r="I346" s="209"/>
      <c r="J346" s="208">
        <f>ROUND(I346*H346,0)</f>
        <v>0</v>
      </c>
      <c r="K346" s="206" t="s">
        <v>163</v>
      </c>
      <c r="L346" s="43"/>
      <c r="M346" s="210" t="s">
        <v>20</v>
      </c>
      <c r="N346" s="211" t="s">
        <v>46</v>
      </c>
      <c r="O346" s="79"/>
      <c r="P346" s="212">
        <f>O346*H346</f>
        <v>0</v>
      </c>
      <c r="Q346" s="212">
        <v>0.00273</v>
      </c>
      <c r="R346" s="212">
        <f>Q346*H346</f>
        <v>0.13649999999999998</v>
      </c>
      <c r="S346" s="212">
        <v>0</v>
      </c>
      <c r="T346" s="213">
        <f>S346*H346</f>
        <v>0</v>
      </c>
      <c r="AR346" s="17" t="s">
        <v>164</v>
      </c>
      <c r="AT346" s="17" t="s">
        <v>159</v>
      </c>
      <c r="AU346" s="17" t="s">
        <v>165</v>
      </c>
      <c r="AY346" s="17" t="s">
        <v>157</v>
      </c>
      <c r="BE346" s="214">
        <f>IF(N346="základní",J346,0)</f>
        <v>0</v>
      </c>
      <c r="BF346" s="214">
        <f>IF(N346="snížená",J346,0)</f>
        <v>0</v>
      </c>
      <c r="BG346" s="214">
        <f>IF(N346="zákl. přenesená",J346,0)</f>
        <v>0</v>
      </c>
      <c r="BH346" s="214">
        <f>IF(N346="sníž. přenesená",J346,0)</f>
        <v>0</v>
      </c>
      <c r="BI346" s="214">
        <f>IF(N346="nulová",J346,0)</f>
        <v>0</v>
      </c>
      <c r="BJ346" s="17" t="s">
        <v>165</v>
      </c>
      <c r="BK346" s="214">
        <f>ROUND(I346*H346,0)</f>
        <v>0</v>
      </c>
      <c r="BL346" s="17" t="s">
        <v>164</v>
      </c>
      <c r="BM346" s="17" t="s">
        <v>2079</v>
      </c>
    </row>
    <row r="347" spans="2:51" s="13" customFormat="1" ht="12">
      <c r="B347" s="238"/>
      <c r="C347" s="239"/>
      <c r="D347" s="217" t="s">
        <v>167</v>
      </c>
      <c r="E347" s="240" t="s">
        <v>20</v>
      </c>
      <c r="F347" s="241" t="s">
        <v>2080</v>
      </c>
      <c r="G347" s="239"/>
      <c r="H347" s="240" t="s">
        <v>20</v>
      </c>
      <c r="I347" s="242"/>
      <c r="J347" s="239"/>
      <c r="K347" s="239"/>
      <c r="L347" s="243"/>
      <c r="M347" s="244"/>
      <c r="N347" s="245"/>
      <c r="O347" s="245"/>
      <c r="P347" s="245"/>
      <c r="Q347" s="245"/>
      <c r="R347" s="245"/>
      <c r="S347" s="245"/>
      <c r="T347" s="246"/>
      <c r="AT347" s="247" t="s">
        <v>167</v>
      </c>
      <c r="AU347" s="247" t="s">
        <v>165</v>
      </c>
      <c r="AV347" s="13" t="s">
        <v>8</v>
      </c>
      <c r="AW347" s="13" t="s">
        <v>34</v>
      </c>
      <c r="AX347" s="13" t="s">
        <v>74</v>
      </c>
      <c r="AY347" s="247" t="s">
        <v>157</v>
      </c>
    </row>
    <row r="348" spans="2:51" s="11" customFormat="1" ht="12">
      <c r="B348" s="215"/>
      <c r="C348" s="216"/>
      <c r="D348" s="217" t="s">
        <v>167</v>
      </c>
      <c r="E348" s="218" t="s">
        <v>20</v>
      </c>
      <c r="F348" s="219" t="s">
        <v>2081</v>
      </c>
      <c r="G348" s="216"/>
      <c r="H348" s="220">
        <v>50</v>
      </c>
      <c r="I348" s="221"/>
      <c r="J348" s="216"/>
      <c r="K348" s="216"/>
      <c r="L348" s="222"/>
      <c r="M348" s="223"/>
      <c r="N348" s="224"/>
      <c r="O348" s="224"/>
      <c r="P348" s="224"/>
      <c r="Q348" s="224"/>
      <c r="R348" s="224"/>
      <c r="S348" s="224"/>
      <c r="T348" s="225"/>
      <c r="AT348" s="226" t="s">
        <v>167</v>
      </c>
      <c r="AU348" s="226" t="s">
        <v>165</v>
      </c>
      <c r="AV348" s="11" t="s">
        <v>165</v>
      </c>
      <c r="AW348" s="11" t="s">
        <v>34</v>
      </c>
      <c r="AX348" s="11" t="s">
        <v>74</v>
      </c>
      <c r="AY348" s="226" t="s">
        <v>157</v>
      </c>
    </row>
    <row r="349" spans="2:51" s="12" customFormat="1" ht="12">
      <c r="B349" s="227"/>
      <c r="C349" s="228"/>
      <c r="D349" s="217" t="s">
        <v>167</v>
      </c>
      <c r="E349" s="229" t="s">
        <v>20</v>
      </c>
      <c r="F349" s="230" t="s">
        <v>169</v>
      </c>
      <c r="G349" s="228"/>
      <c r="H349" s="231">
        <v>50</v>
      </c>
      <c r="I349" s="232"/>
      <c r="J349" s="228"/>
      <c r="K349" s="228"/>
      <c r="L349" s="233"/>
      <c r="M349" s="234"/>
      <c r="N349" s="235"/>
      <c r="O349" s="235"/>
      <c r="P349" s="235"/>
      <c r="Q349" s="235"/>
      <c r="R349" s="235"/>
      <c r="S349" s="235"/>
      <c r="T349" s="236"/>
      <c r="AT349" s="237" t="s">
        <v>167</v>
      </c>
      <c r="AU349" s="237" t="s">
        <v>165</v>
      </c>
      <c r="AV349" s="12" t="s">
        <v>164</v>
      </c>
      <c r="AW349" s="12" t="s">
        <v>34</v>
      </c>
      <c r="AX349" s="12" t="s">
        <v>8</v>
      </c>
      <c r="AY349" s="237" t="s">
        <v>157</v>
      </c>
    </row>
    <row r="350" spans="2:65" s="1" customFormat="1" ht="16.5" customHeight="1">
      <c r="B350" s="38"/>
      <c r="C350" s="204" t="s">
        <v>446</v>
      </c>
      <c r="D350" s="204" t="s">
        <v>159</v>
      </c>
      <c r="E350" s="205" t="s">
        <v>384</v>
      </c>
      <c r="F350" s="206" t="s">
        <v>385</v>
      </c>
      <c r="G350" s="207" t="s">
        <v>162</v>
      </c>
      <c r="H350" s="208">
        <v>111.64</v>
      </c>
      <c r="I350" s="209"/>
      <c r="J350" s="208">
        <f>ROUND(I350*H350,0)</f>
        <v>0</v>
      </c>
      <c r="K350" s="206" t="s">
        <v>163</v>
      </c>
      <c r="L350" s="43"/>
      <c r="M350" s="210" t="s">
        <v>20</v>
      </c>
      <c r="N350" s="211" t="s">
        <v>46</v>
      </c>
      <c r="O350" s="79"/>
      <c r="P350" s="212">
        <f>O350*H350</f>
        <v>0</v>
      </c>
      <c r="Q350" s="212">
        <v>0.00273</v>
      </c>
      <c r="R350" s="212">
        <f>Q350*H350</f>
        <v>0.30477719999999997</v>
      </c>
      <c r="S350" s="212">
        <v>0</v>
      </c>
      <c r="T350" s="213">
        <f>S350*H350</f>
        <v>0</v>
      </c>
      <c r="AR350" s="17" t="s">
        <v>164</v>
      </c>
      <c r="AT350" s="17" t="s">
        <v>159</v>
      </c>
      <c r="AU350" s="17" t="s">
        <v>165</v>
      </c>
      <c r="AY350" s="17" t="s">
        <v>157</v>
      </c>
      <c r="BE350" s="214">
        <f>IF(N350="základní",J350,0)</f>
        <v>0</v>
      </c>
      <c r="BF350" s="214">
        <f>IF(N350="snížená",J350,0)</f>
        <v>0</v>
      </c>
      <c r="BG350" s="214">
        <f>IF(N350="zákl. přenesená",J350,0)</f>
        <v>0</v>
      </c>
      <c r="BH350" s="214">
        <f>IF(N350="sníž. přenesená",J350,0)</f>
        <v>0</v>
      </c>
      <c r="BI350" s="214">
        <f>IF(N350="nulová",J350,0)</f>
        <v>0</v>
      </c>
      <c r="BJ350" s="17" t="s">
        <v>165</v>
      </c>
      <c r="BK350" s="214">
        <f>ROUND(I350*H350,0)</f>
        <v>0</v>
      </c>
      <c r="BL350" s="17" t="s">
        <v>164</v>
      </c>
      <c r="BM350" s="17" t="s">
        <v>2082</v>
      </c>
    </row>
    <row r="351" spans="2:51" s="11" customFormat="1" ht="12">
      <c r="B351" s="215"/>
      <c r="C351" s="216"/>
      <c r="D351" s="217" t="s">
        <v>167</v>
      </c>
      <c r="E351" s="218" t="s">
        <v>20</v>
      </c>
      <c r="F351" s="219" t="s">
        <v>2083</v>
      </c>
      <c r="G351" s="216"/>
      <c r="H351" s="220">
        <v>111.64</v>
      </c>
      <c r="I351" s="221"/>
      <c r="J351" s="216"/>
      <c r="K351" s="216"/>
      <c r="L351" s="222"/>
      <c r="M351" s="223"/>
      <c r="N351" s="224"/>
      <c r="O351" s="224"/>
      <c r="P351" s="224"/>
      <c r="Q351" s="224"/>
      <c r="R351" s="224"/>
      <c r="S351" s="224"/>
      <c r="T351" s="225"/>
      <c r="AT351" s="226" t="s">
        <v>167</v>
      </c>
      <c r="AU351" s="226" t="s">
        <v>165</v>
      </c>
      <c r="AV351" s="11" t="s">
        <v>165</v>
      </c>
      <c r="AW351" s="11" t="s">
        <v>34</v>
      </c>
      <c r="AX351" s="11" t="s">
        <v>8</v>
      </c>
      <c r="AY351" s="226" t="s">
        <v>157</v>
      </c>
    </row>
    <row r="352" spans="2:65" s="1" customFormat="1" ht="22.5" customHeight="1">
      <c r="B352" s="38"/>
      <c r="C352" s="204" t="s">
        <v>451</v>
      </c>
      <c r="D352" s="204" t="s">
        <v>159</v>
      </c>
      <c r="E352" s="205" t="s">
        <v>389</v>
      </c>
      <c r="F352" s="206" t="s">
        <v>390</v>
      </c>
      <c r="G352" s="207" t="s">
        <v>162</v>
      </c>
      <c r="H352" s="208">
        <v>1266.51</v>
      </c>
      <c r="I352" s="209"/>
      <c r="J352" s="208">
        <f>ROUND(I352*H352,0)</f>
        <v>0</v>
      </c>
      <c r="K352" s="206" t="s">
        <v>163</v>
      </c>
      <c r="L352" s="43"/>
      <c r="M352" s="210" t="s">
        <v>20</v>
      </c>
      <c r="N352" s="211" t="s">
        <v>46</v>
      </c>
      <c r="O352" s="79"/>
      <c r="P352" s="212">
        <f>O352*H352</f>
        <v>0</v>
      </c>
      <c r="Q352" s="212">
        <v>0.01146</v>
      </c>
      <c r="R352" s="212">
        <f>Q352*H352</f>
        <v>14.5142046</v>
      </c>
      <c r="S352" s="212">
        <v>0</v>
      </c>
      <c r="T352" s="213">
        <f>S352*H352</f>
        <v>0</v>
      </c>
      <c r="AR352" s="17" t="s">
        <v>164</v>
      </c>
      <c r="AT352" s="17" t="s">
        <v>159</v>
      </c>
      <c r="AU352" s="17" t="s">
        <v>165</v>
      </c>
      <c r="AY352" s="17" t="s">
        <v>157</v>
      </c>
      <c r="BE352" s="214">
        <f>IF(N352="základní",J352,0)</f>
        <v>0</v>
      </c>
      <c r="BF352" s="214">
        <f>IF(N352="snížená",J352,0)</f>
        <v>0</v>
      </c>
      <c r="BG352" s="214">
        <f>IF(N352="zákl. přenesená",J352,0)</f>
        <v>0</v>
      </c>
      <c r="BH352" s="214">
        <f>IF(N352="sníž. přenesená",J352,0)</f>
        <v>0</v>
      </c>
      <c r="BI352" s="214">
        <f>IF(N352="nulová",J352,0)</f>
        <v>0</v>
      </c>
      <c r="BJ352" s="17" t="s">
        <v>165</v>
      </c>
      <c r="BK352" s="214">
        <f>ROUND(I352*H352,0)</f>
        <v>0</v>
      </c>
      <c r="BL352" s="17" t="s">
        <v>164</v>
      </c>
      <c r="BM352" s="17" t="s">
        <v>2084</v>
      </c>
    </row>
    <row r="353" spans="2:51" s="13" customFormat="1" ht="12">
      <c r="B353" s="238"/>
      <c r="C353" s="239"/>
      <c r="D353" s="217" t="s">
        <v>167</v>
      </c>
      <c r="E353" s="240" t="s">
        <v>20</v>
      </c>
      <c r="F353" s="241" t="s">
        <v>2024</v>
      </c>
      <c r="G353" s="239"/>
      <c r="H353" s="240" t="s">
        <v>20</v>
      </c>
      <c r="I353" s="242"/>
      <c r="J353" s="239"/>
      <c r="K353" s="239"/>
      <c r="L353" s="243"/>
      <c r="M353" s="244"/>
      <c r="N353" s="245"/>
      <c r="O353" s="245"/>
      <c r="P353" s="245"/>
      <c r="Q353" s="245"/>
      <c r="R353" s="245"/>
      <c r="S353" s="245"/>
      <c r="T353" s="246"/>
      <c r="AT353" s="247" t="s">
        <v>167</v>
      </c>
      <c r="AU353" s="247" t="s">
        <v>165</v>
      </c>
      <c r="AV353" s="13" t="s">
        <v>8</v>
      </c>
      <c r="AW353" s="13" t="s">
        <v>34</v>
      </c>
      <c r="AX353" s="13" t="s">
        <v>74</v>
      </c>
      <c r="AY353" s="247" t="s">
        <v>157</v>
      </c>
    </row>
    <row r="354" spans="2:51" s="11" customFormat="1" ht="12">
      <c r="B354" s="215"/>
      <c r="C354" s="216"/>
      <c r="D354" s="217" t="s">
        <v>167</v>
      </c>
      <c r="E354" s="218" t="s">
        <v>20</v>
      </c>
      <c r="F354" s="219" t="s">
        <v>2025</v>
      </c>
      <c r="G354" s="216"/>
      <c r="H354" s="220">
        <v>792.17</v>
      </c>
      <c r="I354" s="221"/>
      <c r="J354" s="216"/>
      <c r="K354" s="216"/>
      <c r="L354" s="222"/>
      <c r="M354" s="223"/>
      <c r="N354" s="224"/>
      <c r="O354" s="224"/>
      <c r="P354" s="224"/>
      <c r="Q354" s="224"/>
      <c r="R354" s="224"/>
      <c r="S354" s="224"/>
      <c r="T354" s="225"/>
      <c r="AT354" s="226" t="s">
        <v>167</v>
      </c>
      <c r="AU354" s="226" t="s">
        <v>165</v>
      </c>
      <c r="AV354" s="11" t="s">
        <v>165</v>
      </c>
      <c r="AW354" s="11" t="s">
        <v>34</v>
      </c>
      <c r="AX354" s="11" t="s">
        <v>74</v>
      </c>
      <c r="AY354" s="226" t="s">
        <v>157</v>
      </c>
    </row>
    <row r="355" spans="2:51" s="13" customFormat="1" ht="12">
      <c r="B355" s="238"/>
      <c r="C355" s="239"/>
      <c r="D355" s="217" t="s">
        <v>167</v>
      </c>
      <c r="E355" s="240" t="s">
        <v>20</v>
      </c>
      <c r="F355" s="241" t="s">
        <v>302</v>
      </c>
      <c r="G355" s="239"/>
      <c r="H355" s="240" t="s">
        <v>20</v>
      </c>
      <c r="I355" s="242"/>
      <c r="J355" s="239"/>
      <c r="K355" s="239"/>
      <c r="L355" s="243"/>
      <c r="M355" s="244"/>
      <c r="N355" s="245"/>
      <c r="O355" s="245"/>
      <c r="P355" s="245"/>
      <c r="Q355" s="245"/>
      <c r="R355" s="245"/>
      <c r="S355" s="245"/>
      <c r="T355" s="246"/>
      <c r="AT355" s="247" t="s">
        <v>167</v>
      </c>
      <c r="AU355" s="247" t="s">
        <v>165</v>
      </c>
      <c r="AV355" s="13" t="s">
        <v>8</v>
      </c>
      <c r="AW355" s="13" t="s">
        <v>34</v>
      </c>
      <c r="AX355" s="13" t="s">
        <v>74</v>
      </c>
      <c r="AY355" s="247" t="s">
        <v>157</v>
      </c>
    </row>
    <row r="356" spans="2:51" s="11" customFormat="1" ht="12">
      <c r="B356" s="215"/>
      <c r="C356" s="216"/>
      <c r="D356" s="217" t="s">
        <v>167</v>
      </c>
      <c r="E356" s="218" t="s">
        <v>20</v>
      </c>
      <c r="F356" s="219" t="s">
        <v>2026</v>
      </c>
      <c r="G356" s="216"/>
      <c r="H356" s="220">
        <v>749.33</v>
      </c>
      <c r="I356" s="221"/>
      <c r="J356" s="216"/>
      <c r="K356" s="216"/>
      <c r="L356" s="222"/>
      <c r="M356" s="223"/>
      <c r="N356" s="224"/>
      <c r="O356" s="224"/>
      <c r="P356" s="224"/>
      <c r="Q356" s="224"/>
      <c r="R356" s="224"/>
      <c r="S356" s="224"/>
      <c r="T356" s="225"/>
      <c r="AT356" s="226" t="s">
        <v>167</v>
      </c>
      <c r="AU356" s="226" t="s">
        <v>165</v>
      </c>
      <c r="AV356" s="11" t="s">
        <v>165</v>
      </c>
      <c r="AW356" s="11" t="s">
        <v>34</v>
      </c>
      <c r="AX356" s="11" t="s">
        <v>74</v>
      </c>
      <c r="AY356" s="226" t="s">
        <v>157</v>
      </c>
    </row>
    <row r="357" spans="2:51" s="13" customFormat="1" ht="12">
      <c r="B357" s="238"/>
      <c r="C357" s="239"/>
      <c r="D357" s="217" t="s">
        <v>167</v>
      </c>
      <c r="E357" s="240" t="s">
        <v>20</v>
      </c>
      <c r="F357" s="241" t="s">
        <v>309</v>
      </c>
      <c r="G357" s="239"/>
      <c r="H357" s="240" t="s">
        <v>20</v>
      </c>
      <c r="I357" s="242"/>
      <c r="J357" s="239"/>
      <c r="K357" s="239"/>
      <c r="L357" s="243"/>
      <c r="M357" s="244"/>
      <c r="N357" s="245"/>
      <c r="O357" s="245"/>
      <c r="P357" s="245"/>
      <c r="Q357" s="245"/>
      <c r="R357" s="245"/>
      <c r="S357" s="245"/>
      <c r="T357" s="246"/>
      <c r="AT357" s="247" t="s">
        <v>167</v>
      </c>
      <c r="AU357" s="247" t="s">
        <v>165</v>
      </c>
      <c r="AV357" s="13" t="s">
        <v>8</v>
      </c>
      <c r="AW357" s="13" t="s">
        <v>34</v>
      </c>
      <c r="AX357" s="13" t="s">
        <v>74</v>
      </c>
      <c r="AY357" s="247" t="s">
        <v>157</v>
      </c>
    </row>
    <row r="358" spans="2:51" s="11" customFormat="1" ht="12">
      <c r="B358" s="215"/>
      <c r="C358" s="216"/>
      <c r="D358" s="217" t="s">
        <v>167</v>
      </c>
      <c r="E358" s="218" t="s">
        <v>20</v>
      </c>
      <c r="F358" s="219" t="s">
        <v>2027</v>
      </c>
      <c r="G358" s="216"/>
      <c r="H358" s="220">
        <v>-129.06</v>
      </c>
      <c r="I358" s="221"/>
      <c r="J358" s="216"/>
      <c r="K358" s="216"/>
      <c r="L358" s="222"/>
      <c r="M358" s="223"/>
      <c r="N358" s="224"/>
      <c r="O358" s="224"/>
      <c r="P358" s="224"/>
      <c r="Q358" s="224"/>
      <c r="R358" s="224"/>
      <c r="S358" s="224"/>
      <c r="T358" s="225"/>
      <c r="AT358" s="226" t="s">
        <v>167</v>
      </c>
      <c r="AU358" s="226" t="s">
        <v>165</v>
      </c>
      <c r="AV358" s="11" t="s">
        <v>165</v>
      </c>
      <c r="AW358" s="11" t="s">
        <v>34</v>
      </c>
      <c r="AX358" s="11" t="s">
        <v>74</v>
      </c>
      <c r="AY358" s="226" t="s">
        <v>157</v>
      </c>
    </row>
    <row r="359" spans="2:51" s="11" customFormat="1" ht="12">
      <c r="B359" s="215"/>
      <c r="C359" s="216"/>
      <c r="D359" s="217" t="s">
        <v>167</v>
      </c>
      <c r="E359" s="218" t="s">
        <v>20</v>
      </c>
      <c r="F359" s="219" t="s">
        <v>2028</v>
      </c>
      <c r="G359" s="216"/>
      <c r="H359" s="220">
        <v>-145.93</v>
      </c>
      <c r="I359" s="221"/>
      <c r="J359" s="216"/>
      <c r="K359" s="216"/>
      <c r="L359" s="222"/>
      <c r="M359" s="223"/>
      <c r="N359" s="224"/>
      <c r="O359" s="224"/>
      <c r="P359" s="224"/>
      <c r="Q359" s="224"/>
      <c r="R359" s="224"/>
      <c r="S359" s="224"/>
      <c r="T359" s="225"/>
      <c r="AT359" s="226" t="s">
        <v>167</v>
      </c>
      <c r="AU359" s="226" t="s">
        <v>165</v>
      </c>
      <c r="AV359" s="11" t="s">
        <v>165</v>
      </c>
      <c r="AW359" s="11" t="s">
        <v>34</v>
      </c>
      <c r="AX359" s="11" t="s">
        <v>74</v>
      </c>
      <c r="AY359" s="226" t="s">
        <v>157</v>
      </c>
    </row>
    <row r="360" spans="2:51" s="12" customFormat="1" ht="12">
      <c r="B360" s="227"/>
      <c r="C360" s="228"/>
      <c r="D360" s="217" t="s">
        <v>167</v>
      </c>
      <c r="E360" s="229" t="s">
        <v>20</v>
      </c>
      <c r="F360" s="230" t="s">
        <v>169</v>
      </c>
      <c r="G360" s="228"/>
      <c r="H360" s="231">
        <v>1266.51</v>
      </c>
      <c r="I360" s="232"/>
      <c r="J360" s="228"/>
      <c r="K360" s="228"/>
      <c r="L360" s="233"/>
      <c r="M360" s="234"/>
      <c r="N360" s="235"/>
      <c r="O360" s="235"/>
      <c r="P360" s="235"/>
      <c r="Q360" s="235"/>
      <c r="R360" s="235"/>
      <c r="S360" s="235"/>
      <c r="T360" s="236"/>
      <c r="AT360" s="237" t="s">
        <v>167</v>
      </c>
      <c r="AU360" s="237" t="s">
        <v>165</v>
      </c>
      <c r="AV360" s="12" t="s">
        <v>164</v>
      </c>
      <c r="AW360" s="12" t="s">
        <v>34</v>
      </c>
      <c r="AX360" s="12" t="s">
        <v>8</v>
      </c>
      <c r="AY360" s="237" t="s">
        <v>157</v>
      </c>
    </row>
    <row r="361" spans="2:65" s="1" customFormat="1" ht="16.5" customHeight="1">
      <c r="B361" s="38"/>
      <c r="C361" s="204" t="s">
        <v>456</v>
      </c>
      <c r="D361" s="204" t="s">
        <v>159</v>
      </c>
      <c r="E361" s="205" t="s">
        <v>395</v>
      </c>
      <c r="F361" s="206" t="s">
        <v>396</v>
      </c>
      <c r="G361" s="207" t="s">
        <v>162</v>
      </c>
      <c r="H361" s="208">
        <v>43.5</v>
      </c>
      <c r="I361" s="209"/>
      <c r="J361" s="208">
        <f>ROUND(I361*H361,0)</f>
        <v>0</v>
      </c>
      <c r="K361" s="206" t="s">
        <v>163</v>
      </c>
      <c r="L361" s="43"/>
      <c r="M361" s="210" t="s">
        <v>20</v>
      </c>
      <c r="N361" s="211" t="s">
        <v>46</v>
      </c>
      <c r="O361" s="79"/>
      <c r="P361" s="212">
        <f>O361*H361</f>
        <v>0</v>
      </c>
      <c r="Q361" s="212">
        <v>0.01457</v>
      </c>
      <c r="R361" s="212">
        <f>Q361*H361</f>
        <v>0.633795</v>
      </c>
      <c r="S361" s="212">
        <v>0</v>
      </c>
      <c r="T361" s="213">
        <f>S361*H361</f>
        <v>0</v>
      </c>
      <c r="AR361" s="17" t="s">
        <v>164</v>
      </c>
      <c r="AT361" s="17" t="s">
        <v>159</v>
      </c>
      <c r="AU361" s="17" t="s">
        <v>165</v>
      </c>
      <c r="AY361" s="17" t="s">
        <v>157</v>
      </c>
      <c r="BE361" s="214">
        <f>IF(N361="základní",J361,0)</f>
        <v>0</v>
      </c>
      <c r="BF361" s="214">
        <f>IF(N361="snížená",J361,0)</f>
        <v>0</v>
      </c>
      <c r="BG361" s="214">
        <f>IF(N361="zákl. přenesená",J361,0)</f>
        <v>0</v>
      </c>
      <c r="BH361" s="214">
        <f>IF(N361="sníž. přenesená",J361,0)</f>
        <v>0</v>
      </c>
      <c r="BI361" s="214">
        <f>IF(N361="nulová",J361,0)</f>
        <v>0</v>
      </c>
      <c r="BJ361" s="17" t="s">
        <v>165</v>
      </c>
      <c r="BK361" s="214">
        <f>ROUND(I361*H361,0)</f>
        <v>0</v>
      </c>
      <c r="BL361" s="17" t="s">
        <v>164</v>
      </c>
      <c r="BM361" s="17" t="s">
        <v>2085</v>
      </c>
    </row>
    <row r="362" spans="2:51" s="13" customFormat="1" ht="12">
      <c r="B362" s="238"/>
      <c r="C362" s="239"/>
      <c r="D362" s="217" t="s">
        <v>167</v>
      </c>
      <c r="E362" s="240" t="s">
        <v>20</v>
      </c>
      <c r="F362" s="241" t="s">
        <v>2080</v>
      </c>
      <c r="G362" s="239"/>
      <c r="H362" s="240" t="s">
        <v>20</v>
      </c>
      <c r="I362" s="242"/>
      <c r="J362" s="239"/>
      <c r="K362" s="239"/>
      <c r="L362" s="243"/>
      <c r="M362" s="244"/>
      <c r="N362" s="245"/>
      <c r="O362" s="245"/>
      <c r="P362" s="245"/>
      <c r="Q362" s="245"/>
      <c r="R362" s="245"/>
      <c r="S362" s="245"/>
      <c r="T362" s="246"/>
      <c r="AT362" s="247" t="s">
        <v>167</v>
      </c>
      <c r="AU362" s="247" t="s">
        <v>165</v>
      </c>
      <c r="AV362" s="13" t="s">
        <v>8</v>
      </c>
      <c r="AW362" s="13" t="s">
        <v>34</v>
      </c>
      <c r="AX362" s="13" t="s">
        <v>74</v>
      </c>
      <c r="AY362" s="247" t="s">
        <v>157</v>
      </c>
    </row>
    <row r="363" spans="2:51" s="11" customFormat="1" ht="12">
      <c r="B363" s="215"/>
      <c r="C363" s="216"/>
      <c r="D363" s="217" t="s">
        <v>167</v>
      </c>
      <c r="E363" s="218" t="s">
        <v>20</v>
      </c>
      <c r="F363" s="219" t="s">
        <v>2086</v>
      </c>
      <c r="G363" s="216"/>
      <c r="H363" s="220">
        <v>43.5</v>
      </c>
      <c r="I363" s="221"/>
      <c r="J363" s="216"/>
      <c r="K363" s="216"/>
      <c r="L363" s="222"/>
      <c r="M363" s="223"/>
      <c r="N363" s="224"/>
      <c r="O363" s="224"/>
      <c r="P363" s="224"/>
      <c r="Q363" s="224"/>
      <c r="R363" s="224"/>
      <c r="S363" s="224"/>
      <c r="T363" s="225"/>
      <c r="AT363" s="226" t="s">
        <v>167</v>
      </c>
      <c r="AU363" s="226" t="s">
        <v>165</v>
      </c>
      <c r="AV363" s="11" t="s">
        <v>165</v>
      </c>
      <c r="AW363" s="11" t="s">
        <v>34</v>
      </c>
      <c r="AX363" s="11" t="s">
        <v>8</v>
      </c>
      <c r="AY363" s="226" t="s">
        <v>157</v>
      </c>
    </row>
    <row r="364" spans="2:65" s="1" customFormat="1" ht="16.5" customHeight="1">
      <c r="B364" s="38"/>
      <c r="C364" s="204" t="s">
        <v>460</v>
      </c>
      <c r="D364" s="204" t="s">
        <v>159</v>
      </c>
      <c r="E364" s="205" t="s">
        <v>399</v>
      </c>
      <c r="F364" s="206" t="s">
        <v>400</v>
      </c>
      <c r="G364" s="207" t="s">
        <v>162</v>
      </c>
      <c r="H364" s="208">
        <v>2121.55</v>
      </c>
      <c r="I364" s="209"/>
      <c r="J364" s="208">
        <f>ROUND(I364*H364,0)</f>
        <v>0</v>
      </c>
      <c r="K364" s="206" t="s">
        <v>163</v>
      </c>
      <c r="L364" s="43"/>
      <c r="M364" s="210" t="s">
        <v>20</v>
      </c>
      <c r="N364" s="211" t="s">
        <v>46</v>
      </c>
      <c r="O364" s="79"/>
      <c r="P364" s="212">
        <f>O364*H364</f>
        <v>0</v>
      </c>
      <c r="Q364" s="212">
        <v>0.00348</v>
      </c>
      <c r="R364" s="212">
        <f>Q364*H364</f>
        <v>7.382994000000001</v>
      </c>
      <c r="S364" s="212">
        <v>0</v>
      </c>
      <c r="T364" s="213">
        <f>S364*H364</f>
        <v>0</v>
      </c>
      <c r="AR364" s="17" t="s">
        <v>164</v>
      </c>
      <c r="AT364" s="17" t="s">
        <v>159</v>
      </c>
      <c r="AU364" s="17" t="s">
        <v>165</v>
      </c>
      <c r="AY364" s="17" t="s">
        <v>157</v>
      </c>
      <c r="BE364" s="214">
        <f>IF(N364="základní",J364,0)</f>
        <v>0</v>
      </c>
      <c r="BF364" s="214">
        <f>IF(N364="snížená",J364,0)</f>
        <v>0</v>
      </c>
      <c r="BG364" s="214">
        <f>IF(N364="zákl. přenesená",J364,0)</f>
        <v>0</v>
      </c>
      <c r="BH364" s="214">
        <f>IF(N364="sníž. přenesená",J364,0)</f>
        <v>0</v>
      </c>
      <c r="BI364" s="214">
        <f>IF(N364="nulová",J364,0)</f>
        <v>0</v>
      </c>
      <c r="BJ364" s="17" t="s">
        <v>165</v>
      </c>
      <c r="BK364" s="214">
        <f>ROUND(I364*H364,0)</f>
        <v>0</v>
      </c>
      <c r="BL364" s="17" t="s">
        <v>164</v>
      </c>
      <c r="BM364" s="17" t="s">
        <v>2087</v>
      </c>
    </row>
    <row r="365" spans="2:51" s="11" customFormat="1" ht="12">
      <c r="B365" s="215"/>
      <c r="C365" s="216"/>
      <c r="D365" s="217" t="s">
        <v>167</v>
      </c>
      <c r="E365" s="218" t="s">
        <v>20</v>
      </c>
      <c r="F365" s="219" t="s">
        <v>2088</v>
      </c>
      <c r="G365" s="216"/>
      <c r="H365" s="220">
        <v>2121.55</v>
      </c>
      <c r="I365" s="221"/>
      <c r="J365" s="216"/>
      <c r="K365" s="216"/>
      <c r="L365" s="222"/>
      <c r="M365" s="223"/>
      <c r="N365" s="224"/>
      <c r="O365" s="224"/>
      <c r="P365" s="224"/>
      <c r="Q365" s="224"/>
      <c r="R365" s="224"/>
      <c r="S365" s="224"/>
      <c r="T365" s="225"/>
      <c r="AT365" s="226" t="s">
        <v>167</v>
      </c>
      <c r="AU365" s="226" t="s">
        <v>165</v>
      </c>
      <c r="AV365" s="11" t="s">
        <v>165</v>
      </c>
      <c r="AW365" s="11" t="s">
        <v>34</v>
      </c>
      <c r="AX365" s="11" t="s">
        <v>74</v>
      </c>
      <c r="AY365" s="226" t="s">
        <v>157</v>
      </c>
    </row>
    <row r="366" spans="2:51" s="12" customFormat="1" ht="12">
      <c r="B366" s="227"/>
      <c r="C366" s="228"/>
      <c r="D366" s="217" t="s">
        <v>167</v>
      </c>
      <c r="E366" s="229" t="s">
        <v>20</v>
      </c>
      <c r="F366" s="230" t="s">
        <v>169</v>
      </c>
      <c r="G366" s="228"/>
      <c r="H366" s="231">
        <v>2121.55</v>
      </c>
      <c r="I366" s="232"/>
      <c r="J366" s="228"/>
      <c r="K366" s="228"/>
      <c r="L366" s="233"/>
      <c r="M366" s="234"/>
      <c r="N366" s="235"/>
      <c r="O366" s="235"/>
      <c r="P366" s="235"/>
      <c r="Q366" s="235"/>
      <c r="R366" s="235"/>
      <c r="S366" s="235"/>
      <c r="T366" s="236"/>
      <c r="AT366" s="237" t="s">
        <v>167</v>
      </c>
      <c r="AU366" s="237" t="s">
        <v>165</v>
      </c>
      <c r="AV366" s="12" t="s">
        <v>164</v>
      </c>
      <c r="AW366" s="12" t="s">
        <v>34</v>
      </c>
      <c r="AX366" s="12" t="s">
        <v>8</v>
      </c>
      <c r="AY366" s="237" t="s">
        <v>157</v>
      </c>
    </row>
    <row r="367" spans="2:65" s="1" customFormat="1" ht="16.5" customHeight="1">
      <c r="B367" s="38"/>
      <c r="C367" s="204" t="s">
        <v>466</v>
      </c>
      <c r="D367" s="204" t="s">
        <v>159</v>
      </c>
      <c r="E367" s="205" t="s">
        <v>405</v>
      </c>
      <c r="F367" s="206" t="s">
        <v>406</v>
      </c>
      <c r="G367" s="207" t="s">
        <v>162</v>
      </c>
      <c r="H367" s="208">
        <v>50</v>
      </c>
      <c r="I367" s="209"/>
      <c r="J367" s="208">
        <f>ROUND(I367*H367,0)</f>
        <v>0</v>
      </c>
      <c r="K367" s="206" t="s">
        <v>163</v>
      </c>
      <c r="L367" s="43"/>
      <c r="M367" s="210" t="s">
        <v>20</v>
      </c>
      <c r="N367" s="211" t="s">
        <v>46</v>
      </c>
      <c r="O367" s="79"/>
      <c r="P367" s="212">
        <f>O367*H367</f>
        <v>0</v>
      </c>
      <c r="Q367" s="212">
        <v>0.00026</v>
      </c>
      <c r="R367" s="212">
        <f>Q367*H367</f>
        <v>0.013</v>
      </c>
      <c r="S367" s="212">
        <v>0</v>
      </c>
      <c r="T367" s="213">
        <f>S367*H367</f>
        <v>0</v>
      </c>
      <c r="AR367" s="17" t="s">
        <v>164</v>
      </c>
      <c r="AT367" s="17" t="s">
        <v>159</v>
      </c>
      <c r="AU367" s="17" t="s">
        <v>165</v>
      </c>
      <c r="AY367" s="17" t="s">
        <v>157</v>
      </c>
      <c r="BE367" s="214">
        <f>IF(N367="základní",J367,0)</f>
        <v>0</v>
      </c>
      <c r="BF367" s="214">
        <f>IF(N367="snížená",J367,0)</f>
        <v>0</v>
      </c>
      <c r="BG367" s="214">
        <f>IF(N367="zákl. přenesená",J367,0)</f>
        <v>0</v>
      </c>
      <c r="BH367" s="214">
        <f>IF(N367="sníž. přenesená",J367,0)</f>
        <v>0</v>
      </c>
      <c r="BI367" s="214">
        <f>IF(N367="nulová",J367,0)</f>
        <v>0</v>
      </c>
      <c r="BJ367" s="17" t="s">
        <v>165</v>
      </c>
      <c r="BK367" s="214">
        <f>ROUND(I367*H367,0)</f>
        <v>0</v>
      </c>
      <c r="BL367" s="17" t="s">
        <v>164</v>
      </c>
      <c r="BM367" s="17" t="s">
        <v>2089</v>
      </c>
    </row>
    <row r="368" spans="2:51" s="13" customFormat="1" ht="12">
      <c r="B368" s="238"/>
      <c r="C368" s="239"/>
      <c r="D368" s="217" t="s">
        <v>167</v>
      </c>
      <c r="E368" s="240" t="s">
        <v>20</v>
      </c>
      <c r="F368" s="241" t="s">
        <v>2080</v>
      </c>
      <c r="G368" s="239"/>
      <c r="H368" s="240" t="s">
        <v>20</v>
      </c>
      <c r="I368" s="242"/>
      <c r="J368" s="239"/>
      <c r="K368" s="239"/>
      <c r="L368" s="243"/>
      <c r="M368" s="244"/>
      <c r="N368" s="245"/>
      <c r="O368" s="245"/>
      <c r="P368" s="245"/>
      <c r="Q368" s="245"/>
      <c r="R368" s="245"/>
      <c r="S368" s="245"/>
      <c r="T368" s="246"/>
      <c r="AT368" s="247" t="s">
        <v>167</v>
      </c>
      <c r="AU368" s="247" t="s">
        <v>165</v>
      </c>
      <c r="AV368" s="13" t="s">
        <v>8</v>
      </c>
      <c r="AW368" s="13" t="s">
        <v>34</v>
      </c>
      <c r="AX368" s="13" t="s">
        <v>74</v>
      </c>
      <c r="AY368" s="247" t="s">
        <v>157</v>
      </c>
    </row>
    <row r="369" spans="2:51" s="11" customFormat="1" ht="12">
      <c r="B369" s="215"/>
      <c r="C369" s="216"/>
      <c r="D369" s="217" t="s">
        <v>167</v>
      </c>
      <c r="E369" s="218" t="s">
        <v>20</v>
      </c>
      <c r="F369" s="219" t="s">
        <v>2081</v>
      </c>
      <c r="G369" s="216"/>
      <c r="H369" s="220">
        <v>50</v>
      </c>
      <c r="I369" s="221"/>
      <c r="J369" s="216"/>
      <c r="K369" s="216"/>
      <c r="L369" s="222"/>
      <c r="M369" s="223"/>
      <c r="N369" s="224"/>
      <c r="O369" s="224"/>
      <c r="P369" s="224"/>
      <c r="Q369" s="224"/>
      <c r="R369" s="224"/>
      <c r="S369" s="224"/>
      <c r="T369" s="225"/>
      <c r="AT369" s="226" t="s">
        <v>167</v>
      </c>
      <c r="AU369" s="226" t="s">
        <v>165</v>
      </c>
      <c r="AV369" s="11" t="s">
        <v>165</v>
      </c>
      <c r="AW369" s="11" t="s">
        <v>34</v>
      </c>
      <c r="AX369" s="11" t="s">
        <v>8</v>
      </c>
      <c r="AY369" s="226" t="s">
        <v>157</v>
      </c>
    </row>
    <row r="370" spans="2:65" s="1" customFormat="1" ht="16.5" customHeight="1">
      <c r="B370" s="38"/>
      <c r="C370" s="204" t="s">
        <v>471</v>
      </c>
      <c r="D370" s="204" t="s">
        <v>159</v>
      </c>
      <c r="E370" s="205" t="s">
        <v>410</v>
      </c>
      <c r="F370" s="206" t="s">
        <v>411</v>
      </c>
      <c r="G370" s="207" t="s">
        <v>162</v>
      </c>
      <c r="H370" s="208">
        <v>50</v>
      </c>
      <c r="I370" s="209"/>
      <c r="J370" s="208">
        <f>ROUND(I370*H370,0)</f>
        <v>0</v>
      </c>
      <c r="K370" s="206" t="s">
        <v>163</v>
      </c>
      <c r="L370" s="43"/>
      <c r="M370" s="210" t="s">
        <v>20</v>
      </c>
      <c r="N370" s="211" t="s">
        <v>46</v>
      </c>
      <c r="O370" s="79"/>
      <c r="P370" s="212">
        <f>O370*H370</f>
        <v>0</v>
      </c>
      <c r="Q370" s="212">
        <v>0.00348</v>
      </c>
      <c r="R370" s="212">
        <f>Q370*H370</f>
        <v>0.174</v>
      </c>
      <c r="S370" s="212">
        <v>0</v>
      </c>
      <c r="T370" s="213">
        <f>S370*H370</f>
        <v>0</v>
      </c>
      <c r="AR370" s="17" t="s">
        <v>164</v>
      </c>
      <c r="AT370" s="17" t="s">
        <v>159</v>
      </c>
      <c r="AU370" s="17" t="s">
        <v>165</v>
      </c>
      <c r="AY370" s="17" t="s">
        <v>157</v>
      </c>
      <c r="BE370" s="214">
        <f>IF(N370="základní",J370,0)</f>
        <v>0</v>
      </c>
      <c r="BF370" s="214">
        <f>IF(N370="snížená",J370,0)</f>
        <v>0</v>
      </c>
      <c r="BG370" s="214">
        <f>IF(N370="zákl. přenesená",J370,0)</f>
        <v>0</v>
      </c>
      <c r="BH370" s="214">
        <f>IF(N370="sníž. přenesená",J370,0)</f>
        <v>0</v>
      </c>
      <c r="BI370" s="214">
        <f>IF(N370="nulová",J370,0)</f>
        <v>0</v>
      </c>
      <c r="BJ370" s="17" t="s">
        <v>165</v>
      </c>
      <c r="BK370" s="214">
        <f>ROUND(I370*H370,0)</f>
        <v>0</v>
      </c>
      <c r="BL370" s="17" t="s">
        <v>164</v>
      </c>
      <c r="BM370" s="17" t="s">
        <v>2090</v>
      </c>
    </row>
    <row r="371" spans="2:51" s="13" customFormat="1" ht="12">
      <c r="B371" s="238"/>
      <c r="C371" s="239"/>
      <c r="D371" s="217" t="s">
        <v>167</v>
      </c>
      <c r="E371" s="240" t="s">
        <v>20</v>
      </c>
      <c r="F371" s="241" t="s">
        <v>2080</v>
      </c>
      <c r="G371" s="239"/>
      <c r="H371" s="240" t="s">
        <v>20</v>
      </c>
      <c r="I371" s="242"/>
      <c r="J371" s="239"/>
      <c r="K371" s="239"/>
      <c r="L371" s="243"/>
      <c r="M371" s="244"/>
      <c r="N371" s="245"/>
      <c r="O371" s="245"/>
      <c r="P371" s="245"/>
      <c r="Q371" s="245"/>
      <c r="R371" s="245"/>
      <c r="S371" s="245"/>
      <c r="T371" s="246"/>
      <c r="AT371" s="247" t="s">
        <v>167</v>
      </c>
      <c r="AU371" s="247" t="s">
        <v>165</v>
      </c>
      <c r="AV371" s="13" t="s">
        <v>8</v>
      </c>
      <c r="AW371" s="13" t="s">
        <v>34</v>
      </c>
      <c r="AX371" s="13" t="s">
        <v>74</v>
      </c>
      <c r="AY371" s="247" t="s">
        <v>157</v>
      </c>
    </row>
    <row r="372" spans="2:51" s="11" customFormat="1" ht="12">
      <c r="B372" s="215"/>
      <c r="C372" s="216"/>
      <c r="D372" s="217" t="s">
        <v>167</v>
      </c>
      <c r="E372" s="218" t="s">
        <v>20</v>
      </c>
      <c r="F372" s="219" t="s">
        <v>2081</v>
      </c>
      <c r="G372" s="216"/>
      <c r="H372" s="220">
        <v>50</v>
      </c>
      <c r="I372" s="221"/>
      <c r="J372" s="216"/>
      <c r="K372" s="216"/>
      <c r="L372" s="222"/>
      <c r="M372" s="223"/>
      <c r="N372" s="224"/>
      <c r="O372" s="224"/>
      <c r="P372" s="224"/>
      <c r="Q372" s="224"/>
      <c r="R372" s="224"/>
      <c r="S372" s="224"/>
      <c r="T372" s="225"/>
      <c r="AT372" s="226" t="s">
        <v>167</v>
      </c>
      <c r="AU372" s="226" t="s">
        <v>165</v>
      </c>
      <c r="AV372" s="11" t="s">
        <v>165</v>
      </c>
      <c r="AW372" s="11" t="s">
        <v>34</v>
      </c>
      <c r="AX372" s="11" t="s">
        <v>74</v>
      </c>
      <c r="AY372" s="226" t="s">
        <v>157</v>
      </c>
    </row>
    <row r="373" spans="2:51" s="12" customFormat="1" ht="12">
      <c r="B373" s="227"/>
      <c r="C373" s="228"/>
      <c r="D373" s="217" t="s">
        <v>167</v>
      </c>
      <c r="E373" s="229" t="s">
        <v>20</v>
      </c>
      <c r="F373" s="230" t="s">
        <v>169</v>
      </c>
      <c r="G373" s="228"/>
      <c r="H373" s="231">
        <v>50</v>
      </c>
      <c r="I373" s="232"/>
      <c r="J373" s="228"/>
      <c r="K373" s="228"/>
      <c r="L373" s="233"/>
      <c r="M373" s="234"/>
      <c r="N373" s="235"/>
      <c r="O373" s="235"/>
      <c r="P373" s="235"/>
      <c r="Q373" s="235"/>
      <c r="R373" s="235"/>
      <c r="S373" s="235"/>
      <c r="T373" s="236"/>
      <c r="AT373" s="237" t="s">
        <v>167</v>
      </c>
      <c r="AU373" s="237" t="s">
        <v>165</v>
      </c>
      <c r="AV373" s="12" t="s">
        <v>164</v>
      </c>
      <c r="AW373" s="12" t="s">
        <v>34</v>
      </c>
      <c r="AX373" s="12" t="s">
        <v>8</v>
      </c>
      <c r="AY373" s="237" t="s">
        <v>157</v>
      </c>
    </row>
    <row r="374" spans="2:65" s="1" customFormat="1" ht="16.5" customHeight="1">
      <c r="B374" s="38"/>
      <c r="C374" s="204" t="s">
        <v>476</v>
      </c>
      <c r="D374" s="204" t="s">
        <v>159</v>
      </c>
      <c r="E374" s="205" t="s">
        <v>414</v>
      </c>
      <c r="F374" s="206" t="s">
        <v>415</v>
      </c>
      <c r="G374" s="207" t="s">
        <v>162</v>
      </c>
      <c r="H374" s="208">
        <v>251.46</v>
      </c>
      <c r="I374" s="209"/>
      <c r="J374" s="208">
        <f>ROUND(I374*H374,0)</f>
        <v>0</v>
      </c>
      <c r="K374" s="206" t="s">
        <v>163</v>
      </c>
      <c r="L374" s="43"/>
      <c r="M374" s="210" t="s">
        <v>20</v>
      </c>
      <c r="N374" s="211" t="s">
        <v>46</v>
      </c>
      <c r="O374" s="79"/>
      <c r="P374" s="212">
        <f>O374*H374</f>
        <v>0</v>
      </c>
      <c r="Q374" s="212">
        <v>0</v>
      </c>
      <c r="R374" s="212">
        <f>Q374*H374</f>
        <v>0</v>
      </c>
      <c r="S374" s="212">
        <v>0</v>
      </c>
      <c r="T374" s="213">
        <f>S374*H374</f>
        <v>0</v>
      </c>
      <c r="AR374" s="17" t="s">
        <v>164</v>
      </c>
      <c r="AT374" s="17" t="s">
        <v>159</v>
      </c>
      <c r="AU374" s="17" t="s">
        <v>165</v>
      </c>
      <c r="AY374" s="17" t="s">
        <v>157</v>
      </c>
      <c r="BE374" s="214">
        <f>IF(N374="základní",J374,0)</f>
        <v>0</v>
      </c>
      <c r="BF374" s="214">
        <f>IF(N374="snížená",J374,0)</f>
        <v>0</v>
      </c>
      <c r="BG374" s="214">
        <f>IF(N374="zákl. přenesená",J374,0)</f>
        <v>0</v>
      </c>
      <c r="BH374" s="214">
        <f>IF(N374="sníž. přenesená",J374,0)</f>
        <v>0</v>
      </c>
      <c r="BI374" s="214">
        <f>IF(N374="nulová",J374,0)</f>
        <v>0</v>
      </c>
      <c r="BJ374" s="17" t="s">
        <v>165</v>
      </c>
      <c r="BK374" s="214">
        <f>ROUND(I374*H374,0)</f>
        <v>0</v>
      </c>
      <c r="BL374" s="17" t="s">
        <v>164</v>
      </c>
      <c r="BM374" s="17" t="s">
        <v>2091</v>
      </c>
    </row>
    <row r="375" spans="2:51" s="11" customFormat="1" ht="12">
      <c r="B375" s="215"/>
      <c r="C375" s="216"/>
      <c r="D375" s="217" t="s">
        <v>167</v>
      </c>
      <c r="E375" s="218" t="s">
        <v>20</v>
      </c>
      <c r="F375" s="219" t="s">
        <v>2092</v>
      </c>
      <c r="G375" s="216"/>
      <c r="H375" s="220">
        <v>251.46</v>
      </c>
      <c r="I375" s="221"/>
      <c r="J375" s="216"/>
      <c r="K375" s="216"/>
      <c r="L375" s="222"/>
      <c r="M375" s="223"/>
      <c r="N375" s="224"/>
      <c r="O375" s="224"/>
      <c r="P375" s="224"/>
      <c r="Q375" s="224"/>
      <c r="R375" s="224"/>
      <c r="S375" s="224"/>
      <c r="T375" s="225"/>
      <c r="AT375" s="226" t="s">
        <v>167</v>
      </c>
      <c r="AU375" s="226" t="s">
        <v>165</v>
      </c>
      <c r="AV375" s="11" t="s">
        <v>165</v>
      </c>
      <c r="AW375" s="11" t="s">
        <v>34</v>
      </c>
      <c r="AX375" s="11" t="s">
        <v>8</v>
      </c>
      <c r="AY375" s="226" t="s">
        <v>157</v>
      </c>
    </row>
    <row r="376" spans="2:65" s="1" customFormat="1" ht="16.5" customHeight="1">
      <c r="B376" s="38"/>
      <c r="C376" s="204" t="s">
        <v>481</v>
      </c>
      <c r="D376" s="204" t="s">
        <v>159</v>
      </c>
      <c r="E376" s="205" t="s">
        <v>418</v>
      </c>
      <c r="F376" s="206" t="s">
        <v>419</v>
      </c>
      <c r="G376" s="207" t="s">
        <v>162</v>
      </c>
      <c r="H376" s="208">
        <v>1608.84</v>
      </c>
      <c r="I376" s="209"/>
      <c r="J376" s="208">
        <f>ROUND(I376*H376,0)</f>
        <v>0</v>
      </c>
      <c r="K376" s="206" t="s">
        <v>163</v>
      </c>
      <c r="L376" s="43"/>
      <c r="M376" s="210" t="s">
        <v>20</v>
      </c>
      <c r="N376" s="211" t="s">
        <v>46</v>
      </c>
      <c r="O376" s="79"/>
      <c r="P376" s="212">
        <f>O376*H376</f>
        <v>0</v>
      </c>
      <c r="Q376" s="212">
        <v>0</v>
      </c>
      <c r="R376" s="212">
        <f>Q376*H376</f>
        <v>0</v>
      </c>
      <c r="S376" s="212">
        <v>0</v>
      </c>
      <c r="T376" s="213">
        <f>S376*H376</f>
        <v>0</v>
      </c>
      <c r="AR376" s="17" t="s">
        <v>164</v>
      </c>
      <c r="AT376" s="17" t="s">
        <v>159</v>
      </c>
      <c r="AU376" s="17" t="s">
        <v>165</v>
      </c>
      <c r="AY376" s="17" t="s">
        <v>157</v>
      </c>
      <c r="BE376" s="214">
        <f>IF(N376="základní",J376,0)</f>
        <v>0</v>
      </c>
      <c r="BF376" s="214">
        <f>IF(N376="snížená",J376,0)</f>
        <v>0</v>
      </c>
      <c r="BG376" s="214">
        <f>IF(N376="zákl. přenesená",J376,0)</f>
        <v>0</v>
      </c>
      <c r="BH376" s="214">
        <f>IF(N376="sníž. přenesená",J376,0)</f>
        <v>0</v>
      </c>
      <c r="BI376" s="214">
        <f>IF(N376="nulová",J376,0)</f>
        <v>0</v>
      </c>
      <c r="BJ376" s="17" t="s">
        <v>165</v>
      </c>
      <c r="BK376" s="214">
        <f>ROUND(I376*H376,0)</f>
        <v>0</v>
      </c>
      <c r="BL376" s="17" t="s">
        <v>164</v>
      </c>
      <c r="BM376" s="17" t="s">
        <v>2093</v>
      </c>
    </row>
    <row r="377" spans="2:51" s="11" customFormat="1" ht="12">
      <c r="B377" s="215"/>
      <c r="C377" s="216"/>
      <c r="D377" s="217" t="s">
        <v>167</v>
      </c>
      <c r="E377" s="218" t="s">
        <v>20</v>
      </c>
      <c r="F377" s="219" t="s">
        <v>2094</v>
      </c>
      <c r="G377" s="216"/>
      <c r="H377" s="220">
        <v>191.68</v>
      </c>
      <c r="I377" s="221"/>
      <c r="J377" s="216"/>
      <c r="K377" s="216"/>
      <c r="L377" s="222"/>
      <c r="M377" s="223"/>
      <c r="N377" s="224"/>
      <c r="O377" s="224"/>
      <c r="P377" s="224"/>
      <c r="Q377" s="224"/>
      <c r="R377" s="224"/>
      <c r="S377" s="224"/>
      <c r="T377" s="225"/>
      <c r="AT377" s="226" t="s">
        <v>167</v>
      </c>
      <c r="AU377" s="226" t="s">
        <v>165</v>
      </c>
      <c r="AV377" s="11" t="s">
        <v>165</v>
      </c>
      <c r="AW377" s="11" t="s">
        <v>34</v>
      </c>
      <c r="AX377" s="11" t="s">
        <v>74</v>
      </c>
      <c r="AY377" s="226" t="s">
        <v>157</v>
      </c>
    </row>
    <row r="378" spans="2:51" s="11" customFormat="1" ht="12">
      <c r="B378" s="215"/>
      <c r="C378" s="216"/>
      <c r="D378" s="217" t="s">
        <v>167</v>
      </c>
      <c r="E378" s="218" t="s">
        <v>20</v>
      </c>
      <c r="F378" s="219" t="s">
        <v>2095</v>
      </c>
      <c r="G378" s="216"/>
      <c r="H378" s="220">
        <v>21.54</v>
      </c>
      <c r="I378" s="221"/>
      <c r="J378" s="216"/>
      <c r="K378" s="216"/>
      <c r="L378" s="222"/>
      <c r="M378" s="223"/>
      <c r="N378" s="224"/>
      <c r="O378" s="224"/>
      <c r="P378" s="224"/>
      <c r="Q378" s="224"/>
      <c r="R378" s="224"/>
      <c r="S378" s="224"/>
      <c r="T378" s="225"/>
      <c r="AT378" s="226" t="s">
        <v>167</v>
      </c>
      <c r="AU378" s="226" t="s">
        <v>165</v>
      </c>
      <c r="AV378" s="11" t="s">
        <v>165</v>
      </c>
      <c r="AW378" s="11" t="s">
        <v>34</v>
      </c>
      <c r="AX378" s="11" t="s">
        <v>74</v>
      </c>
      <c r="AY378" s="226" t="s">
        <v>157</v>
      </c>
    </row>
    <row r="379" spans="2:51" s="13" customFormat="1" ht="12">
      <c r="B379" s="238"/>
      <c r="C379" s="239"/>
      <c r="D379" s="217" t="s">
        <v>167</v>
      </c>
      <c r="E379" s="240" t="s">
        <v>20</v>
      </c>
      <c r="F379" s="241" t="s">
        <v>2080</v>
      </c>
      <c r="G379" s="239"/>
      <c r="H379" s="240" t="s">
        <v>20</v>
      </c>
      <c r="I379" s="242"/>
      <c r="J379" s="239"/>
      <c r="K379" s="239"/>
      <c r="L379" s="243"/>
      <c r="M379" s="244"/>
      <c r="N379" s="245"/>
      <c r="O379" s="245"/>
      <c r="P379" s="245"/>
      <c r="Q379" s="245"/>
      <c r="R379" s="245"/>
      <c r="S379" s="245"/>
      <c r="T379" s="246"/>
      <c r="AT379" s="247" t="s">
        <v>167</v>
      </c>
      <c r="AU379" s="247" t="s">
        <v>165</v>
      </c>
      <c r="AV379" s="13" t="s">
        <v>8</v>
      </c>
      <c r="AW379" s="13" t="s">
        <v>34</v>
      </c>
      <c r="AX379" s="13" t="s">
        <v>74</v>
      </c>
      <c r="AY379" s="247" t="s">
        <v>157</v>
      </c>
    </row>
    <row r="380" spans="2:51" s="11" customFormat="1" ht="12">
      <c r="B380" s="215"/>
      <c r="C380" s="216"/>
      <c r="D380" s="217" t="s">
        <v>167</v>
      </c>
      <c r="E380" s="218" t="s">
        <v>20</v>
      </c>
      <c r="F380" s="219" t="s">
        <v>2081</v>
      </c>
      <c r="G380" s="216"/>
      <c r="H380" s="220">
        <v>50</v>
      </c>
      <c r="I380" s="221"/>
      <c r="J380" s="216"/>
      <c r="K380" s="216"/>
      <c r="L380" s="222"/>
      <c r="M380" s="223"/>
      <c r="N380" s="224"/>
      <c r="O380" s="224"/>
      <c r="P380" s="224"/>
      <c r="Q380" s="224"/>
      <c r="R380" s="224"/>
      <c r="S380" s="224"/>
      <c r="T380" s="225"/>
      <c r="AT380" s="226" t="s">
        <v>167</v>
      </c>
      <c r="AU380" s="226" t="s">
        <v>165</v>
      </c>
      <c r="AV380" s="11" t="s">
        <v>165</v>
      </c>
      <c r="AW380" s="11" t="s">
        <v>34</v>
      </c>
      <c r="AX380" s="11" t="s">
        <v>74</v>
      </c>
      <c r="AY380" s="226" t="s">
        <v>157</v>
      </c>
    </row>
    <row r="381" spans="2:51" s="11" customFormat="1" ht="12">
      <c r="B381" s="215"/>
      <c r="C381" s="216"/>
      <c r="D381" s="217" t="s">
        <v>167</v>
      </c>
      <c r="E381" s="218" t="s">
        <v>20</v>
      </c>
      <c r="F381" s="219" t="s">
        <v>2096</v>
      </c>
      <c r="G381" s="216"/>
      <c r="H381" s="220">
        <v>1266.51</v>
      </c>
      <c r="I381" s="221"/>
      <c r="J381" s="216"/>
      <c r="K381" s="216"/>
      <c r="L381" s="222"/>
      <c r="M381" s="223"/>
      <c r="N381" s="224"/>
      <c r="O381" s="224"/>
      <c r="P381" s="224"/>
      <c r="Q381" s="224"/>
      <c r="R381" s="224"/>
      <c r="S381" s="224"/>
      <c r="T381" s="225"/>
      <c r="AT381" s="226" t="s">
        <v>167</v>
      </c>
      <c r="AU381" s="226" t="s">
        <v>165</v>
      </c>
      <c r="AV381" s="11" t="s">
        <v>165</v>
      </c>
      <c r="AW381" s="11" t="s">
        <v>34</v>
      </c>
      <c r="AX381" s="11" t="s">
        <v>74</v>
      </c>
      <c r="AY381" s="226" t="s">
        <v>157</v>
      </c>
    </row>
    <row r="382" spans="2:51" s="11" customFormat="1" ht="12">
      <c r="B382" s="215"/>
      <c r="C382" s="216"/>
      <c r="D382" s="217" t="s">
        <v>167</v>
      </c>
      <c r="E382" s="218" t="s">
        <v>20</v>
      </c>
      <c r="F382" s="219" t="s">
        <v>2097</v>
      </c>
      <c r="G382" s="216"/>
      <c r="H382" s="220">
        <v>79.11</v>
      </c>
      <c r="I382" s="221"/>
      <c r="J382" s="216"/>
      <c r="K382" s="216"/>
      <c r="L382" s="222"/>
      <c r="M382" s="223"/>
      <c r="N382" s="224"/>
      <c r="O382" s="224"/>
      <c r="P382" s="224"/>
      <c r="Q382" s="224"/>
      <c r="R382" s="224"/>
      <c r="S382" s="224"/>
      <c r="T382" s="225"/>
      <c r="AT382" s="226" t="s">
        <v>167</v>
      </c>
      <c r="AU382" s="226" t="s">
        <v>165</v>
      </c>
      <c r="AV382" s="11" t="s">
        <v>165</v>
      </c>
      <c r="AW382" s="11" t="s">
        <v>34</v>
      </c>
      <c r="AX382" s="11" t="s">
        <v>74</v>
      </c>
      <c r="AY382" s="226" t="s">
        <v>157</v>
      </c>
    </row>
    <row r="383" spans="2:51" s="12" customFormat="1" ht="12">
      <c r="B383" s="227"/>
      <c r="C383" s="228"/>
      <c r="D383" s="217" t="s">
        <v>167</v>
      </c>
      <c r="E383" s="229" t="s">
        <v>20</v>
      </c>
      <c r="F383" s="230" t="s">
        <v>169</v>
      </c>
      <c r="G383" s="228"/>
      <c r="H383" s="231">
        <v>1608.84</v>
      </c>
      <c r="I383" s="232"/>
      <c r="J383" s="228"/>
      <c r="K383" s="228"/>
      <c r="L383" s="233"/>
      <c r="M383" s="234"/>
      <c r="N383" s="235"/>
      <c r="O383" s="235"/>
      <c r="P383" s="235"/>
      <c r="Q383" s="235"/>
      <c r="R383" s="235"/>
      <c r="S383" s="235"/>
      <c r="T383" s="236"/>
      <c r="AT383" s="237" t="s">
        <v>167</v>
      </c>
      <c r="AU383" s="237" t="s">
        <v>165</v>
      </c>
      <c r="AV383" s="12" t="s">
        <v>164</v>
      </c>
      <c r="AW383" s="12" t="s">
        <v>34</v>
      </c>
      <c r="AX383" s="12" t="s">
        <v>8</v>
      </c>
      <c r="AY383" s="237" t="s">
        <v>157</v>
      </c>
    </row>
    <row r="384" spans="2:65" s="1" customFormat="1" ht="16.5" customHeight="1">
      <c r="B384" s="38"/>
      <c r="C384" s="204" t="s">
        <v>486</v>
      </c>
      <c r="D384" s="204" t="s">
        <v>159</v>
      </c>
      <c r="E384" s="205" t="s">
        <v>2098</v>
      </c>
      <c r="F384" s="206" t="s">
        <v>2099</v>
      </c>
      <c r="G384" s="207" t="s">
        <v>172</v>
      </c>
      <c r="H384" s="208">
        <v>8.74</v>
      </c>
      <c r="I384" s="209"/>
      <c r="J384" s="208">
        <f>ROUND(I384*H384,0)</f>
        <v>0</v>
      </c>
      <c r="K384" s="206" t="s">
        <v>163</v>
      </c>
      <c r="L384" s="43"/>
      <c r="M384" s="210" t="s">
        <v>20</v>
      </c>
      <c r="N384" s="211" t="s">
        <v>46</v>
      </c>
      <c r="O384" s="79"/>
      <c r="P384" s="212">
        <f>O384*H384</f>
        <v>0</v>
      </c>
      <c r="Q384" s="212">
        <v>2.45329</v>
      </c>
      <c r="R384" s="212">
        <f>Q384*H384</f>
        <v>21.4417546</v>
      </c>
      <c r="S384" s="212">
        <v>0</v>
      </c>
      <c r="T384" s="213">
        <f>S384*H384</f>
        <v>0</v>
      </c>
      <c r="AR384" s="17" t="s">
        <v>164</v>
      </c>
      <c r="AT384" s="17" t="s">
        <v>159</v>
      </c>
      <c r="AU384" s="17" t="s">
        <v>165</v>
      </c>
      <c r="AY384" s="17" t="s">
        <v>157</v>
      </c>
      <c r="BE384" s="214">
        <f>IF(N384="základní",J384,0)</f>
        <v>0</v>
      </c>
      <c r="BF384" s="214">
        <f>IF(N384="snížená",J384,0)</f>
        <v>0</v>
      </c>
      <c r="BG384" s="214">
        <f>IF(N384="zákl. přenesená",J384,0)</f>
        <v>0</v>
      </c>
      <c r="BH384" s="214">
        <f>IF(N384="sníž. přenesená",J384,0)</f>
        <v>0</v>
      </c>
      <c r="BI384" s="214">
        <f>IF(N384="nulová",J384,0)</f>
        <v>0</v>
      </c>
      <c r="BJ384" s="17" t="s">
        <v>165</v>
      </c>
      <c r="BK384" s="214">
        <f>ROUND(I384*H384,0)</f>
        <v>0</v>
      </c>
      <c r="BL384" s="17" t="s">
        <v>164</v>
      </c>
      <c r="BM384" s="17" t="s">
        <v>2100</v>
      </c>
    </row>
    <row r="385" spans="2:51" s="11" customFormat="1" ht="12">
      <c r="B385" s="215"/>
      <c r="C385" s="216"/>
      <c r="D385" s="217" t="s">
        <v>167</v>
      </c>
      <c r="E385" s="218" t="s">
        <v>20</v>
      </c>
      <c r="F385" s="219" t="s">
        <v>2101</v>
      </c>
      <c r="G385" s="216"/>
      <c r="H385" s="220">
        <v>6.67</v>
      </c>
      <c r="I385" s="221"/>
      <c r="J385" s="216"/>
      <c r="K385" s="216"/>
      <c r="L385" s="222"/>
      <c r="M385" s="223"/>
      <c r="N385" s="224"/>
      <c r="O385" s="224"/>
      <c r="P385" s="224"/>
      <c r="Q385" s="224"/>
      <c r="R385" s="224"/>
      <c r="S385" s="224"/>
      <c r="T385" s="225"/>
      <c r="AT385" s="226" t="s">
        <v>167</v>
      </c>
      <c r="AU385" s="226" t="s">
        <v>165</v>
      </c>
      <c r="AV385" s="11" t="s">
        <v>165</v>
      </c>
      <c r="AW385" s="11" t="s">
        <v>34</v>
      </c>
      <c r="AX385" s="11" t="s">
        <v>74</v>
      </c>
      <c r="AY385" s="226" t="s">
        <v>157</v>
      </c>
    </row>
    <row r="386" spans="2:51" s="11" customFormat="1" ht="12">
      <c r="B386" s="215"/>
      <c r="C386" s="216"/>
      <c r="D386" s="217" t="s">
        <v>167</v>
      </c>
      <c r="E386" s="218" t="s">
        <v>20</v>
      </c>
      <c r="F386" s="219" t="s">
        <v>2102</v>
      </c>
      <c r="G386" s="216"/>
      <c r="H386" s="220">
        <v>2.07</v>
      </c>
      <c r="I386" s="221"/>
      <c r="J386" s="216"/>
      <c r="K386" s="216"/>
      <c r="L386" s="222"/>
      <c r="M386" s="223"/>
      <c r="N386" s="224"/>
      <c r="O386" s="224"/>
      <c r="P386" s="224"/>
      <c r="Q386" s="224"/>
      <c r="R386" s="224"/>
      <c r="S386" s="224"/>
      <c r="T386" s="225"/>
      <c r="AT386" s="226" t="s">
        <v>167</v>
      </c>
      <c r="AU386" s="226" t="s">
        <v>165</v>
      </c>
      <c r="AV386" s="11" t="s">
        <v>165</v>
      </c>
      <c r="AW386" s="11" t="s">
        <v>34</v>
      </c>
      <c r="AX386" s="11" t="s">
        <v>74</v>
      </c>
      <c r="AY386" s="226" t="s">
        <v>157</v>
      </c>
    </row>
    <row r="387" spans="2:51" s="12" customFormat="1" ht="12">
      <c r="B387" s="227"/>
      <c r="C387" s="228"/>
      <c r="D387" s="217" t="s">
        <v>167</v>
      </c>
      <c r="E387" s="229" t="s">
        <v>20</v>
      </c>
      <c r="F387" s="230" t="s">
        <v>169</v>
      </c>
      <c r="G387" s="228"/>
      <c r="H387" s="231">
        <v>8.74</v>
      </c>
      <c r="I387" s="232"/>
      <c r="J387" s="228"/>
      <c r="K387" s="228"/>
      <c r="L387" s="233"/>
      <c r="M387" s="234"/>
      <c r="N387" s="235"/>
      <c r="O387" s="235"/>
      <c r="P387" s="235"/>
      <c r="Q387" s="235"/>
      <c r="R387" s="235"/>
      <c r="S387" s="235"/>
      <c r="T387" s="236"/>
      <c r="AT387" s="237" t="s">
        <v>167</v>
      </c>
      <c r="AU387" s="237" t="s">
        <v>165</v>
      </c>
      <c r="AV387" s="12" t="s">
        <v>164</v>
      </c>
      <c r="AW387" s="12" t="s">
        <v>34</v>
      </c>
      <c r="AX387" s="12" t="s">
        <v>8</v>
      </c>
      <c r="AY387" s="237" t="s">
        <v>157</v>
      </c>
    </row>
    <row r="388" spans="2:65" s="1" customFormat="1" ht="16.5" customHeight="1">
      <c r="B388" s="38"/>
      <c r="C388" s="204" t="s">
        <v>491</v>
      </c>
      <c r="D388" s="204" t="s">
        <v>159</v>
      </c>
      <c r="E388" s="205" t="s">
        <v>2103</v>
      </c>
      <c r="F388" s="206" t="s">
        <v>2104</v>
      </c>
      <c r="G388" s="207" t="s">
        <v>172</v>
      </c>
      <c r="H388" s="208">
        <v>8.74</v>
      </c>
      <c r="I388" s="209"/>
      <c r="J388" s="208">
        <f>ROUND(I388*H388,0)</f>
        <v>0</v>
      </c>
      <c r="K388" s="206" t="s">
        <v>163</v>
      </c>
      <c r="L388" s="43"/>
      <c r="M388" s="210" t="s">
        <v>20</v>
      </c>
      <c r="N388" s="211" t="s">
        <v>46</v>
      </c>
      <c r="O388" s="79"/>
      <c r="P388" s="212">
        <f>O388*H388</f>
        <v>0</v>
      </c>
      <c r="Q388" s="212">
        <v>0.00303</v>
      </c>
      <c r="R388" s="212">
        <f>Q388*H388</f>
        <v>0.0264822</v>
      </c>
      <c r="S388" s="212">
        <v>0</v>
      </c>
      <c r="T388" s="213">
        <f>S388*H388</f>
        <v>0</v>
      </c>
      <c r="AR388" s="17" t="s">
        <v>164</v>
      </c>
      <c r="AT388" s="17" t="s">
        <v>159</v>
      </c>
      <c r="AU388" s="17" t="s">
        <v>165</v>
      </c>
      <c r="AY388" s="17" t="s">
        <v>157</v>
      </c>
      <c r="BE388" s="214">
        <f>IF(N388="základní",J388,0)</f>
        <v>0</v>
      </c>
      <c r="BF388" s="214">
        <f>IF(N388="snížená",J388,0)</f>
        <v>0</v>
      </c>
      <c r="BG388" s="214">
        <f>IF(N388="zákl. přenesená",J388,0)</f>
        <v>0</v>
      </c>
      <c r="BH388" s="214">
        <f>IF(N388="sníž. přenesená",J388,0)</f>
        <v>0</v>
      </c>
      <c r="BI388" s="214">
        <f>IF(N388="nulová",J388,0)</f>
        <v>0</v>
      </c>
      <c r="BJ388" s="17" t="s">
        <v>165</v>
      </c>
      <c r="BK388" s="214">
        <f>ROUND(I388*H388,0)</f>
        <v>0</v>
      </c>
      <c r="BL388" s="17" t="s">
        <v>164</v>
      </c>
      <c r="BM388" s="17" t="s">
        <v>2105</v>
      </c>
    </row>
    <row r="389" spans="2:51" s="11" customFormat="1" ht="12">
      <c r="B389" s="215"/>
      <c r="C389" s="216"/>
      <c r="D389" s="217" t="s">
        <v>167</v>
      </c>
      <c r="E389" s="218" t="s">
        <v>20</v>
      </c>
      <c r="F389" s="219" t="s">
        <v>2101</v>
      </c>
      <c r="G389" s="216"/>
      <c r="H389" s="220">
        <v>6.67</v>
      </c>
      <c r="I389" s="221"/>
      <c r="J389" s="216"/>
      <c r="K389" s="216"/>
      <c r="L389" s="222"/>
      <c r="M389" s="223"/>
      <c r="N389" s="224"/>
      <c r="O389" s="224"/>
      <c r="P389" s="224"/>
      <c r="Q389" s="224"/>
      <c r="R389" s="224"/>
      <c r="S389" s="224"/>
      <c r="T389" s="225"/>
      <c r="AT389" s="226" t="s">
        <v>167</v>
      </c>
      <c r="AU389" s="226" t="s">
        <v>165</v>
      </c>
      <c r="AV389" s="11" t="s">
        <v>165</v>
      </c>
      <c r="AW389" s="11" t="s">
        <v>34</v>
      </c>
      <c r="AX389" s="11" t="s">
        <v>74</v>
      </c>
      <c r="AY389" s="226" t="s">
        <v>157</v>
      </c>
    </row>
    <row r="390" spans="2:51" s="11" customFormat="1" ht="12">
      <c r="B390" s="215"/>
      <c r="C390" s="216"/>
      <c r="D390" s="217" t="s">
        <v>167</v>
      </c>
      <c r="E390" s="218" t="s">
        <v>20</v>
      </c>
      <c r="F390" s="219" t="s">
        <v>2102</v>
      </c>
      <c r="G390" s="216"/>
      <c r="H390" s="220">
        <v>2.07</v>
      </c>
      <c r="I390" s="221"/>
      <c r="J390" s="216"/>
      <c r="K390" s="216"/>
      <c r="L390" s="222"/>
      <c r="M390" s="223"/>
      <c r="N390" s="224"/>
      <c r="O390" s="224"/>
      <c r="P390" s="224"/>
      <c r="Q390" s="224"/>
      <c r="R390" s="224"/>
      <c r="S390" s="224"/>
      <c r="T390" s="225"/>
      <c r="AT390" s="226" t="s">
        <v>167</v>
      </c>
      <c r="AU390" s="226" t="s">
        <v>165</v>
      </c>
      <c r="AV390" s="11" t="s">
        <v>165</v>
      </c>
      <c r="AW390" s="11" t="s">
        <v>34</v>
      </c>
      <c r="AX390" s="11" t="s">
        <v>74</v>
      </c>
      <c r="AY390" s="226" t="s">
        <v>157</v>
      </c>
    </row>
    <row r="391" spans="2:51" s="12" customFormat="1" ht="12">
      <c r="B391" s="227"/>
      <c r="C391" s="228"/>
      <c r="D391" s="217" t="s">
        <v>167</v>
      </c>
      <c r="E391" s="229" t="s">
        <v>20</v>
      </c>
      <c r="F391" s="230" t="s">
        <v>169</v>
      </c>
      <c r="G391" s="228"/>
      <c r="H391" s="231">
        <v>8.74</v>
      </c>
      <c r="I391" s="232"/>
      <c r="J391" s="228"/>
      <c r="K391" s="228"/>
      <c r="L391" s="233"/>
      <c r="M391" s="234"/>
      <c r="N391" s="235"/>
      <c r="O391" s="235"/>
      <c r="P391" s="235"/>
      <c r="Q391" s="235"/>
      <c r="R391" s="235"/>
      <c r="S391" s="235"/>
      <c r="T391" s="236"/>
      <c r="AT391" s="237" t="s">
        <v>167</v>
      </c>
      <c r="AU391" s="237" t="s">
        <v>165</v>
      </c>
      <c r="AV391" s="12" t="s">
        <v>164</v>
      </c>
      <c r="AW391" s="12" t="s">
        <v>34</v>
      </c>
      <c r="AX391" s="12" t="s">
        <v>8</v>
      </c>
      <c r="AY391" s="237" t="s">
        <v>157</v>
      </c>
    </row>
    <row r="392" spans="2:65" s="1" customFormat="1" ht="16.5" customHeight="1">
      <c r="B392" s="38"/>
      <c r="C392" s="204" t="s">
        <v>495</v>
      </c>
      <c r="D392" s="204" t="s">
        <v>159</v>
      </c>
      <c r="E392" s="205" t="s">
        <v>422</v>
      </c>
      <c r="F392" s="206" t="s">
        <v>423</v>
      </c>
      <c r="G392" s="207" t="s">
        <v>162</v>
      </c>
      <c r="H392" s="208">
        <v>75.44</v>
      </c>
      <c r="I392" s="209"/>
      <c r="J392" s="208">
        <f>ROUND(I392*H392,0)</f>
        <v>0</v>
      </c>
      <c r="K392" s="206" t="s">
        <v>163</v>
      </c>
      <c r="L392" s="43"/>
      <c r="M392" s="210" t="s">
        <v>20</v>
      </c>
      <c r="N392" s="211" t="s">
        <v>46</v>
      </c>
      <c r="O392" s="79"/>
      <c r="P392" s="212">
        <f>O392*H392</f>
        <v>0</v>
      </c>
      <c r="Q392" s="212">
        <v>0.084</v>
      </c>
      <c r="R392" s="212">
        <f>Q392*H392</f>
        <v>6.33696</v>
      </c>
      <c r="S392" s="212">
        <v>0</v>
      </c>
      <c r="T392" s="213">
        <f>S392*H392</f>
        <v>0</v>
      </c>
      <c r="AR392" s="17" t="s">
        <v>164</v>
      </c>
      <c r="AT392" s="17" t="s">
        <v>159</v>
      </c>
      <c r="AU392" s="17" t="s">
        <v>165</v>
      </c>
      <c r="AY392" s="17" t="s">
        <v>157</v>
      </c>
      <c r="BE392" s="214">
        <f>IF(N392="základní",J392,0)</f>
        <v>0</v>
      </c>
      <c r="BF392" s="214">
        <f>IF(N392="snížená",J392,0)</f>
        <v>0</v>
      </c>
      <c r="BG392" s="214">
        <f>IF(N392="zákl. přenesená",J392,0)</f>
        <v>0</v>
      </c>
      <c r="BH392" s="214">
        <f>IF(N392="sníž. přenesená",J392,0)</f>
        <v>0</v>
      </c>
      <c r="BI392" s="214">
        <f>IF(N392="nulová",J392,0)</f>
        <v>0</v>
      </c>
      <c r="BJ392" s="17" t="s">
        <v>165</v>
      </c>
      <c r="BK392" s="214">
        <f>ROUND(I392*H392,0)</f>
        <v>0</v>
      </c>
      <c r="BL392" s="17" t="s">
        <v>164</v>
      </c>
      <c r="BM392" s="17" t="s">
        <v>2106</v>
      </c>
    </row>
    <row r="393" spans="2:51" s="13" customFormat="1" ht="12">
      <c r="B393" s="238"/>
      <c r="C393" s="239"/>
      <c r="D393" s="217" t="s">
        <v>167</v>
      </c>
      <c r="E393" s="240" t="s">
        <v>20</v>
      </c>
      <c r="F393" s="241" t="s">
        <v>239</v>
      </c>
      <c r="G393" s="239"/>
      <c r="H393" s="240" t="s">
        <v>20</v>
      </c>
      <c r="I393" s="242"/>
      <c r="J393" s="239"/>
      <c r="K393" s="239"/>
      <c r="L393" s="243"/>
      <c r="M393" s="244"/>
      <c r="N393" s="245"/>
      <c r="O393" s="245"/>
      <c r="P393" s="245"/>
      <c r="Q393" s="245"/>
      <c r="R393" s="245"/>
      <c r="S393" s="245"/>
      <c r="T393" s="246"/>
      <c r="AT393" s="247" t="s">
        <v>167</v>
      </c>
      <c r="AU393" s="247" t="s">
        <v>165</v>
      </c>
      <c r="AV393" s="13" t="s">
        <v>8</v>
      </c>
      <c r="AW393" s="13" t="s">
        <v>34</v>
      </c>
      <c r="AX393" s="13" t="s">
        <v>74</v>
      </c>
      <c r="AY393" s="247" t="s">
        <v>157</v>
      </c>
    </row>
    <row r="394" spans="2:51" s="11" customFormat="1" ht="12">
      <c r="B394" s="215"/>
      <c r="C394" s="216"/>
      <c r="D394" s="217" t="s">
        <v>167</v>
      </c>
      <c r="E394" s="218" t="s">
        <v>20</v>
      </c>
      <c r="F394" s="219" t="s">
        <v>2107</v>
      </c>
      <c r="G394" s="216"/>
      <c r="H394" s="220">
        <v>19.01</v>
      </c>
      <c r="I394" s="221"/>
      <c r="J394" s="216"/>
      <c r="K394" s="216"/>
      <c r="L394" s="222"/>
      <c r="M394" s="223"/>
      <c r="N394" s="224"/>
      <c r="O394" s="224"/>
      <c r="P394" s="224"/>
      <c r="Q394" s="224"/>
      <c r="R394" s="224"/>
      <c r="S394" s="224"/>
      <c r="T394" s="225"/>
      <c r="AT394" s="226" t="s">
        <v>167</v>
      </c>
      <c r="AU394" s="226" t="s">
        <v>165</v>
      </c>
      <c r="AV394" s="11" t="s">
        <v>165</v>
      </c>
      <c r="AW394" s="11" t="s">
        <v>34</v>
      </c>
      <c r="AX394" s="11" t="s">
        <v>74</v>
      </c>
      <c r="AY394" s="226" t="s">
        <v>157</v>
      </c>
    </row>
    <row r="395" spans="2:51" s="13" customFormat="1" ht="12">
      <c r="B395" s="238"/>
      <c r="C395" s="239"/>
      <c r="D395" s="217" t="s">
        <v>167</v>
      </c>
      <c r="E395" s="240" t="s">
        <v>20</v>
      </c>
      <c r="F395" s="241" t="s">
        <v>289</v>
      </c>
      <c r="G395" s="239"/>
      <c r="H395" s="240" t="s">
        <v>20</v>
      </c>
      <c r="I395" s="242"/>
      <c r="J395" s="239"/>
      <c r="K395" s="239"/>
      <c r="L395" s="243"/>
      <c r="M395" s="244"/>
      <c r="N395" s="245"/>
      <c r="O395" s="245"/>
      <c r="P395" s="245"/>
      <c r="Q395" s="245"/>
      <c r="R395" s="245"/>
      <c r="S395" s="245"/>
      <c r="T395" s="246"/>
      <c r="AT395" s="247" t="s">
        <v>167</v>
      </c>
      <c r="AU395" s="247" t="s">
        <v>165</v>
      </c>
      <c r="AV395" s="13" t="s">
        <v>8</v>
      </c>
      <c r="AW395" s="13" t="s">
        <v>34</v>
      </c>
      <c r="AX395" s="13" t="s">
        <v>74</v>
      </c>
      <c r="AY395" s="247" t="s">
        <v>157</v>
      </c>
    </row>
    <row r="396" spans="2:51" s="11" customFormat="1" ht="12">
      <c r="B396" s="215"/>
      <c r="C396" s="216"/>
      <c r="D396" s="217" t="s">
        <v>167</v>
      </c>
      <c r="E396" s="218" t="s">
        <v>20</v>
      </c>
      <c r="F396" s="219" t="s">
        <v>2108</v>
      </c>
      <c r="G396" s="216"/>
      <c r="H396" s="220">
        <v>15.2</v>
      </c>
      <c r="I396" s="221"/>
      <c r="J396" s="216"/>
      <c r="K396" s="216"/>
      <c r="L396" s="222"/>
      <c r="M396" s="223"/>
      <c r="N396" s="224"/>
      <c r="O396" s="224"/>
      <c r="P396" s="224"/>
      <c r="Q396" s="224"/>
      <c r="R396" s="224"/>
      <c r="S396" s="224"/>
      <c r="T396" s="225"/>
      <c r="AT396" s="226" t="s">
        <v>167</v>
      </c>
      <c r="AU396" s="226" t="s">
        <v>165</v>
      </c>
      <c r="AV396" s="11" t="s">
        <v>165</v>
      </c>
      <c r="AW396" s="11" t="s">
        <v>34</v>
      </c>
      <c r="AX396" s="11" t="s">
        <v>74</v>
      </c>
      <c r="AY396" s="226" t="s">
        <v>157</v>
      </c>
    </row>
    <row r="397" spans="2:51" s="13" customFormat="1" ht="12">
      <c r="B397" s="238"/>
      <c r="C397" s="239"/>
      <c r="D397" s="217" t="s">
        <v>167</v>
      </c>
      <c r="E397" s="240" t="s">
        <v>20</v>
      </c>
      <c r="F397" s="241" t="s">
        <v>292</v>
      </c>
      <c r="G397" s="239"/>
      <c r="H397" s="240" t="s">
        <v>20</v>
      </c>
      <c r="I397" s="242"/>
      <c r="J397" s="239"/>
      <c r="K397" s="239"/>
      <c r="L397" s="243"/>
      <c r="M397" s="244"/>
      <c r="N397" s="245"/>
      <c r="O397" s="245"/>
      <c r="P397" s="245"/>
      <c r="Q397" s="245"/>
      <c r="R397" s="245"/>
      <c r="S397" s="245"/>
      <c r="T397" s="246"/>
      <c r="AT397" s="247" t="s">
        <v>167</v>
      </c>
      <c r="AU397" s="247" t="s">
        <v>165</v>
      </c>
      <c r="AV397" s="13" t="s">
        <v>8</v>
      </c>
      <c r="AW397" s="13" t="s">
        <v>34</v>
      </c>
      <c r="AX397" s="13" t="s">
        <v>74</v>
      </c>
      <c r="AY397" s="247" t="s">
        <v>157</v>
      </c>
    </row>
    <row r="398" spans="2:51" s="11" customFormat="1" ht="12">
      <c r="B398" s="215"/>
      <c r="C398" s="216"/>
      <c r="D398" s="217" t="s">
        <v>167</v>
      </c>
      <c r="E398" s="218" t="s">
        <v>20</v>
      </c>
      <c r="F398" s="219" t="s">
        <v>2109</v>
      </c>
      <c r="G398" s="216"/>
      <c r="H398" s="220">
        <v>16.23</v>
      </c>
      <c r="I398" s="221"/>
      <c r="J398" s="216"/>
      <c r="K398" s="216"/>
      <c r="L398" s="222"/>
      <c r="M398" s="223"/>
      <c r="N398" s="224"/>
      <c r="O398" s="224"/>
      <c r="P398" s="224"/>
      <c r="Q398" s="224"/>
      <c r="R398" s="224"/>
      <c r="S398" s="224"/>
      <c r="T398" s="225"/>
      <c r="AT398" s="226" t="s">
        <v>167</v>
      </c>
      <c r="AU398" s="226" t="s">
        <v>165</v>
      </c>
      <c r="AV398" s="11" t="s">
        <v>165</v>
      </c>
      <c r="AW398" s="11" t="s">
        <v>34</v>
      </c>
      <c r="AX398" s="11" t="s">
        <v>74</v>
      </c>
      <c r="AY398" s="226" t="s">
        <v>157</v>
      </c>
    </row>
    <row r="399" spans="2:51" s="13" customFormat="1" ht="12">
      <c r="B399" s="238"/>
      <c r="C399" s="239"/>
      <c r="D399" s="217" t="s">
        <v>167</v>
      </c>
      <c r="E399" s="240" t="s">
        <v>20</v>
      </c>
      <c r="F399" s="241" t="s">
        <v>294</v>
      </c>
      <c r="G399" s="239"/>
      <c r="H399" s="240" t="s">
        <v>20</v>
      </c>
      <c r="I399" s="242"/>
      <c r="J399" s="239"/>
      <c r="K399" s="239"/>
      <c r="L399" s="243"/>
      <c r="M399" s="244"/>
      <c r="N399" s="245"/>
      <c r="O399" s="245"/>
      <c r="P399" s="245"/>
      <c r="Q399" s="245"/>
      <c r="R399" s="245"/>
      <c r="S399" s="245"/>
      <c r="T399" s="246"/>
      <c r="AT399" s="247" t="s">
        <v>167</v>
      </c>
      <c r="AU399" s="247" t="s">
        <v>165</v>
      </c>
      <c r="AV399" s="13" t="s">
        <v>8</v>
      </c>
      <c r="AW399" s="13" t="s">
        <v>34</v>
      </c>
      <c r="AX399" s="13" t="s">
        <v>74</v>
      </c>
      <c r="AY399" s="247" t="s">
        <v>157</v>
      </c>
    </row>
    <row r="400" spans="2:51" s="11" customFormat="1" ht="12">
      <c r="B400" s="215"/>
      <c r="C400" s="216"/>
      <c r="D400" s="217" t="s">
        <v>167</v>
      </c>
      <c r="E400" s="218" t="s">
        <v>20</v>
      </c>
      <c r="F400" s="219" t="s">
        <v>2110</v>
      </c>
      <c r="G400" s="216"/>
      <c r="H400" s="220">
        <v>25</v>
      </c>
      <c r="I400" s="221"/>
      <c r="J400" s="216"/>
      <c r="K400" s="216"/>
      <c r="L400" s="222"/>
      <c r="M400" s="223"/>
      <c r="N400" s="224"/>
      <c r="O400" s="224"/>
      <c r="P400" s="224"/>
      <c r="Q400" s="224"/>
      <c r="R400" s="224"/>
      <c r="S400" s="224"/>
      <c r="T400" s="225"/>
      <c r="AT400" s="226" t="s">
        <v>167</v>
      </c>
      <c r="AU400" s="226" t="s">
        <v>165</v>
      </c>
      <c r="AV400" s="11" t="s">
        <v>165</v>
      </c>
      <c r="AW400" s="11" t="s">
        <v>34</v>
      </c>
      <c r="AX400" s="11" t="s">
        <v>74</v>
      </c>
      <c r="AY400" s="226" t="s">
        <v>157</v>
      </c>
    </row>
    <row r="401" spans="2:51" s="12" customFormat="1" ht="12">
      <c r="B401" s="227"/>
      <c r="C401" s="228"/>
      <c r="D401" s="217" t="s">
        <v>167</v>
      </c>
      <c r="E401" s="229" t="s">
        <v>20</v>
      </c>
      <c r="F401" s="230" t="s">
        <v>169</v>
      </c>
      <c r="G401" s="228"/>
      <c r="H401" s="231">
        <v>75.44</v>
      </c>
      <c r="I401" s="232"/>
      <c r="J401" s="228"/>
      <c r="K401" s="228"/>
      <c r="L401" s="233"/>
      <c r="M401" s="234"/>
      <c r="N401" s="235"/>
      <c r="O401" s="235"/>
      <c r="P401" s="235"/>
      <c r="Q401" s="235"/>
      <c r="R401" s="235"/>
      <c r="S401" s="235"/>
      <c r="T401" s="236"/>
      <c r="AT401" s="237" t="s">
        <v>167</v>
      </c>
      <c r="AU401" s="237" t="s">
        <v>165</v>
      </c>
      <c r="AV401" s="12" t="s">
        <v>164</v>
      </c>
      <c r="AW401" s="12" t="s">
        <v>34</v>
      </c>
      <c r="AX401" s="12" t="s">
        <v>8</v>
      </c>
      <c r="AY401" s="237" t="s">
        <v>157</v>
      </c>
    </row>
    <row r="402" spans="2:65" s="1" customFormat="1" ht="16.5" customHeight="1">
      <c r="B402" s="38"/>
      <c r="C402" s="204" t="s">
        <v>499</v>
      </c>
      <c r="D402" s="204" t="s">
        <v>159</v>
      </c>
      <c r="E402" s="205" t="s">
        <v>2111</v>
      </c>
      <c r="F402" s="206" t="s">
        <v>2112</v>
      </c>
      <c r="G402" s="207" t="s">
        <v>162</v>
      </c>
      <c r="H402" s="208">
        <v>218.59</v>
      </c>
      <c r="I402" s="209"/>
      <c r="J402" s="208">
        <f>ROUND(I402*H402,0)</f>
        <v>0</v>
      </c>
      <c r="K402" s="206" t="s">
        <v>163</v>
      </c>
      <c r="L402" s="43"/>
      <c r="M402" s="210" t="s">
        <v>20</v>
      </c>
      <c r="N402" s="211" t="s">
        <v>46</v>
      </c>
      <c r="O402" s="79"/>
      <c r="P402" s="212">
        <f>O402*H402</f>
        <v>0</v>
      </c>
      <c r="Q402" s="212">
        <v>0.00013</v>
      </c>
      <c r="R402" s="212">
        <f>Q402*H402</f>
        <v>0.0284167</v>
      </c>
      <c r="S402" s="212">
        <v>0</v>
      </c>
      <c r="T402" s="213">
        <f>S402*H402</f>
        <v>0</v>
      </c>
      <c r="AR402" s="17" t="s">
        <v>164</v>
      </c>
      <c r="AT402" s="17" t="s">
        <v>159</v>
      </c>
      <c r="AU402" s="17" t="s">
        <v>165</v>
      </c>
      <c r="AY402" s="17" t="s">
        <v>157</v>
      </c>
      <c r="BE402" s="214">
        <f>IF(N402="základní",J402,0)</f>
        <v>0</v>
      </c>
      <c r="BF402" s="214">
        <f>IF(N402="snížená",J402,0)</f>
        <v>0</v>
      </c>
      <c r="BG402" s="214">
        <f>IF(N402="zákl. přenesená",J402,0)</f>
        <v>0</v>
      </c>
      <c r="BH402" s="214">
        <f>IF(N402="sníž. přenesená",J402,0)</f>
        <v>0</v>
      </c>
      <c r="BI402" s="214">
        <f>IF(N402="nulová",J402,0)</f>
        <v>0</v>
      </c>
      <c r="BJ402" s="17" t="s">
        <v>165</v>
      </c>
      <c r="BK402" s="214">
        <f>ROUND(I402*H402,0)</f>
        <v>0</v>
      </c>
      <c r="BL402" s="17" t="s">
        <v>164</v>
      </c>
      <c r="BM402" s="17" t="s">
        <v>2113</v>
      </c>
    </row>
    <row r="403" spans="2:51" s="11" customFormat="1" ht="12">
      <c r="B403" s="215"/>
      <c r="C403" s="216"/>
      <c r="D403" s="217" t="s">
        <v>167</v>
      </c>
      <c r="E403" s="218" t="s">
        <v>20</v>
      </c>
      <c r="F403" s="219" t="s">
        <v>2114</v>
      </c>
      <c r="G403" s="216"/>
      <c r="H403" s="220">
        <v>166.78</v>
      </c>
      <c r="I403" s="221"/>
      <c r="J403" s="216"/>
      <c r="K403" s="216"/>
      <c r="L403" s="222"/>
      <c r="M403" s="223"/>
      <c r="N403" s="224"/>
      <c r="O403" s="224"/>
      <c r="P403" s="224"/>
      <c r="Q403" s="224"/>
      <c r="R403" s="224"/>
      <c r="S403" s="224"/>
      <c r="T403" s="225"/>
      <c r="AT403" s="226" t="s">
        <v>167</v>
      </c>
      <c r="AU403" s="226" t="s">
        <v>165</v>
      </c>
      <c r="AV403" s="11" t="s">
        <v>165</v>
      </c>
      <c r="AW403" s="11" t="s">
        <v>34</v>
      </c>
      <c r="AX403" s="11" t="s">
        <v>74</v>
      </c>
      <c r="AY403" s="226" t="s">
        <v>157</v>
      </c>
    </row>
    <row r="404" spans="2:51" s="11" customFormat="1" ht="12">
      <c r="B404" s="215"/>
      <c r="C404" s="216"/>
      <c r="D404" s="217" t="s">
        <v>167</v>
      </c>
      <c r="E404" s="218" t="s">
        <v>20</v>
      </c>
      <c r="F404" s="219" t="s">
        <v>2115</v>
      </c>
      <c r="G404" s="216"/>
      <c r="H404" s="220">
        <v>51.81</v>
      </c>
      <c r="I404" s="221"/>
      <c r="J404" s="216"/>
      <c r="K404" s="216"/>
      <c r="L404" s="222"/>
      <c r="M404" s="223"/>
      <c r="N404" s="224"/>
      <c r="O404" s="224"/>
      <c r="P404" s="224"/>
      <c r="Q404" s="224"/>
      <c r="R404" s="224"/>
      <c r="S404" s="224"/>
      <c r="T404" s="225"/>
      <c r="AT404" s="226" t="s">
        <v>167</v>
      </c>
      <c r="AU404" s="226" t="s">
        <v>165</v>
      </c>
      <c r="AV404" s="11" t="s">
        <v>165</v>
      </c>
      <c r="AW404" s="11" t="s">
        <v>34</v>
      </c>
      <c r="AX404" s="11" t="s">
        <v>74</v>
      </c>
      <c r="AY404" s="226" t="s">
        <v>157</v>
      </c>
    </row>
    <row r="405" spans="2:51" s="12" customFormat="1" ht="12">
      <c r="B405" s="227"/>
      <c r="C405" s="228"/>
      <c r="D405" s="217" t="s">
        <v>167</v>
      </c>
      <c r="E405" s="229" t="s">
        <v>20</v>
      </c>
      <c r="F405" s="230" t="s">
        <v>169</v>
      </c>
      <c r="G405" s="228"/>
      <c r="H405" s="231">
        <v>218.59</v>
      </c>
      <c r="I405" s="232"/>
      <c r="J405" s="228"/>
      <c r="K405" s="228"/>
      <c r="L405" s="233"/>
      <c r="M405" s="234"/>
      <c r="N405" s="235"/>
      <c r="O405" s="235"/>
      <c r="P405" s="235"/>
      <c r="Q405" s="235"/>
      <c r="R405" s="235"/>
      <c r="S405" s="235"/>
      <c r="T405" s="236"/>
      <c r="AT405" s="237" t="s">
        <v>167</v>
      </c>
      <c r="AU405" s="237" t="s">
        <v>165</v>
      </c>
      <c r="AV405" s="12" t="s">
        <v>164</v>
      </c>
      <c r="AW405" s="12" t="s">
        <v>34</v>
      </c>
      <c r="AX405" s="12" t="s">
        <v>8</v>
      </c>
      <c r="AY405" s="237" t="s">
        <v>157</v>
      </c>
    </row>
    <row r="406" spans="2:63" s="10" customFormat="1" ht="22.8" customHeight="1">
      <c r="B406" s="188"/>
      <c r="C406" s="189"/>
      <c r="D406" s="190" t="s">
        <v>73</v>
      </c>
      <c r="E406" s="202" t="s">
        <v>205</v>
      </c>
      <c r="F406" s="202" t="s">
        <v>430</v>
      </c>
      <c r="G406" s="189"/>
      <c r="H406" s="189"/>
      <c r="I406" s="192"/>
      <c r="J406" s="203">
        <f>BK406</f>
        <v>0</v>
      </c>
      <c r="K406" s="189"/>
      <c r="L406" s="194"/>
      <c r="M406" s="195"/>
      <c r="N406" s="196"/>
      <c r="O406" s="196"/>
      <c r="P406" s="197">
        <f>SUM(P407:P482)</f>
        <v>0</v>
      </c>
      <c r="Q406" s="196"/>
      <c r="R406" s="197">
        <f>SUM(R407:R482)</f>
        <v>0.044272799999999994</v>
      </c>
      <c r="S406" s="196"/>
      <c r="T406" s="198">
        <f>SUM(T407:T482)</f>
        <v>59.09979</v>
      </c>
      <c r="AR406" s="199" t="s">
        <v>8</v>
      </c>
      <c r="AT406" s="200" t="s">
        <v>73</v>
      </c>
      <c r="AU406" s="200" t="s">
        <v>8</v>
      </c>
      <c r="AY406" s="199" t="s">
        <v>157</v>
      </c>
      <c r="BK406" s="201">
        <f>SUM(BK407:BK482)</f>
        <v>0</v>
      </c>
    </row>
    <row r="407" spans="2:65" s="1" customFormat="1" ht="16.5" customHeight="1">
      <c r="B407" s="38"/>
      <c r="C407" s="204" t="s">
        <v>504</v>
      </c>
      <c r="D407" s="204" t="s">
        <v>159</v>
      </c>
      <c r="E407" s="205" t="s">
        <v>2116</v>
      </c>
      <c r="F407" s="206" t="s">
        <v>439</v>
      </c>
      <c r="G407" s="207" t="s">
        <v>434</v>
      </c>
      <c r="H407" s="208">
        <v>50</v>
      </c>
      <c r="I407" s="209"/>
      <c r="J407" s="208">
        <f>ROUND(I407*H407,0)</f>
        <v>0</v>
      </c>
      <c r="K407" s="206" t="s">
        <v>163</v>
      </c>
      <c r="L407" s="43"/>
      <c r="M407" s="210" t="s">
        <v>20</v>
      </c>
      <c r="N407" s="211" t="s">
        <v>46</v>
      </c>
      <c r="O407" s="79"/>
      <c r="P407" s="212">
        <f>O407*H407</f>
        <v>0</v>
      </c>
      <c r="Q407" s="212">
        <v>0</v>
      </c>
      <c r="R407" s="212">
        <f>Q407*H407</f>
        <v>0</v>
      </c>
      <c r="S407" s="212">
        <v>0</v>
      </c>
      <c r="T407" s="213">
        <f>S407*H407</f>
        <v>0</v>
      </c>
      <c r="AR407" s="17" t="s">
        <v>164</v>
      </c>
      <c r="AT407" s="17" t="s">
        <v>159</v>
      </c>
      <c r="AU407" s="17" t="s">
        <v>165</v>
      </c>
      <c r="AY407" s="17" t="s">
        <v>157</v>
      </c>
      <c r="BE407" s="214">
        <f>IF(N407="základní",J407,0)</f>
        <v>0</v>
      </c>
      <c r="BF407" s="214">
        <f>IF(N407="snížená",J407,0)</f>
        <v>0</v>
      </c>
      <c r="BG407" s="214">
        <f>IF(N407="zákl. přenesená",J407,0)</f>
        <v>0</v>
      </c>
      <c r="BH407" s="214">
        <f>IF(N407="sníž. přenesená",J407,0)</f>
        <v>0</v>
      </c>
      <c r="BI407" s="214">
        <f>IF(N407="nulová",J407,0)</f>
        <v>0</v>
      </c>
      <c r="BJ407" s="17" t="s">
        <v>165</v>
      </c>
      <c r="BK407" s="214">
        <f>ROUND(I407*H407,0)</f>
        <v>0</v>
      </c>
      <c r="BL407" s="17" t="s">
        <v>164</v>
      </c>
      <c r="BM407" s="17" t="s">
        <v>2117</v>
      </c>
    </row>
    <row r="408" spans="2:51" s="11" customFormat="1" ht="12">
      <c r="B408" s="215"/>
      <c r="C408" s="216"/>
      <c r="D408" s="217" t="s">
        <v>167</v>
      </c>
      <c r="E408" s="218" t="s">
        <v>20</v>
      </c>
      <c r="F408" s="219" t="s">
        <v>2118</v>
      </c>
      <c r="G408" s="216"/>
      <c r="H408" s="220">
        <v>50</v>
      </c>
      <c r="I408" s="221"/>
      <c r="J408" s="216"/>
      <c r="K408" s="216"/>
      <c r="L408" s="222"/>
      <c r="M408" s="223"/>
      <c r="N408" s="224"/>
      <c r="O408" s="224"/>
      <c r="P408" s="224"/>
      <c r="Q408" s="224"/>
      <c r="R408" s="224"/>
      <c r="S408" s="224"/>
      <c r="T408" s="225"/>
      <c r="AT408" s="226" t="s">
        <v>167</v>
      </c>
      <c r="AU408" s="226" t="s">
        <v>165</v>
      </c>
      <c r="AV408" s="11" t="s">
        <v>165</v>
      </c>
      <c r="AW408" s="11" t="s">
        <v>34</v>
      </c>
      <c r="AX408" s="11" t="s">
        <v>8</v>
      </c>
      <c r="AY408" s="226" t="s">
        <v>157</v>
      </c>
    </row>
    <row r="409" spans="2:65" s="1" customFormat="1" ht="16.5" customHeight="1">
      <c r="B409" s="38"/>
      <c r="C409" s="204" t="s">
        <v>511</v>
      </c>
      <c r="D409" s="204" t="s">
        <v>159</v>
      </c>
      <c r="E409" s="205" t="s">
        <v>438</v>
      </c>
      <c r="F409" s="206" t="s">
        <v>444</v>
      </c>
      <c r="G409" s="207" t="s">
        <v>434</v>
      </c>
      <c r="H409" s="208">
        <v>1</v>
      </c>
      <c r="I409" s="209"/>
      <c r="J409" s="208">
        <f>ROUND(I409*H409,0)</f>
        <v>0</v>
      </c>
      <c r="K409" s="206" t="s">
        <v>163</v>
      </c>
      <c r="L409" s="43"/>
      <c r="M409" s="210" t="s">
        <v>20</v>
      </c>
      <c r="N409" s="211" t="s">
        <v>46</v>
      </c>
      <c r="O409" s="79"/>
      <c r="P409" s="212">
        <f>O409*H409</f>
        <v>0</v>
      </c>
      <c r="Q409" s="212">
        <v>0</v>
      </c>
      <c r="R409" s="212">
        <f>Q409*H409</f>
        <v>0</v>
      </c>
      <c r="S409" s="212">
        <v>0</v>
      </c>
      <c r="T409" s="213">
        <f>S409*H409</f>
        <v>0</v>
      </c>
      <c r="AR409" s="17" t="s">
        <v>164</v>
      </c>
      <c r="AT409" s="17" t="s">
        <v>159</v>
      </c>
      <c r="AU409" s="17" t="s">
        <v>165</v>
      </c>
      <c r="AY409" s="17" t="s">
        <v>157</v>
      </c>
      <c r="BE409" s="214">
        <f>IF(N409="základní",J409,0)</f>
        <v>0</v>
      </c>
      <c r="BF409" s="214">
        <f>IF(N409="snížená",J409,0)</f>
        <v>0</v>
      </c>
      <c r="BG409" s="214">
        <f>IF(N409="zákl. přenesená",J409,0)</f>
        <v>0</v>
      </c>
      <c r="BH409" s="214">
        <f>IF(N409="sníž. přenesená",J409,0)</f>
        <v>0</v>
      </c>
      <c r="BI409" s="214">
        <f>IF(N409="nulová",J409,0)</f>
        <v>0</v>
      </c>
      <c r="BJ409" s="17" t="s">
        <v>165</v>
      </c>
      <c r="BK409" s="214">
        <f>ROUND(I409*H409,0)</f>
        <v>0</v>
      </c>
      <c r="BL409" s="17" t="s">
        <v>164</v>
      </c>
      <c r="BM409" s="17" t="s">
        <v>2119</v>
      </c>
    </row>
    <row r="410" spans="2:51" s="11" customFormat="1" ht="12">
      <c r="B410" s="215"/>
      <c r="C410" s="216"/>
      <c r="D410" s="217" t="s">
        <v>167</v>
      </c>
      <c r="E410" s="218" t="s">
        <v>20</v>
      </c>
      <c r="F410" s="219" t="s">
        <v>8</v>
      </c>
      <c r="G410" s="216"/>
      <c r="H410" s="220">
        <v>1</v>
      </c>
      <c r="I410" s="221"/>
      <c r="J410" s="216"/>
      <c r="K410" s="216"/>
      <c r="L410" s="222"/>
      <c r="M410" s="223"/>
      <c r="N410" s="224"/>
      <c r="O410" s="224"/>
      <c r="P410" s="224"/>
      <c r="Q410" s="224"/>
      <c r="R410" s="224"/>
      <c r="S410" s="224"/>
      <c r="T410" s="225"/>
      <c r="AT410" s="226" t="s">
        <v>167</v>
      </c>
      <c r="AU410" s="226" t="s">
        <v>165</v>
      </c>
      <c r="AV410" s="11" t="s">
        <v>165</v>
      </c>
      <c r="AW410" s="11" t="s">
        <v>34</v>
      </c>
      <c r="AX410" s="11" t="s">
        <v>8</v>
      </c>
      <c r="AY410" s="226" t="s">
        <v>157</v>
      </c>
    </row>
    <row r="411" spans="2:65" s="1" customFormat="1" ht="22.5" customHeight="1">
      <c r="B411" s="38"/>
      <c r="C411" s="204" t="s">
        <v>517</v>
      </c>
      <c r="D411" s="204" t="s">
        <v>159</v>
      </c>
      <c r="E411" s="205" t="s">
        <v>447</v>
      </c>
      <c r="F411" s="206" t="s">
        <v>448</v>
      </c>
      <c r="G411" s="207" t="s">
        <v>162</v>
      </c>
      <c r="H411" s="208">
        <v>1378.51</v>
      </c>
      <c r="I411" s="209"/>
      <c r="J411" s="208">
        <f>ROUND(I411*H411,0)</f>
        <v>0</v>
      </c>
      <c r="K411" s="206" t="s">
        <v>163</v>
      </c>
      <c r="L411" s="43"/>
      <c r="M411" s="210" t="s">
        <v>20</v>
      </c>
      <c r="N411" s="211" t="s">
        <v>46</v>
      </c>
      <c r="O411" s="79"/>
      <c r="P411" s="212">
        <f>O411*H411</f>
        <v>0</v>
      </c>
      <c r="Q411" s="212">
        <v>0</v>
      </c>
      <c r="R411" s="212">
        <f>Q411*H411</f>
        <v>0</v>
      </c>
      <c r="S411" s="212">
        <v>0</v>
      </c>
      <c r="T411" s="213">
        <f>S411*H411</f>
        <v>0</v>
      </c>
      <c r="AR411" s="17" t="s">
        <v>164</v>
      </c>
      <c r="AT411" s="17" t="s">
        <v>159</v>
      </c>
      <c r="AU411" s="17" t="s">
        <v>165</v>
      </c>
      <c r="AY411" s="17" t="s">
        <v>157</v>
      </c>
      <c r="BE411" s="214">
        <f>IF(N411="základní",J411,0)</f>
        <v>0</v>
      </c>
      <c r="BF411" s="214">
        <f>IF(N411="snížená",J411,0)</f>
        <v>0</v>
      </c>
      <c r="BG411" s="214">
        <f>IF(N411="zákl. přenesená",J411,0)</f>
        <v>0</v>
      </c>
      <c r="BH411" s="214">
        <f>IF(N411="sníž. přenesená",J411,0)</f>
        <v>0</v>
      </c>
      <c r="BI411" s="214">
        <f>IF(N411="nulová",J411,0)</f>
        <v>0</v>
      </c>
      <c r="BJ411" s="17" t="s">
        <v>165</v>
      </c>
      <c r="BK411" s="214">
        <f>ROUND(I411*H411,0)</f>
        <v>0</v>
      </c>
      <c r="BL411" s="17" t="s">
        <v>164</v>
      </c>
      <c r="BM411" s="17" t="s">
        <v>2120</v>
      </c>
    </row>
    <row r="412" spans="2:51" s="11" customFormat="1" ht="12">
      <c r="B412" s="215"/>
      <c r="C412" s="216"/>
      <c r="D412" s="217" t="s">
        <v>167</v>
      </c>
      <c r="E412" s="218" t="s">
        <v>20</v>
      </c>
      <c r="F412" s="219" t="s">
        <v>2121</v>
      </c>
      <c r="G412" s="216"/>
      <c r="H412" s="220">
        <v>1378.51</v>
      </c>
      <c r="I412" s="221"/>
      <c r="J412" s="216"/>
      <c r="K412" s="216"/>
      <c r="L412" s="222"/>
      <c r="M412" s="223"/>
      <c r="N412" s="224"/>
      <c r="O412" s="224"/>
      <c r="P412" s="224"/>
      <c r="Q412" s="224"/>
      <c r="R412" s="224"/>
      <c r="S412" s="224"/>
      <c r="T412" s="225"/>
      <c r="AT412" s="226" t="s">
        <v>167</v>
      </c>
      <c r="AU412" s="226" t="s">
        <v>165</v>
      </c>
      <c r="AV412" s="11" t="s">
        <v>165</v>
      </c>
      <c r="AW412" s="11" t="s">
        <v>34</v>
      </c>
      <c r="AX412" s="11" t="s">
        <v>74</v>
      </c>
      <c r="AY412" s="226" t="s">
        <v>157</v>
      </c>
    </row>
    <row r="413" spans="2:51" s="12" customFormat="1" ht="12">
      <c r="B413" s="227"/>
      <c r="C413" s="228"/>
      <c r="D413" s="217" t="s">
        <v>167</v>
      </c>
      <c r="E413" s="229" t="s">
        <v>20</v>
      </c>
      <c r="F413" s="230" t="s">
        <v>169</v>
      </c>
      <c r="G413" s="228"/>
      <c r="H413" s="231">
        <v>1378.51</v>
      </c>
      <c r="I413" s="232"/>
      <c r="J413" s="228"/>
      <c r="K413" s="228"/>
      <c r="L413" s="233"/>
      <c r="M413" s="234"/>
      <c r="N413" s="235"/>
      <c r="O413" s="235"/>
      <c r="P413" s="235"/>
      <c r="Q413" s="235"/>
      <c r="R413" s="235"/>
      <c r="S413" s="235"/>
      <c r="T413" s="236"/>
      <c r="AT413" s="237" t="s">
        <v>167</v>
      </c>
      <c r="AU413" s="237" t="s">
        <v>165</v>
      </c>
      <c r="AV413" s="12" t="s">
        <v>164</v>
      </c>
      <c r="AW413" s="12" t="s">
        <v>34</v>
      </c>
      <c r="AX413" s="12" t="s">
        <v>8</v>
      </c>
      <c r="AY413" s="237" t="s">
        <v>157</v>
      </c>
    </row>
    <row r="414" spans="2:65" s="1" customFormat="1" ht="22.5" customHeight="1">
      <c r="B414" s="38"/>
      <c r="C414" s="204" t="s">
        <v>521</v>
      </c>
      <c r="D414" s="204" t="s">
        <v>159</v>
      </c>
      <c r="E414" s="205" t="s">
        <v>452</v>
      </c>
      <c r="F414" s="206" t="s">
        <v>453</v>
      </c>
      <c r="G414" s="207" t="s">
        <v>162</v>
      </c>
      <c r="H414" s="208">
        <v>82710.6</v>
      </c>
      <c r="I414" s="209"/>
      <c r="J414" s="208">
        <f>ROUND(I414*H414,0)</f>
        <v>0</v>
      </c>
      <c r="K414" s="206" t="s">
        <v>163</v>
      </c>
      <c r="L414" s="43"/>
      <c r="M414" s="210" t="s">
        <v>20</v>
      </c>
      <c r="N414" s="211" t="s">
        <v>46</v>
      </c>
      <c r="O414" s="79"/>
      <c r="P414" s="212">
        <f>O414*H414</f>
        <v>0</v>
      </c>
      <c r="Q414" s="212">
        <v>0</v>
      </c>
      <c r="R414" s="212">
        <f>Q414*H414</f>
        <v>0</v>
      </c>
      <c r="S414" s="212">
        <v>0</v>
      </c>
      <c r="T414" s="213">
        <f>S414*H414</f>
        <v>0</v>
      </c>
      <c r="AR414" s="17" t="s">
        <v>164</v>
      </c>
      <c r="AT414" s="17" t="s">
        <v>159</v>
      </c>
      <c r="AU414" s="17" t="s">
        <v>165</v>
      </c>
      <c r="AY414" s="17" t="s">
        <v>157</v>
      </c>
      <c r="BE414" s="214">
        <f>IF(N414="základní",J414,0)</f>
        <v>0</v>
      </c>
      <c r="BF414" s="214">
        <f>IF(N414="snížená",J414,0)</f>
        <v>0</v>
      </c>
      <c r="BG414" s="214">
        <f>IF(N414="zákl. přenesená",J414,0)</f>
        <v>0</v>
      </c>
      <c r="BH414" s="214">
        <f>IF(N414="sníž. přenesená",J414,0)</f>
        <v>0</v>
      </c>
      <c r="BI414" s="214">
        <f>IF(N414="nulová",J414,0)</f>
        <v>0</v>
      </c>
      <c r="BJ414" s="17" t="s">
        <v>165</v>
      </c>
      <c r="BK414" s="214">
        <f>ROUND(I414*H414,0)</f>
        <v>0</v>
      </c>
      <c r="BL414" s="17" t="s">
        <v>164</v>
      </c>
      <c r="BM414" s="17" t="s">
        <v>2122</v>
      </c>
    </row>
    <row r="415" spans="2:51" s="11" customFormat="1" ht="12">
      <c r="B415" s="215"/>
      <c r="C415" s="216"/>
      <c r="D415" s="217" t="s">
        <v>167</v>
      </c>
      <c r="E415" s="218" t="s">
        <v>20</v>
      </c>
      <c r="F415" s="219" t="s">
        <v>2123</v>
      </c>
      <c r="G415" s="216"/>
      <c r="H415" s="220">
        <v>82710.6</v>
      </c>
      <c r="I415" s="221"/>
      <c r="J415" s="216"/>
      <c r="K415" s="216"/>
      <c r="L415" s="222"/>
      <c r="M415" s="223"/>
      <c r="N415" s="224"/>
      <c r="O415" s="224"/>
      <c r="P415" s="224"/>
      <c r="Q415" s="224"/>
      <c r="R415" s="224"/>
      <c r="S415" s="224"/>
      <c r="T415" s="225"/>
      <c r="AT415" s="226" t="s">
        <v>167</v>
      </c>
      <c r="AU415" s="226" t="s">
        <v>165</v>
      </c>
      <c r="AV415" s="11" t="s">
        <v>165</v>
      </c>
      <c r="AW415" s="11" t="s">
        <v>34</v>
      </c>
      <c r="AX415" s="11" t="s">
        <v>8</v>
      </c>
      <c r="AY415" s="226" t="s">
        <v>157</v>
      </c>
    </row>
    <row r="416" spans="2:65" s="1" customFormat="1" ht="22.5" customHeight="1">
      <c r="B416" s="38"/>
      <c r="C416" s="204" t="s">
        <v>526</v>
      </c>
      <c r="D416" s="204" t="s">
        <v>159</v>
      </c>
      <c r="E416" s="205" t="s">
        <v>457</v>
      </c>
      <c r="F416" s="206" t="s">
        <v>458</v>
      </c>
      <c r="G416" s="207" t="s">
        <v>162</v>
      </c>
      <c r="H416" s="208">
        <v>1378.51</v>
      </c>
      <c r="I416" s="209"/>
      <c r="J416" s="208">
        <f>ROUND(I416*H416,0)</f>
        <v>0</v>
      </c>
      <c r="K416" s="206" t="s">
        <v>163</v>
      </c>
      <c r="L416" s="43"/>
      <c r="M416" s="210" t="s">
        <v>20</v>
      </c>
      <c r="N416" s="211" t="s">
        <v>46</v>
      </c>
      <c r="O416" s="79"/>
      <c r="P416" s="212">
        <f>O416*H416</f>
        <v>0</v>
      </c>
      <c r="Q416" s="212">
        <v>0</v>
      </c>
      <c r="R416" s="212">
        <f>Q416*H416</f>
        <v>0</v>
      </c>
      <c r="S416" s="212">
        <v>0</v>
      </c>
      <c r="T416" s="213">
        <f>S416*H416</f>
        <v>0</v>
      </c>
      <c r="AR416" s="17" t="s">
        <v>164</v>
      </c>
      <c r="AT416" s="17" t="s">
        <v>159</v>
      </c>
      <c r="AU416" s="17" t="s">
        <v>165</v>
      </c>
      <c r="AY416" s="17" t="s">
        <v>157</v>
      </c>
      <c r="BE416" s="214">
        <f>IF(N416="základní",J416,0)</f>
        <v>0</v>
      </c>
      <c r="BF416" s="214">
        <f>IF(N416="snížená",J416,0)</f>
        <v>0</v>
      </c>
      <c r="BG416" s="214">
        <f>IF(N416="zákl. přenesená",J416,0)</f>
        <v>0</v>
      </c>
      <c r="BH416" s="214">
        <f>IF(N416="sníž. přenesená",J416,0)</f>
        <v>0</v>
      </c>
      <c r="BI416" s="214">
        <f>IF(N416="nulová",J416,0)</f>
        <v>0</v>
      </c>
      <c r="BJ416" s="17" t="s">
        <v>165</v>
      </c>
      <c r="BK416" s="214">
        <f>ROUND(I416*H416,0)</f>
        <v>0</v>
      </c>
      <c r="BL416" s="17" t="s">
        <v>164</v>
      </c>
      <c r="BM416" s="17" t="s">
        <v>2124</v>
      </c>
    </row>
    <row r="417" spans="2:51" s="11" customFormat="1" ht="12">
      <c r="B417" s="215"/>
      <c r="C417" s="216"/>
      <c r="D417" s="217" t="s">
        <v>167</v>
      </c>
      <c r="E417" s="218" t="s">
        <v>20</v>
      </c>
      <c r="F417" s="219" t="s">
        <v>2121</v>
      </c>
      <c r="G417" s="216"/>
      <c r="H417" s="220">
        <v>1378.51</v>
      </c>
      <c r="I417" s="221"/>
      <c r="J417" s="216"/>
      <c r="K417" s="216"/>
      <c r="L417" s="222"/>
      <c r="M417" s="223"/>
      <c r="N417" s="224"/>
      <c r="O417" s="224"/>
      <c r="P417" s="224"/>
      <c r="Q417" s="224"/>
      <c r="R417" s="224"/>
      <c r="S417" s="224"/>
      <c r="T417" s="225"/>
      <c r="AT417" s="226" t="s">
        <v>167</v>
      </c>
      <c r="AU417" s="226" t="s">
        <v>165</v>
      </c>
      <c r="AV417" s="11" t="s">
        <v>165</v>
      </c>
      <c r="AW417" s="11" t="s">
        <v>34</v>
      </c>
      <c r="AX417" s="11" t="s">
        <v>8</v>
      </c>
      <c r="AY417" s="226" t="s">
        <v>157</v>
      </c>
    </row>
    <row r="418" spans="2:65" s="1" customFormat="1" ht="22.5" customHeight="1">
      <c r="B418" s="38"/>
      <c r="C418" s="204" t="s">
        <v>532</v>
      </c>
      <c r="D418" s="204" t="s">
        <v>159</v>
      </c>
      <c r="E418" s="205" t="s">
        <v>2125</v>
      </c>
      <c r="F418" s="206" t="s">
        <v>2126</v>
      </c>
      <c r="G418" s="207" t="s">
        <v>162</v>
      </c>
      <c r="H418" s="208">
        <v>247.9</v>
      </c>
      <c r="I418" s="209"/>
      <c r="J418" s="208">
        <f>ROUND(I418*H418,0)</f>
        <v>0</v>
      </c>
      <c r="K418" s="206" t="s">
        <v>163</v>
      </c>
      <c r="L418" s="43"/>
      <c r="M418" s="210" t="s">
        <v>20</v>
      </c>
      <c r="N418" s="211" t="s">
        <v>46</v>
      </c>
      <c r="O418" s="79"/>
      <c r="P418" s="212">
        <f>O418*H418</f>
        <v>0</v>
      </c>
      <c r="Q418" s="212">
        <v>0</v>
      </c>
      <c r="R418" s="212">
        <f>Q418*H418</f>
        <v>0</v>
      </c>
      <c r="S418" s="212">
        <v>0</v>
      </c>
      <c r="T418" s="213">
        <f>S418*H418</f>
        <v>0</v>
      </c>
      <c r="AR418" s="17" t="s">
        <v>164</v>
      </c>
      <c r="AT418" s="17" t="s">
        <v>159</v>
      </c>
      <c r="AU418" s="17" t="s">
        <v>165</v>
      </c>
      <c r="AY418" s="17" t="s">
        <v>157</v>
      </c>
      <c r="BE418" s="214">
        <f>IF(N418="základní",J418,0)</f>
        <v>0</v>
      </c>
      <c r="BF418" s="214">
        <f>IF(N418="snížená",J418,0)</f>
        <v>0</v>
      </c>
      <c r="BG418" s="214">
        <f>IF(N418="zákl. přenesená",J418,0)</f>
        <v>0</v>
      </c>
      <c r="BH418" s="214">
        <f>IF(N418="sníž. přenesená",J418,0)</f>
        <v>0</v>
      </c>
      <c r="BI418" s="214">
        <f>IF(N418="nulová",J418,0)</f>
        <v>0</v>
      </c>
      <c r="BJ418" s="17" t="s">
        <v>165</v>
      </c>
      <c r="BK418" s="214">
        <f>ROUND(I418*H418,0)</f>
        <v>0</v>
      </c>
      <c r="BL418" s="17" t="s">
        <v>164</v>
      </c>
      <c r="BM418" s="17" t="s">
        <v>2127</v>
      </c>
    </row>
    <row r="419" spans="2:51" s="13" customFormat="1" ht="12">
      <c r="B419" s="238"/>
      <c r="C419" s="239"/>
      <c r="D419" s="217" t="s">
        <v>167</v>
      </c>
      <c r="E419" s="240" t="s">
        <v>20</v>
      </c>
      <c r="F419" s="241" t="s">
        <v>2080</v>
      </c>
      <c r="G419" s="239"/>
      <c r="H419" s="240" t="s">
        <v>20</v>
      </c>
      <c r="I419" s="242"/>
      <c r="J419" s="239"/>
      <c r="K419" s="239"/>
      <c r="L419" s="243"/>
      <c r="M419" s="244"/>
      <c r="N419" s="245"/>
      <c r="O419" s="245"/>
      <c r="P419" s="245"/>
      <c r="Q419" s="245"/>
      <c r="R419" s="245"/>
      <c r="S419" s="245"/>
      <c r="T419" s="246"/>
      <c r="AT419" s="247" t="s">
        <v>167</v>
      </c>
      <c r="AU419" s="247" t="s">
        <v>165</v>
      </c>
      <c r="AV419" s="13" t="s">
        <v>8</v>
      </c>
      <c r="AW419" s="13" t="s">
        <v>34</v>
      </c>
      <c r="AX419" s="13" t="s">
        <v>74</v>
      </c>
      <c r="AY419" s="247" t="s">
        <v>157</v>
      </c>
    </row>
    <row r="420" spans="2:51" s="11" customFormat="1" ht="12">
      <c r="B420" s="215"/>
      <c r="C420" s="216"/>
      <c r="D420" s="217" t="s">
        <v>167</v>
      </c>
      <c r="E420" s="218" t="s">
        <v>20</v>
      </c>
      <c r="F420" s="219" t="s">
        <v>2128</v>
      </c>
      <c r="G420" s="216"/>
      <c r="H420" s="220">
        <v>247.9</v>
      </c>
      <c r="I420" s="221"/>
      <c r="J420" s="216"/>
      <c r="K420" s="216"/>
      <c r="L420" s="222"/>
      <c r="M420" s="223"/>
      <c r="N420" s="224"/>
      <c r="O420" s="224"/>
      <c r="P420" s="224"/>
      <c r="Q420" s="224"/>
      <c r="R420" s="224"/>
      <c r="S420" s="224"/>
      <c r="T420" s="225"/>
      <c r="AT420" s="226" t="s">
        <v>167</v>
      </c>
      <c r="AU420" s="226" t="s">
        <v>165</v>
      </c>
      <c r="AV420" s="11" t="s">
        <v>165</v>
      </c>
      <c r="AW420" s="11" t="s">
        <v>34</v>
      </c>
      <c r="AX420" s="11" t="s">
        <v>74</v>
      </c>
      <c r="AY420" s="226" t="s">
        <v>157</v>
      </c>
    </row>
    <row r="421" spans="2:51" s="12" customFormat="1" ht="12">
      <c r="B421" s="227"/>
      <c r="C421" s="228"/>
      <c r="D421" s="217" t="s">
        <v>167</v>
      </c>
      <c r="E421" s="229" t="s">
        <v>20</v>
      </c>
      <c r="F421" s="230" t="s">
        <v>169</v>
      </c>
      <c r="G421" s="228"/>
      <c r="H421" s="231">
        <v>247.9</v>
      </c>
      <c r="I421" s="232"/>
      <c r="J421" s="228"/>
      <c r="K421" s="228"/>
      <c r="L421" s="233"/>
      <c r="M421" s="234"/>
      <c r="N421" s="235"/>
      <c r="O421" s="235"/>
      <c r="P421" s="235"/>
      <c r="Q421" s="235"/>
      <c r="R421" s="235"/>
      <c r="S421" s="235"/>
      <c r="T421" s="236"/>
      <c r="AT421" s="237" t="s">
        <v>167</v>
      </c>
      <c r="AU421" s="237" t="s">
        <v>165</v>
      </c>
      <c r="AV421" s="12" t="s">
        <v>164</v>
      </c>
      <c r="AW421" s="12" t="s">
        <v>34</v>
      </c>
      <c r="AX421" s="12" t="s">
        <v>8</v>
      </c>
      <c r="AY421" s="237" t="s">
        <v>157</v>
      </c>
    </row>
    <row r="422" spans="2:65" s="1" customFormat="1" ht="22.5" customHeight="1">
      <c r="B422" s="38"/>
      <c r="C422" s="204" t="s">
        <v>538</v>
      </c>
      <c r="D422" s="204" t="s">
        <v>159</v>
      </c>
      <c r="E422" s="205" t="s">
        <v>2129</v>
      </c>
      <c r="F422" s="206" t="s">
        <v>2130</v>
      </c>
      <c r="G422" s="207" t="s">
        <v>162</v>
      </c>
      <c r="H422" s="208">
        <v>4958</v>
      </c>
      <c r="I422" s="209"/>
      <c r="J422" s="208">
        <f>ROUND(I422*H422,0)</f>
        <v>0</v>
      </c>
      <c r="K422" s="206" t="s">
        <v>163</v>
      </c>
      <c r="L422" s="43"/>
      <c r="M422" s="210" t="s">
        <v>20</v>
      </c>
      <c r="N422" s="211" t="s">
        <v>46</v>
      </c>
      <c r="O422" s="79"/>
      <c r="P422" s="212">
        <f>O422*H422</f>
        <v>0</v>
      </c>
      <c r="Q422" s="212">
        <v>0</v>
      </c>
      <c r="R422" s="212">
        <f>Q422*H422</f>
        <v>0</v>
      </c>
      <c r="S422" s="212">
        <v>0</v>
      </c>
      <c r="T422" s="213">
        <f>S422*H422</f>
        <v>0</v>
      </c>
      <c r="AR422" s="17" t="s">
        <v>164</v>
      </c>
      <c r="AT422" s="17" t="s">
        <v>159</v>
      </c>
      <c r="AU422" s="17" t="s">
        <v>165</v>
      </c>
      <c r="AY422" s="17" t="s">
        <v>157</v>
      </c>
      <c r="BE422" s="214">
        <f>IF(N422="základní",J422,0)</f>
        <v>0</v>
      </c>
      <c r="BF422" s="214">
        <f>IF(N422="snížená",J422,0)</f>
        <v>0</v>
      </c>
      <c r="BG422" s="214">
        <f>IF(N422="zákl. přenesená",J422,0)</f>
        <v>0</v>
      </c>
      <c r="BH422" s="214">
        <f>IF(N422="sníž. přenesená",J422,0)</f>
        <v>0</v>
      </c>
      <c r="BI422" s="214">
        <f>IF(N422="nulová",J422,0)</f>
        <v>0</v>
      </c>
      <c r="BJ422" s="17" t="s">
        <v>165</v>
      </c>
      <c r="BK422" s="214">
        <f>ROUND(I422*H422,0)</f>
        <v>0</v>
      </c>
      <c r="BL422" s="17" t="s">
        <v>164</v>
      </c>
      <c r="BM422" s="17" t="s">
        <v>2131</v>
      </c>
    </row>
    <row r="423" spans="2:51" s="11" customFormat="1" ht="12">
      <c r="B423" s="215"/>
      <c r="C423" s="216"/>
      <c r="D423" s="217" t="s">
        <v>167</v>
      </c>
      <c r="E423" s="218" t="s">
        <v>20</v>
      </c>
      <c r="F423" s="219" t="s">
        <v>2132</v>
      </c>
      <c r="G423" s="216"/>
      <c r="H423" s="220">
        <v>4958</v>
      </c>
      <c r="I423" s="221"/>
      <c r="J423" s="216"/>
      <c r="K423" s="216"/>
      <c r="L423" s="222"/>
      <c r="M423" s="223"/>
      <c r="N423" s="224"/>
      <c r="O423" s="224"/>
      <c r="P423" s="224"/>
      <c r="Q423" s="224"/>
      <c r="R423" s="224"/>
      <c r="S423" s="224"/>
      <c r="T423" s="225"/>
      <c r="AT423" s="226" t="s">
        <v>167</v>
      </c>
      <c r="AU423" s="226" t="s">
        <v>165</v>
      </c>
      <c r="AV423" s="11" t="s">
        <v>165</v>
      </c>
      <c r="AW423" s="11" t="s">
        <v>34</v>
      </c>
      <c r="AX423" s="11" t="s">
        <v>8</v>
      </c>
      <c r="AY423" s="226" t="s">
        <v>157</v>
      </c>
    </row>
    <row r="424" spans="2:65" s="1" customFormat="1" ht="22.5" customHeight="1">
      <c r="B424" s="38"/>
      <c r="C424" s="204" t="s">
        <v>544</v>
      </c>
      <c r="D424" s="204" t="s">
        <v>159</v>
      </c>
      <c r="E424" s="205" t="s">
        <v>2133</v>
      </c>
      <c r="F424" s="206" t="s">
        <v>2134</v>
      </c>
      <c r="G424" s="207" t="s">
        <v>162</v>
      </c>
      <c r="H424" s="208">
        <v>247.9</v>
      </c>
      <c r="I424" s="209"/>
      <c r="J424" s="208">
        <f>ROUND(I424*H424,0)</f>
        <v>0</v>
      </c>
      <c r="K424" s="206" t="s">
        <v>163</v>
      </c>
      <c r="L424" s="43"/>
      <c r="M424" s="210" t="s">
        <v>20</v>
      </c>
      <c r="N424" s="211" t="s">
        <v>46</v>
      </c>
      <c r="O424" s="79"/>
      <c r="P424" s="212">
        <f>O424*H424</f>
        <v>0</v>
      </c>
      <c r="Q424" s="212">
        <v>0</v>
      </c>
      <c r="R424" s="212">
        <f>Q424*H424</f>
        <v>0</v>
      </c>
      <c r="S424" s="212">
        <v>0</v>
      </c>
      <c r="T424" s="213">
        <f>S424*H424</f>
        <v>0</v>
      </c>
      <c r="AR424" s="17" t="s">
        <v>164</v>
      </c>
      <c r="AT424" s="17" t="s">
        <v>159</v>
      </c>
      <c r="AU424" s="17" t="s">
        <v>165</v>
      </c>
      <c r="AY424" s="17" t="s">
        <v>157</v>
      </c>
      <c r="BE424" s="214">
        <f>IF(N424="základní",J424,0)</f>
        <v>0</v>
      </c>
      <c r="BF424" s="214">
        <f>IF(N424="snížená",J424,0)</f>
        <v>0</v>
      </c>
      <c r="BG424" s="214">
        <f>IF(N424="zákl. přenesená",J424,0)</f>
        <v>0</v>
      </c>
      <c r="BH424" s="214">
        <f>IF(N424="sníž. přenesená",J424,0)</f>
        <v>0</v>
      </c>
      <c r="BI424" s="214">
        <f>IF(N424="nulová",J424,0)</f>
        <v>0</v>
      </c>
      <c r="BJ424" s="17" t="s">
        <v>165</v>
      </c>
      <c r="BK424" s="214">
        <f>ROUND(I424*H424,0)</f>
        <v>0</v>
      </c>
      <c r="BL424" s="17" t="s">
        <v>164</v>
      </c>
      <c r="BM424" s="17" t="s">
        <v>2135</v>
      </c>
    </row>
    <row r="425" spans="2:51" s="13" customFormat="1" ht="12">
      <c r="B425" s="238"/>
      <c r="C425" s="239"/>
      <c r="D425" s="217" t="s">
        <v>167</v>
      </c>
      <c r="E425" s="240" t="s">
        <v>20</v>
      </c>
      <c r="F425" s="241" t="s">
        <v>2080</v>
      </c>
      <c r="G425" s="239"/>
      <c r="H425" s="240" t="s">
        <v>20</v>
      </c>
      <c r="I425" s="242"/>
      <c r="J425" s="239"/>
      <c r="K425" s="239"/>
      <c r="L425" s="243"/>
      <c r="M425" s="244"/>
      <c r="N425" s="245"/>
      <c r="O425" s="245"/>
      <c r="P425" s="245"/>
      <c r="Q425" s="245"/>
      <c r="R425" s="245"/>
      <c r="S425" s="245"/>
      <c r="T425" s="246"/>
      <c r="AT425" s="247" t="s">
        <v>167</v>
      </c>
      <c r="AU425" s="247" t="s">
        <v>165</v>
      </c>
      <c r="AV425" s="13" t="s">
        <v>8</v>
      </c>
      <c r="AW425" s="13" t="s">
        <v>34</v>
      </c>
      <c r="AX425" s="13" t="s">
        <v>74</v>
      </c>
      <c r="AY425" s="247" t="s">
        <v>157</v>
      </c>
    </row>
    <row r="426" spans="2:51" s="11" customFormat="1" ht="12">
      <c r="B426" s="215"/>
      <c r="C426" s="216"/>
      <c r="D426" s="217" t="s">
        <v>167</v>
      </c>
      <c r="E426" s="218" t="s">
        <v>20</v>
      </c>
      <c r="F426" s="219" t="s">
        <v>2128</v>
      </c>
      <c r="G426" s="216"/>
      <c r="H426" s="220">
        <v>247.9</v>
      </c>
      <c r="I426" s="221"/>
      <c r="J426" s="216"/>
      <c r="K426" s="216"/>
      <c r="L426" s="222"/>
      <c r="M426" s="223"/>
      <c r="N426" s="224"/>
      <c r="O426" s="224"/>
      <c r="P426" s="224"/>
      <c r="Q426" s="224"/>
      <c r="R426" s="224"/>
      <c r="S426" s="224"/>
      <c r="T426" s="225"/>
      <c r="AT426" s="226" t="s">
        <v>167</v>
      </c>
      <c r="AU426" s="226" t="s">
        <v>165</v>
      </c>
      <c r="AV426" s="11" t="s">
        <v>165</v>
      </c>
      <c r="AW426" s="11" t="s">
        <v>34</v>
      </c>
      <c r="AX426" s="11" t="s">
        <v>8</v>
      </c>
      <c r="AY426" s="226" t="s">
        <v>157</v>
      </c>
    </row>
    <row r="427" spans="2:65" s="1" customFormat="1" ht="16.5" customHeight="1">
      <c r="B427" s="38"/>
      <c r="C427" s="204" t="s">
        <v>549</v>
      </c>
      <c r="D427" s="204" t="s">
        <v>159</v>
      </c>
      <c r="E427" s="205" t="s">
        <v>461</v>
      </c>
      <c r="F427" s="206" t="s">
        <v>462</v>
      </c>
      <c r="G427" s="207" t="s">
        <v>162</v>
      </c>
      <c r="H427" s="208">
        <v>340.56</v>
      </c>
      <c r="I427" s="209"/>
      <c r="J427" s="208">
        <f>ROUND(I427*H427,0)</f>
        <v>0</v>
      </c>
      <c r="K427" s="206" t="s">
        <v>163</v>
      </c>
      <c r="L427" s="43"/>
      <c r="M427" s="210" t="s">
        <v>20</v>
      </c>
      <c r="N427" s="211" t="s">
        <v>46</v>
      </c>
      <c r="O427" s="79"/>
      <c r="P427" s="212">
        <f>O427*H427</f>
        <v>0</v>
      </c>
      <c r="Q427" s="212">
        <v>0.00013</v>
      </c>
      <c r="R427" s="212">
        <f>Q427*H427</f>
        <v>0.044272799999999994</v>
      </c>
      <c r="S427" s="212">
        <v>0</v>
      </c>
      <c r="T427" s="213">
        <f>S427*H427</f>
        <v>0</v>
      </c>
      <c r="AR427" s="17" t="s">
        <v>164</v>
      </c>
      <c r="AT427" s="17" t="s">
        <v>159</v>
      </c>
      <c r="AU427" s="17" t="s">
        <v>165</v>
      </c>
      <c r="AY427" s="17" t="s">
        <v>157</v>
      </c>
      <c r="BE427" s="214">
        <f>IF(N427="základní",J427,0)</f>
        <v>0</v>
      </c>
      <c r="BF427" s="214">
        <f>IF(N427="snížená",J427,0)</f>
        <v>0</v>
      </c>
      <c r="BG427" s="214">
        <f>IF(N427="zákl. přenesená",J427,0)</f>
        <v>0</v>
      </c>
      <c r="BH427" s="214">
        <f>IF(N427="sníž. přenesená",J427,0)</f>
        <v>0</v>
      </c>
      <c r="BI427" s="214">
        <f>IF(N427="nulová",J427,0)</f>
        <v>0</v>
      </c>
      <c r="BJ427" s="17" t="s">
        <v>165</v>
      </c>
      <c r="BK427" s="214">
        <f>ROUND(I427*H427,0)</f>
        <v>0</v>
      </c>
      <c r="BL427" s="17" t="s">
        <v>164</v>
      </c>
      <c r="BM427" s="17" t="s">
        <v>2136</v>
      </c>
    </row>
    <row r="428" spans="2:51" s="13" customFormat="1" ht="12">
      <c r="B428" s="238"/>
      <c r="C428" s="239"/>
      <c r="D428" s="217" t="s">
        <v>167</v>
      </c>
      <c r="E428" s="240" t="s">
        <v>20</v>
      </c>
      <c r="F428" s="241" t="s">
        <v>239</v>
      </c>
      <c r="G428" s="239"/>
      <c r="H428" s="240" t="s">
        <v>20</v>
      </c>
      <c r="I428" s="242"/>
      <c r="J428" s="239"/>
      <c r="K428" s="239"/>
      <c r="L428" s="243"/>
      <c r="M428" s="244"/>
      <c r="N428" s="245"/>
      <c r="O428" s="245"/>
      <c r="P428" s="245"/>
      <c r="Q428" s="245"/>
      <c r="R428" s="245"/>
      <c r="S428" s="245"/>
      <c r="T428" s="246"/>
      <c r="AT428" s="247" t="s">
        <v>167</v>
      </c>
      <c r="AU428" s="247" t="s">
        <v>165</v>
      </c>
      <c r="AV428" s="13" t="s">
        <v>8</v>
      </c>
      <c r="AW428" s="13" t="s">
        <v>34</v>
      </c>
      <c r="AX428" s="13" t="s">
        <v>74</v>
      </c>
      <c r="AY428" s="247" t="s">
        <v>157</v>
      </c>
    </row>
    <row r="429" spans="2:51" s="11" customFormat="1" ht="12">
      <c r="B429" s="215"/>
      <c r="C429" s="216"/>
      <c r="D429" s="217" t="s">
        <v>167</v>
      </c>
      <c r="E429" s="218" t="s">
        <v>20</v>
      </c>
      <c r="F429" s="219" t="s">
        <v>2137</v>
      </c>
      <c r="G429" s="216"/>
      <c r="H429" s="220">
        <v>340.56</v>
      </c>
      <c r="I429" s="221"/>
      <c r="J429" s="216"/>
      <c r="K429" s="216"/>
      <c r="L429" s="222"/>
      <c r="M429" s="223"/>
      <c r="N429" s="224"/>
      <c r="O429" s="224"/>
      <c r="P429" s="224"/>
      <c r="Q429" s="224"/>
      <c r="R429" s="224"/>
      <c r="S429" s="224"/>
      <c r="T429" s="225"/>
      <c r="AT429" s="226" t="s">
        <v>167</v>
      </c>
      <c r="AU429" s="226" t="s">
        <v>165</v>
      </c>
      <c r="AV429" s="11" t="s">
        <v>165</v>
      </c>
      <c r="AW429" s="11" t="s">
        <v>34</v>
      </c>
      <c r="AX429" s="11" t="s">
        <v>74</v>
      </c>
      <c r="AY429" s="226" t="s">
        <v>157</v>
      </c>
    </row>
    <row r="430" spans="2:51" s="12" customFormat="1" ht="12">
      <c r="B430" s="227"/>
      <c r="C430" s="228"/>
      <c r="D430" s="217" t="s">
        <v>167</v>
      </c>
      <c r="E430" s="229" t="s">
        <v>20</v>
      </c>
      <c r="F430" s="230" t="s">
        <v>169</v>
      </c>
      <c r="G430" s="228"/>
      <c r="H430" s="231">
        <v>340.56</v>
      </c>
      <c r="I430" s="232"/>
      <c r="J430" s="228"/>
      <c r="K430" s="228"/>
      <c r="L430" s="233"/>
      <c r="M430" s="234"/>
      <c r="N430" s="235"/>
      <c r="O430" s="235"/>
      <c r="P430" s="235"/>
      <c r="Q430" s="235"/>
      <c r="R430" s="235"/>
      <c r="S430" s="235"/>
      <c r="T430" s="236"/>
      <c r="AT430" s="237" t="s">
        <v>167</v>
      </c>
      <c r="AU430" s="237" t="s">
        <v>165</v>
      </c>
      <c r="AV430" s="12" t="s">
        <v>164</v>
      </c>
      <c r="AW430" s="12" t="s">
        <v>34</v>
      </c>
      <c r="AX430" s="12" t="s">
        <v>8</v>
      </c>
      <c r="AY430" s="237" t="s">
        <v>157</v>
      </c>
    </row>
    <row r="431" spans="2:65" s="1" customFormat="1" ht="22.5" customHeight="1">
      <c r="B431" s="38"/>
      <c r="C431" s="204" t="s">
        <v>558</v>
      </c>
      <c r="D431" s="204" t="s">
        <v>159</v>
      </c>
      <c r="E431" s="205" t="s">
        <v>467</v>
      </c>
      <c r="F431" s="206" t="s">
        <v>468</v>
      </c>
      <c r="G431" s="207" t="s">
        <v>162</v>
      </c>
      <c r="H431" s="208">
        <v>72.63</v>
      </c>
      <c r="I431" s="209"/>
      <c r="J431" s="208">
        <f>ROUND(I431*H431,0)</f>
        <v>0</v>
      </c>
      <c r="K431" s="206" t="s">
        <v>163</v>
      </c>
      <c r="L431" s="43"/>
      <c r="M431" s="210" t="s">
        <v>20</v>
      </c>
      <c r="N431" s="211" t="s">
        <v>46</v>
      </c>
      <c r="O431" s="79"/>
      <c r="P431" s="212">
        <f>O431*H431</f>
        <v>0</v>
      </c>
      <c r="Q431" s="212">
        <v>0</v>
      </c>
      <c r="R431" s="212">
        <f>Q431*H431</f>
        <v>0</v>
      </c>
      <c r="S431" s="212">
        <v>0.048</v>
      </c>
      <c r="T431" s="213">
        <f>S431*H431</f>
        <v>3.48624</v>
      </c>
      <c r="AR431" s="17" t="s">
        <v>164</v>
      </c>
      <c r="AT431" s="17" t="s">
        <v>159</v>
      </c>
      <c r="AU431" s="17" t="s">
        <v>165</v>
      </c>
      <c r="AY431" s="17" t="s">
        <v>157</v>
      </c>
      <c r="BE431" s="214">
        <f>IF(N431="základní",J431,0)</f>
        <v>0</v>
      </c>
      <c r="BF431" s="214">
        <f>IF(N431="snížená",J431,0)</f>
        <v>0</v>
      </c>
      <c r="BG431" s="214">
        <f>IF(N431="zákl. přenesená",J431,0)</f>
        <v>0</v>
      </c>
      <c r="BH431" s="214">
        <f>IF(N431="sníž. přenesená",J431,0)</f>
        <v>0</v>
      </c>
      <c r="BI431" s="214">
        <f>IF(N431="nulová",J431,0)</f>
        <v>0</v>
      </c>
      <c r="BJ431" s="17" t="s">
        <v>165</v>
      </c>
      <c r="BK431" s="214">
        <f>ROUND(I431*H431,0)</f>
        <v>0</v>
      </c>
      <c r="BL431" s="17" t="s">
        <v>164</v>
      </c>
      <c r="BM431" s="17" t="s">
        <v>2138</v>
      </c>
    </row>
    <row r="432" spans="2:51" s="13" customFormat="1" ht="12">
      <c r="B432" s="238"/>
      <c r="C432" s="239"/>
      <c r="D432" s="217" t="s">
        <v>167</v>
      </c>
      <c r="E432" s="240" t="s">
        <v>20</v>
      </c>
      <c r="F432" s="241" t="s">
        <v>2139</v>
      </c>
      <c r="G432" s="239"/>
      <c r="H432" s="240" t="s">
        <v>20</v>
      </c>
      <c r="I432" s="242"/>
      <c r="J432" s="239"/>
      <c r="K432" s="239"/>
      <c r="L432" s="243"/>
      <c r="M432" s="244"/>
      <c r="N432" s="245"/>
      <c r="O432" s="245"/>
      <c r="P432" s="245"/>
      <c r="Q432" s="245"/>
      <c r="R432" s="245"/>
      <c r="S432" s="245"/>
      <c r="T432" s="246"/>
      <c r="AT432" s="247" t="s">
        <v>167</v>
      </c>
      <c r="AU432" s="247" t="s">
        <v>165</v>
      </c>
      <c r="AV432" s="13" t="s">
        <v>8</v>
      </c>
      <c r="AW432" s="13" t="s">
        <v>34</v>
      </c>
      <c r="AX432" s="13" t="s">
        <v>74</v>
      </c>
      <c r="AY432" s="247" t="s">
        <v>157</v>
      </c>
    </row>
    <row r="433" spans="2:51" s="11" customFormat="1" ht="12">
      <c r="B433" s="215"/>
      <c r="C433" s="216"/>
      <c r="D433" s="217" t="s">
        <v>167</v>
      </c>
      <c r="E433" s="218" t="s">
        <v>20</v>
      </c>
      <c r="F433" s="219" t="s">
        <v>2140</v>
      </c>
      <c r="G433" s="216"/>
      <c r="H433" s="220">
        <v>72.63</v>
      </c>
      <c r="I433" s="221"/>
      <c r="J433" s="216"/>
      <c r="K433" s="216"/>
      <c r="L433" s="222"/>
      <c r="M433" s="223"/>
      <c r="N433" s="224"/>
      <c r="O433" s="224"/>
      <c r="P433" s="224"/>
      <c r="Q433" s="224"/>
      <c r="R433" s="224"/>
      <c r="S433" s="224"/>
      <c r="T433" s="225"/>
      <c r="AT433" s="226" t="s">
        <v>167</v>
      </c>
      <c r="AU433" s="226" t="s">
        <v>165</v>
      </c>
      <c r="AV433" s="11" t="s">
        <v>165</v>
      </c>
      <c r="AW433" s="11" t="s">
        <v>34</v>
      </c>
      <c r="AX433" s="11" t="s">
        <v>8</v>
      </c>
      <c r="AY433" s="226" t="s">
        <v>157</v>
      </c>
    </row>
    <row r="434" spans="2:65" s="1" customFormat="1" ht="22.5" customHeight="1">
      <c r="B434" s="38"/>
      <c r="C434" s="204" t="s">
        <v>563</v>
      </c>
      <c r="D434" s="204" t="s">
        <v>159</v>
      </c>
      <c r="E434" s="205" t="s">
        <v>472</v>
      </c>
      <c r="F434" s="206" t="s">
        <v>473</v>
      </c>
      <c r="G434" s="207" t="s">
        <v>162</v>
      </c>
      <c r="H434" s="208">
        <v>19.17</v>
      </c>
      <c r="I434" s="209"/>
      <c r="J434" s="208">
        <f>ROUND(I434*H434,0)</f>
        <v>0</v>
      </c>
      <c r="K434" s="206" t="s">
        <v>163</v>
      </c>
      <c r="L434" s="43"/>
      <c r="M434" s="210" t="s">
        <v>20</v>
      </c>
      <c r="N434" s="211" t="s">
        <v>46</v>
      </c>
      <c r="O434" s="79"/>
      <c r="P434" s="212">
        <f>O434*H434</f>
        <v>0</v>
      </c>
      <c r="Q434" s="212">
        <v>0</v>
      </c>
      <c r="R434" s="212">
        <f>Q434*H434</f>
        <v>0</v>
      </c>
      <c r="S434" s="212">
        <v>0.038</v>
      </c>
      <c r="T434" s="213">
        <f>S434*H434</f>
        <v>0.72846</v>
      </c>
      <c r="AR434" s="17" t="s">
        <v>164</v>
      </c>
      <c r="AT434" s="17" t="s">
        <v>159</v>
      </c>
      <c r="AU434" s="17" t="s">
        <v>165</v>
      </c>
      <c r="AY434" s="17" t="s">
        <v>157</v>
      </c>
      <c r="BE434" s="214">
        <f>IF(N434="základní",J434,0)</f>
        <v>0</v>
      </c>
      <c r="BF434" s="214">
        <f>IF(N434="snížená",J434,0)</f>
        <v>0</v>
      </c>
      <c r="BG434" s="214">
        <f>IF(N434="zákl. přenesená",J434,0)</f>
        <v>0</v>
      </c>
      <c r="BH434" s="214">
        <f>IF(N434="sníž. přenesená",J434,0)</f>
        <v>0</v>
      </c>
      <c r="BI434" s="214">
        <f>IF(N434="nulová",J434,0)</f>
        <v>0</v>
      </c>
      <c r="BJ434" s="17" t="s">
        <v>165</v>
      </c>
      <c r="BK434" s="214">
        <f>ROUND(I434*H434,0)</f>
        <v>0</v>
      </c>
      <c r="BL434" s="17" t="s">
        <v>164</v>
      </c>
      <c r="BM434" s="17" t="s">
        <v>2141</v>
      </c>
    </row>
    <row r="435" spans="2:51" s="11" customFormat="1" ht="12">
      <c r="B435" s="215"/>
      <c r="C435" s="216"/>
      <c r="D435" s="217" t="s">
        <v>167</v>
      </c>
      <c r="E435" s="218" t="s">
        <v>20</v>
      </c>
      <c r="F435" s="219" t="s">
        <v>2142</v>
      </c>
      <c r="G435" s="216"/>
      <c r="H435" s="220">
        <v>19.17</v>
      </c>
      <c r="I435" s="221"/>
      <c r="J435" s="216"/>
      <c r="K435" s="216"/>
      <c r="L435" s="222"/>
      <c r="M435" s="223"/>
      <c r="N435" s="224"/>
      <c r="O435" s="224"/>
      <c r="P435" s="224"/>
      <c r="Q435" s="224"/>
      <c r="R435" s="224"/>
      <c r="S435" s="224"/>
      <c r="T435" s="225"/>
      <c r="AT435" s="226" t="s">
        <v>167</v>
      </c>
      <c r="AU435" s="226" t="s">
        <v>165</v>
      </c>
      <c r="AV435" s="11" t="s">
        <v>165</v>
      </c>
      <c r="AW435" s="11" t="s">
        <v>34</v>
      </c>
      <c r="AX435" s="11" t="s">
        <v>74</v>
      </c>
      <c r="AY435" s="226" t="s">
        <v>157</v>
      </c>
    </row>
    <row r="436" spans="2:51" s="12" customFormat="1" ht="12">
      <c r="B436" s="227"/>
      <c r="C436" s="228"/>
      <c r="D436" s="217" t="s">
        <v>167</v>
      </c>
      <c r="E436" s="229" t="s">
        <v>20</v>
      </c>
      <c r="F436" s="230" t="s">
        <v>169</v>
      </c>
      <c r="G436" s="228"/>
      <c r="H436" s="231">
        <v>19.17</v>
      </c>
      <c r="I436" s="232"/>
      <c r="J436" s="228"/>
      <c r="K436" s="228"/>
      <c r="L436" s="233"/>
      <c r="M436" s="234"/>
      <c r="N436" s="235"/>
      <c r="O436" s="235"/>
      <c r="P436" s="235"/>
      <c r="Q436" s="235"/>
      <c r="R436" s="235"/>
      <c r="S436" s="235"/>
      <c r="T436" s="236"/>
      <c r="AT436" s="237" t="s">
        <v>167</v>
      </c>
      <c r="AU436" s="237" t="s">
        <v>165</v>
      </c>
      <c r="AV436" s="12" t="s">
        <v>164</v>
      </c>
      <c r="AW436" s="12" t="s">
        <v>34</v>
      </c>
      <c r="AX436" s="12" t="s">
        <v>8</v>
      </c>
      <c r="AY436" s="237" t="s">
        <v>157</v>
      </c>
    </row>
    <row r="437" spans="2:65" s="1" customFormat="1" ht="22.5" customHeight="1">
      <c r="B437" s="38"/>
      <c r="C437" s="204" t="s">
        <v>568</v>
      </c>
      <c r="D437" s="204" t="s">
        <v>159</v>
      </c>
      <c r="E437" s="205" t="s">
        <v>477</v>
      </c>
      <c r="F437" s="206" t="s">
        <v>478</v>
      </c>
      <c r="G437" s="207" t="s">
        <v>162</v>
      </c>
      <c r="H437" s="208">
        <v>53.45</v>
      </c>
      <c r="I437" s="209"/>
      <c r="J437" s="208">
        <f>ROUND(I437*H437,0)</f>
        <v>0</v>
      </c>
      <c r="K437" s="206" t="s">
        <v>163</v>
      </c>
      <c r="L437" s="43"/>
      <c r="M437" s="210" t="s">
        <v>20</v>
      </c>
      <c r="N437" s="211" t="s">
        <v>46</v>
      </c>
      <c r="O437" s="79"/>
      <c r="P437" s="212">
        <f>O437*H437</f>
        <v>0</v>
      </c>
      <c r="Q437" s="212">
        <v>0</v>
      </c>
      <c r="R437" s="212">
        <f>Q437*H437</f>
        <v>0</v>
      </c>
      <c r="S437" s="212">
        <v>0.034</v>
      </c>
      <c r="T437" s="213">
        <f>S437*H437</f>
        <v>1.8173000000000001</v>
      </c>
      <c r="AR437" s="17" t="s">
        <v>164</v>
      </c>
      <c r="AT437" s="17" t="s">
        <v>159</v>
      </c>
      <c r="AU437" s="17" t="s">
        <v>165</v>
      </c>
      <c r="AY437" s="17" t="s">
        <v>157</v>
      </c>
      <c r="BE437" s="214">
        <f>IF(N437="základní",J437,0)</f>
        <v>0</v>
      </c>
      <c r="BF437" s="214">
        <f>IF(N437="snížená",J437,0)</f>
        <v>0</v>
      </c>
      <c r="BG437" s="214">
        <f>IF(N437="zákl. přenesená",J437,0)</f>
        <v>0</v>
      </c>
      <c r="BH437" s="214">
        <f>IF(N437="sníž. přenesená",J437,0)</f>
        <v>0</v>
      </c>
      <c r="BI437" s="214">
        <f>IF(N437="nulová",J437,0)</f>
        <v>0</v>
      </c>
      <c r="BJ437" s="17" t="s">
        <v>165</v>
      </c>
      <c r="BK437" s="214">
        <f>ROUND(I437*H437,0)</f>
        <v>0</v>
      </c>
      <c r="BL437" s="17" t="s">
        <v>164</v>
      </c>
      <c r="BM437" s="17" t="s">
        <v>2143</v>
      </c>
    </row>
    <row r="438" spans="2:51" s="13" customFormat="1" ht="12">
      <c r="B438" s="238"/>
      <c r="C438" s="239"/>
      <c r="D438" s="217" t="s">
        <v>167</v>
      </c>
      <c r="E438" s="240" t="s">
        <v>20</v>
      </c>
      <c r="F438" s="241" t="s">
        <v>2139</v>
      </c>
      <c r="G438" s="239"/>
      <c r="H438" s="240" t="s">
        <v>20</v>
      </c>
      <c r="I438" s="242"/>
      <c r="J438" s="239"/>
      <c r="K438" s="239"/>
      <c r="L438" s="243"/>
      <c r="M438" s="244"/>
      <c r="N438" s="245"/>
      <c r="O438" s="245"/>
      <c r="P438" s="245"/>
      <c r="Q438" s="245"/>
      <c r="R438" s="245"/>
      <c r="S438" s="245"/>
      <c r="T438" s="246"/>
      <c r="AT438" s="247" t="s">
        <v>167</v>
      </c>
      <c r="AU438" s="247" t="s">
        <v>165</v>
      </c>
      <c r="AV438" s="13" t="s">
        <v>8</v>
      </c>
      <c r="AW438" s="13" t="s">
        <v>34</v>
      </c>
      <c r="AX438" s="13" t="s">
        <v>74</v>
      </c>
      <c r="AY438" s="247" t="s">
        <v>157</v>
      </c>
    </row>
    <row r="439" spans="2:51" s="11" customFormat="1" ht="12">
      <c r="B439" s="215"/>
      <c r="C439" s="216"/>
      <c r="D439" s="217" t="s">
        <v>167</v>
      </c>
      <c r="E439" s="218" t="s">
        <v>20</v>
      </c>
      <c r="F439" s="219" t="s">
        <v>2144</v>
      </c>
      <c r="G439" s="216"/>
      <c r="H439" s="220">
        <v>53.45</v>
      </c>
      <c r="I439" s="221"/>
      <c r="J439" s="216"/>
      <c r="K439" s="216"/>
      <c r="L439" s="222"/>
      <c r="M439" s="223"/>
      <c r="N439" s="224"/>
      <c r="O439" s="224"/>
      <c r="P439" s="224"/>
      <c r="Q439" s="224"/>
      <c r="R439" s="224"/>
      <c r="S439" s="224"/>
      <c r="T439" s="225"/>
      <c r="AT439" s="226" t="s">
        <v>167</v>
      </c>
      <c r="AU439" s="226" t="s">
        <v>165</v>
      </c>
      <c r="AV439" s="11" t="s">
        <v>165</v>
      </c>
      <c r="AW439" s="11" t="s">
        <v>34</v>
      </c>
      <c r="AX439" s="11" t="s">
        <v>8</v>
      </c>
      <c r="AY439" s="226" t="s">
        <v>157</v>
      </c>
    </row>
    <row r="440" spans="2:65" s="1" customFormat="1" ht="22.5" customHeight="1">
      <c r="B440" s="38"/>
      <c r="C440" s="204" t="s">
        <v>573</v>
      </c>
      <c r="D440" s="204" t="s">
        <v>159</v>
      </c>
      <c r="E440" s="205" t="s">
        <v>482</v>
      </c>
      <c r="F440" s="206" t="s">
        <v>483</v>
      </c>
      <c r="G440" s="207" t="s">
        <v>162</v>
      </c>
      <c r="H440" s="208">
        <v>16.42</v>
      </c>
      <c r="I440" s="209"/>
      <c r="J440" s="208">
        <f>ROUND(I440*H440,0)</f>
        <v>0</v>
      </c>
      <c r="K440" s="206" t="s">
        <v>163</v>
      </c>
      <c r="L440" s="43"/>
      <c r="M440" s="210" t="s">
        <v>20</v>
      </c>
      <c r="N440" s="211" t="s">
        <v>46</v>
      </c>
      <c r="O440" s="79"/>
      <c r="P440" s="212">
        <f>O440*H440</f>
        <v>0</v>
      </c>
      <c r="Q440" s="212">
        <v>0</v>
      </c>
      <c r="R440" s="212">
        <f>Q440*H440</f>
        <v>0</v>
      </c>
      <c r="S440" s="212">
        <v>0.032</v>
      </c>
      <c r="T440" s="213">
        <f>S440*H440</f>
        <v>0.52544</v>
      </c>
      <c r="AR440" s="17" t="s">
        <v>164</v>
      </c>
      <c r="AT440" s="17" t="s">
        <v>159</v>
      </c>
      <c r="AU440" s="17" t="s">
        <v>165</v>
      </c>
      <c r="AY440" s="17" t="s">
        <v>157</v>
      </c>
      <c r="BE440" s="214">
        <f>IF(N440="základní",J440,0)</f>
        <v>0</v>
      </c>
      <c r="BF440" s="214">
        <f>IF(N440="snížená",J440,0)</f>
        <v>0</v>
      </c>
      <c r="BG440" s="214">
        <f>IF(N440="zákl. přenesená",J440,0)</f>
        <v>0</v>
      </c>
      <c r="BH440" s="214">
        <f>IF(N440="sníž. přenesená",J440,0)</f>
        <v>0</v>
      </c>
      <c r="BI440" s="214">
        <f>IF(N440="nulová",J440,0)</f>
        <v>0</v>
      </c>
      <c r="BJ440" s="17" t="s">
        <v>165</v>
      </c>
      <c r="BK440" s="214">
        <f>ROUND(I440*H440,0)</f>
        <v>0</v>
      </c>
      <c r="BL440" s="17" t="s">
        <v>164</v>
      </c>
      <c r="BM440" s="17" t="s">
        <v>2145</v>
      </c>
    </row>
    <row r="441" spans="2:51" s="11" customFormat="1" ht="12">
      <c r="B441" s="215"/>
      <c r="C441" s="216"/>
      <c r="D441" s="217" t="s">
        <v>167</v>
      </c>
      <c r="E441" s="218" t="s">
        <v>20</v>
      </c>
      <c r="F441" s="219" t="s">
        <v>2146</v>
      </c>
      <c r="G441" s="216"/>
      <c r="H441" s="220">
        <v>16.42</v>
      </c>
      <c r="I441" s="221"/>
      <c r="J441" s="216"/>
      <c r="K441" s="216"/>
      <c r="L441" s="222"/>
      <c r="M441" s="223"/>
      <c r="N441" s="224"/>
      <c r="O441" s="224"/>
      <c r="P441" s="224"/>
      <c r="Q441" s="224"/>
      <c r="R441" s="224"/>
      <c r="S441" s="224"/>
      <c r="T441" s="225"/>
      <c r="AT441" s="226" t="s">
        <v>167</v>
      </c>
      <c r="AU441" s="226" t="s">
        <v>165</v>
      </c>
      <c r="AV441" s="11" t="s">
        <v>165</v>
      </c>
      <c r="AW441" s="11" t="s">
        <v>34</v>
      </c>
      <c r="AX441" s="11" t="s">
        <v>74</v>
      </c>
      <c r="AY441" s="226" t="s">
        <v>157</v>
      </c>
    </row>
    <row r="442" spans="2:51" s="12" customFormat="1" ht="12">
      <c r="B442" s="227"/>
      <c r="C442" s="228"/>
      <c r="D442" s="217" t="s">
        <v>167</v>
      </c>
      <c r="E442" s="229" t="s">
        <v>20</v>
      </c>
      <c r="F442" s="230" t="s">
        <v>169</v>
      </c>
      <c r="G442" s="228"/>
      <c r="H442" s="231">
        <v>16.42</v>
      </c>
      <c r="I442" s="232"/>
      <c r="J442" s="228"/>
      <c r="K442" s="228"/>
      <c r="L442" s="233"/>
      <c r="M442" s="234"/>
      <c r="N442" s="235"/>
      <c r="O442" s="235"/>
      <c r="P442" s="235"/>
      <c r="Q442" s="235"/>
      <c r="R442" s="235"/>
      <c r="S442" s="235"/>
      <c r="T442" s="236"/>
      <c r="AT442" s="237" t="s">
        <v>167</v>
      </c>
      <c r="AU442" s="237" t="s">
        <v>165</v>
      </c>
      <c r="AV442" s="12" t="s">
        <v>164</v>
      </c>
      <c r="AW442" s="12" t="s">
        <v>34</v>
      </c>
      <c r="AX442" s="12" t="s">
        <v>8</v>
      </c>
      <c r="AY442" s="237" t="s">
        <v>157</v>
      </c>
    </row>
    <row r="443" spans="2:65" s="1" customFormat="1" ht="22.5" customHeight="1">
      <c r="B443" s="38"/>
      <c r="C443" s="204" t="s">
        <v>577</v>
      </c>
      <c r="D443" s="204" t="s">
        <v>159</v>
      </c>
      <c r="E443" s="205" t="s">
        <v>487</v>
      </c>
      <c r="F443" s="206" t="s">
        <v>488</v>
      </c>
      <c r="G443" s="207" t="s">
        <v>162</v>
      </c>
      <c r="H443" s="208">
        <v>4.23</v>
      </c>
      <c r="I443" s="209"/>
      <c r="J443" s="208">
        <f>ROUND(I443*H443,0)</f>
        <v>0</v>
      </c>
      <c r="K443" s="206" t="s">
        <v>163</v>
      </c>
      <c r="L443" s="43"/>
      <c r="M443" s="210" t="s">
        <v>20</v>
      </c>
      <c r="N443" s="211" t="s">
        <v>46</v>
      </c>
      <c r="O443" s="79"/>
      <c r="P443" s="212">
        <f>O443*H443</f>
        <v>0</v>
      </c>
      <c r="Q443" s="212">
        <v>0</v>
      </c>
      <c r="R443" s="212">
        <f>Q443*H443</f>
        <v>0</v>
      </c>
      <c r="S443" s="212">
        <v>0.063</v>
      </c>
      <c r="T443" s="213">
        <f>S443*H443</f>
        <v>0.26649</v>
      </c>
      <c r="AR443" s="17" t="s">
        <v>164</v>
      </c>
      <c r="AT443" s="17" t="s">
        <v>159</v>
      </c>
      <c r="AU443" s="17" t="s">
        <v>165</v>
      </c>
      <c r="AY443" s="17" t="s">
        <v>157</v>
      </c>
      <c r="BE443" s="214">
        <f>IF(N443="základní",J443,0)</f>
        <v>0</v>
      </c>
      <c r="BF443" s="214">
        <f>IF(N443="snížená",J443,0)</f>
        <v>0</v>
      </c>
      <c r="BG443" s="214">
        <f>IF(N443="zákl. přenesená",J443,0)</f>
        <v>0</v>
      </c>
      <c r="BH443" s="214">
        <f>IF(N443="sníž. přenesená",J443,0)</f>
        <v>0</v>
      </c>
      <c r="BI443" s="214">
        <f>IF(N443="nulová",J443,0)</f>
        <v>0</v>
      </c>
      <c r="BJ443" s="17" t="s">
        <v>165</v>
      </c>
      <c r="BK443" s="214">
        <f>ROUND(I443*H443,0)</f>
        <v>0</v>
      </c>
      <c r="BL443" s="17" t="s">
        <v>164</v>
      </c>
      <c r="BM443" s="17" t="s">
        <v>2147</v>
      </c>
    </row>
    <row r="444" spans="2:51" s="11" customFormat="1" ht="12">
      <c r="B444" s="215"/>
      <c r="C444" s="216"/>
      <c r="D444" s="217" t="s">
        <v>167</v>
      </c>
      <c r="E444" s="218" t="s">
        <v>20</v>
      </c>
      <c r="F444" s="219" t="s">
        <v>2148</v>
      </c>
      <c r="G444" s="216"/>
      <c r="H444" s="220">
        <v>4.23</v>
      </c>
      <c r="I444" s="221"/>
      <c r="J444" s="216"/>
      <c r="K444" s="216"/>
      <c r="L444" s="222"/>
      <c r="M444" s="223"/>
      <c r="N444" s="224"/>
      <c r="O444" s="224"/>
      <c r="P444" s="224"/>
      <c r="Q444" s="224"/>
      <c r="R444" s="224"/>
      <c r="S444" s="224"/>
      <c r="T444" s="225"/>
      <c r="AT444" s="226" t="s">
        <v>167</v>
      </c>
      <c r="AU444" s="226" t="s">
        <v>165</v>
      </c>
      <c r="AV444" s="11" t="s">
        <v>165</v>
      </c>
      <c r="AW444" s="11" t="s">
        <v>34</v>
      </c>
      <c r="AX444" s="11" t="s">
        <v>8</v>
      </c>
      <c r="AY444" s="226" t="s">
        <v>157</v>
      </c>
    </row>
    <row r="445" spans="2:65" s="1" customFormat="1" ht="22.5" customHeight="1">
      <c r="B445" s="38"/>
      <c r="C445" s="204" t="s">
        <v>581</v>
      </c>
      <c r="D445" s="204" t="s">
        <v>159</v>
      </c>
      <c r="E445" s="205" t="s">
        <v>492</v>
      </c>
      <c r="F445" s="206" t="s">
        <v>493</v>
      </c>
      <c r="G445" s="207" t="s">
        <v>162</v>
      </c>
      <c r="H445" s="208">
        <v>510.67</v>
      </c>
      <c r="I445" s="209"/>
      <c r="J445" s="208">
        <f>ROUND(I445*H445,0)</f>
        <v>0</v>
      </c>
      <c r="K445" s="206" t="s">
        <v>163</v>
      </c>
      <c r="L445" s="43"/>
      <c r="M445" s="210" t="s">
        <v>20</v>
      </c>
      <c r="N445" s="211" t="s">
        <v>46</v>
      </c>
      <c r="O445" s="79"/>
      <c r="P445" s="212">
        <f>O445*H445</f>
        <v>0</v>
      </c>
      <c r="Q445" s="212">
        <v>0</v>
      </c>
      <c r="R445" s="212">
        <f>Q445*H445</f>
        <v>0</v>
      </c>
      <c r="S445" s="212">
        <v>0.046</v>
      </c>
      <c r="T445" s="213">
        <f>S445*H445</f>
        <v>23.49082</v>
      </c>
      <c r="AR445" s="17" t="s">
        <v>164</v>
      </c>
      <c r="AT445" s="17" t="s">
        <v>159</v>
      </c>
      <c r="AU445" s="17" t="s">
        <v>165</v>
      </c>
      <c r="AY445" s="17" t="s">
        <v>157</v>
      </c>
      <c r="BE445" s="214">
        <f>IF(N445="základní",J445,0)</f>
        <v>0</v>
      </c>
      <c r="BF445" s="214">
        <f>IF(N445="snížená",J445,0)</f>
        <v>0</v>
      </c>
      <c r="BG445" s="214">
        <f>IF(N445="zákl. přenesená",J445,0)</f>
        <v>0</v>
      </c>
      <c r="BH445" s="214">
        <f>IF(N445="sníž. přenesená",J445,0)</f>
        <v>0</v>
      </c>
      <c r="BI445" s="214">
        <f>IF(N445="nulová",J445,0)</f>
        <v>0</v>
      </c>
      <c r="BJ445" s="17" t="s">
        <v>165</v>
      </c>
      <c r="BK445" s="214">
        <f>ROUND(I445*H445,0)</f>
        <v>0</v>
      </c>
      <c r="BL445" s="17" t="s">
        <v>164</v>
      </c>
      <c r="BM445" s="17" t="s">
        <v>2149</v>
      </c>
    </row>
    <row r="446" spans="2:51" s="13" customFormat="1" ht="12">
      <c r="B446" s="238"/>
      <c r="C446" s="239"/>
      <c r="D446" s="217" t="s">
        <v>167</v>
      </c>
      <c r="E446" s="240" t="s">
        <v>20</v>
      </c>
      <c r="F446" s="241" t="s">
        <v>239</v>
      </c>
      <c r="G446" s="239"/>
      <c r="H446" s="240" t="s">
        <v>20</v>
      </c>
      <c r="I446" s="242"/>
      <c r="J446" s="239"/>
      <c r="K446" s="239"/>
      <c r="L446" s="243"/>
      <c r="M446" s="244"/>
      <c r="N446" s="245"/>
      <c r="O446" s="245"/>
      <c r="P446" s="245"/>
      <c r="Q446" s="245"/>
      <c r="R446" s="245"/>
      <c r="S446" s="245"/>
      <c r="T446" s="246"/>
      <c r="AT446" s="247" t="s">
        <v>167</v>
      </c>
      <c r="AU446" s="247" t="s">
        <v>165</v>
      </c>
      <c r="AV446" s="13" t="s">
        <v>8</v>
      </c>
      <c r="AW446" s="13" t="s">
        <v>34</v>
      </c>
      <c r="AX446" s="13" t="s">
        <v>74</v>
      </c>
      <c r="AY446" s="247" t="s">
        <v>157</v>
      </c>
    </row>
    <row r="447" spans="2:51" s="11" customFormat="1" ht="12">
      <c r="B447" s="215"/>
      <c r="C447" s="216"/>
      <c r="D447" s="217" t="s">
        <v>167</v>
      </c>
      <c r="E447" s="218" t="s">
        <v>20</v>
      </c>
      <c r="F447" s="219" t="s">
        <v>1975</v>
      </c>
      <c r="G447" s="216"/>
      <c r="H447" s="220">
        <v>94.16</v>
      </c>
      <c r="I447" s="221"/>
      <c r="J447" s="216"/>
      <c r="K447" s="216"/>
      <c r="L447" s="222"/>
      <c r="M447" s="223"/>
      <c r="N447" s="224"/>
      <c r="O447" s="224"/>
      <c r="P447" s="224"/>
      <c r="Q447" s="224"/>
      <c r="R447" s="224"/>
      <c r="S447" s="224"/>
      <c r="T447" s="225"/>
      <c r="AT447" s="226" t="s">
        <v>167</v>
      </c>
      <c r="AU447" s="226" t="s">
        <v>165</v>
      </c>
      <c r="AV447" s="11" t="s">
        <v>165</v>
      </c>
      <c r="AW447" s="11" t="s">
        <v>34</v>
      </c>
      <c r="AX447" s="11" t="s">
        <v>74</v>
      </c>
      <c r="AY447" s="226" t="s">
        <v>157</v>
      </c>
    </row>
    <row r="448" spans="2:51" s="11" customFormat="1" ht="12">
      <c r="B448" s="215"/>
      <c r="C448" s="216"/>
      <c r="D448" s="217" t="s">
        <v>167</v>
      </c>
      <c r="E448" s="218" t="s">
        <v>20</v>
      </c>
      <c r="F448" s="219" t="s">
        <v>1976</v>
      </c>
      <c r="G448" s="216"/>
      <c r="H448" s="220">
        <v>47.88</v>
      </c>
      <c r="I448" s="221"/>
      <c r="J448" s="216"/>
      <c r="K448" s="216"/>
      <c r="L448" s="222"/>
      <c r="M448" s="223"/>
      <c r="N448" s="224"/>
      <c r="O448" s="224"/>
      <c r="P448" s="224"/>
      <c r="Q448" s="224"/>
      <c r="R448" s="224"/>
      <c r="S448" s="224"/>
      <c r="T448" s="225"/>
      <c r="AT448" s="226" t="s">
        <v>167</v>
      </c>
      <c r="AU448" s="226" t="s">
        <v>165</v>
      </c>
      <c r="AV448" s="11" t="s">
        <v>165</v>
      </c>
      <c r="AW448" s="11" t="s">
        <v>34</v>
      </c>
      <c r="AX448" s="11" t="s">
        <v>74</v>
      </c>
      <c r="AY448" s="226" t="s">
        <v>157</v>
      </c>
    </row>
    <row r="449" spans="2:51" s="11" customFormat="1" ht="12">
      <c r="B449" s="215"/>
      <c r="C449" s="216"/>
      <c r="D449" s="217" t="s">
        <v>167</v>
      </c>
      <c r="E449" s="218" t="s">
        <v>20</v>
      </c>
      <c r="F449" s="219" t="s">
        <v>1977</v>
      </c>
      <c r="G449" s="216"/>
      <c r="H449" s="220">
        <v>60.65</v>
      </c>
      <c r="I449" s="221"/>
      <c r="J449" s="216"/>
      <c r="K449" s="216"/>
      <c r="L449" s="222"/>
      <c r="M449" s="223"/>
      <c r="N449" s="224"/>
      <c r="O449" s="224"/>
      <c r="P449" s="224"/>
      <c r="Q449" s="224"/>
      <c r="R449" s="224"/>
      <c r="S449" s="224"/>
      <c r="T449" s="225"/>
      <c r="AT449" s="226" t="s">
        <v>167</v>
      </c>
      <c r="AU449" s="226" t="s">
        <v>165</v>
      </c>
      <c r="AV449" s="11" t="s">
        <v>165</v>
      </c>
      <c r="AW449" s="11" t="s">
        <v>34</v>
      </c>
      <c r="AX449" s="11" t="s">
        <v>74</v>
      </c>
      <c r="AY449" s="226" t="s">
        <v>157</v>
      </c>
    </row>
    <row r="450" spans="2:51" s="11" customFormat="1" ht="12">
      <c r="B450" s="215"/>
      <c r="C450" s="216"/>
      <c r="D450" s="217" t="s">
        <v>167</v>
      </c>
      <c r="E450" s="218" t="s">
        <v>20</v>
      </c>
      <c r="F450" s="219" t="s">
        <v>1978</v>
      </c>
      <c r="G450" s="216"/>
      <c r="H450" s="220">
        <v>85.12</v>
      </c>
      <c r="I450" s="221"/>
      <c r="J450" s="216"/>
      <c r="K450" s="216"/>
      <c r="L450" s="222"/>
      <c r="M450" s="223"/>
      <c r="N450" s="224"/>
      <c r="O450" s="224"/>
      <c r="P450" s="224"/>
      <c r="Q450" s="224"/>
      <c r="R450" s="224"/>
      <c r="S450" s="224"/>
      <c r="T450" s="225"/>
      <c r="AT450" s="226" t="s">
        <v>167</v>
      </c>
      <c r="AU450" s="226" t="s">
        <v>165</v>
      </c>
      <c r="AV450" s="11" t="s">
        <v>165</v>
      </c>
      <c r="AW450" s="11" t="s">
        <v>34</v>
      </c>
      <c r="AX450" s="11" t="s">
        <v>74</v>
      </c>
      <c r="AY450" s="226" t="s">
        <v>157</v>
      </c>
    </row>
    <row r="451" spans="2:51" s="11" customFormat="1" ht="12">
      <c r="B451" s="215"/>
      <c r="C451" s="216"/>
      <c r="D451" s="217" t="s">
        <v>167</v>
      </c>
      <c r="E451" s="218" t="s">
        <v>20</v>
      </c>
      <c r="F451" s="219" t="s">
        <v>1979</v>
      </c>
      <c r="G451" s="216"/>
      <c r="H451" s="220">
        <v>70.22</v>
      </c>
      <c r="I451" s="221"/>
      <c r="J451" s="216"/>
      <c r="K451" s="216"/>
      <c r="L451" s="222"/>
      <c r="M451" s="223"/>
      <c r="N451" s="224"/>
      <c r="O451" s="224"/>
      <c r="P451" s="224"/>
      <c r="Q451" s="224"/>
      <c r="R451" s="224"/>
      <c r="S451" s="224"/>
      <c r="T451" s="225"/>
      <c r="AT451" s="226" t="s">
        <v>167</v>
      </c>
      <c r="AU451" s="226" t="s">
        <v>165</v>
      </c>
      <c r="AV451" s="11" t="s">
        <v>165</v>
      </c>
      <c r="AW451" s="11" t="s">
        <v>34</v>
      </c>
      <c r="AX451" s="11" t="s">
        <v>74</v>
      </c>
      <c r="AY451" s="226" t="s">
        <v>157</v>
      </c>
    </row>
    <row r="452" spans="2:51" s="11" customFormat="1" ht="12">
      <c r="B452" s="215"/>
      <c r="C452" s="216"/>
      <c r="D452" s="217" t="s">
        <v>167</v>
      </c>
      <c r="E452" s="218" t="s">
        <v>20</v>
      </c>
      <c r="F452" s="219" t="s">
        <v>273</v>
      </c>
      <c r="G452" s="216"/>
      <c r="H452" s="220">
        <v>67.03</v>
      </c>
      <c r="I452" s="221"/>
      <c r="J452" s="216"/>
      <c r="K452" s="216"/>
      <c r="L452" s="222"/>
      <c r="M452" s="223"/>
      <c r="N452" s="224"/>
      <c r="O452" s="224"/>
      <c r="P452" s="224"/>
      <c r="Q452" s="224"/>
      <c r="R452" s="224"/>
      <c r="S452" s="224"/>
      <c r="T452" s="225"/>
      <c r="AT452" s="226" t="s">
        <v>167</v>
      </c>
      <c r="AU452" s="226" t="s">
        <v>165</v>
      </c>
      <c r="AV452" s="11" t="s">
        <v>165</v>
      </c>
      <c r="AW452" s="11" t="s">
        <v>34</v>
      </c>
      <c r="AX452" s="11" t="s">
        <v>74</v>
      </c>
      <c r="AY452" s="226" t="s">
        <v>157</v>
      </c>
    </row>
    <row r="453" spans="2:51" s="13" customFormat="1" ht="12">
      <c r="B453" s="238"/>
      <c r="C453" s="239"/>
      <c r="D453" s="217" t="s">
        <v>167</v>
      </c>
      <c r="E453" s="240" t="s">
        <v>20</v>
      </c>
      <c r="F453" s="241" t="s">
        <v>275</v>
      </c>
      <c r="G453" s="239"/>
      <c r="H453" s="240" t="s">
        <v>20</v>
      </c>
      <c r="I453" s="242"/>
      <c r="J453" s="239"/>
      <c r="K453" s="239"/>
      <c r="L453" s="243"/>
      <c r="M453" s="244"/>
      <c r="N453" s="245"/>
      <c r="O453" s="245"/>
      <c r="P453" s="245"/>
      <c r="Q453" s="245"/>
      <c r="R453" s="245"/>
      <c r="S453" s="245"/>
      <c r="T453" s="246"/>
      <c r="AT453" s="247" t="s">
        <v>167</v>
      </c>
      <c r="AU453" s="247" t="s">
        <v>165</v>
      </c>
      <c r="AV453" s="13" t="s">
        <v>8</v>
      </c>
      <c r="AW453" s="13" t="s">
        <v>34</v>
      </c>
      <c r="AX453" s="13" t="s">
        <v>74</v>
      </c>
      <c r="AY453" s="247" t="s">
        <v>157</v>
      </c>
    </row>
    <row r="454" spans="2:51" s="11" customFormat="1" ht="12">
      <c r="B454" s="215"/>
      <c r="C454" s="216"/>
      <c r="D454" s="217" t="s">
        <v>167</v>
      </c>
      <c r="E454" s="218" t="s">
        <v>20</v>
      </c>
      <c r="F454" s="219" t="s">
        <v>1980</v>
      </c>
      <c r="G454" s="216"/>
      <c r="H454" s="220">
        <v>-25.02</v>
      </c>
      <c r="I454" s="221"/>
      <c r="J454" s="216"/>
      <c r="K454" s="216"/>
      <c r="L454" s="222"/>
      <c r="M454" s="223"/>
      <c r="N454" s="224"/>
      <c r="O454" s="224"/>
      <c r="P454" s="224"/>
      <c r="Q454" s="224"/>
      <c r="R454" s="224"/>
      <c r="S454" s="224"/>
      <c r="T454" s="225"/>
      <c r="AT454" s="226" t="s">
        <v>167</v>
      </c>
      <c r="AU454" s="226" t="s">
        <v>165</v>
      </c>
      <c r="AV454" s="11" t="s">
        <v>165</v>
      </c>
      <c r="AW454" s="11" t="s">
        <v>34</v>
      </c>
      <c r="AX454" s="11" t="s">
        <v>74</v>
      </c>
      <c r="AY454" s="226" t="s">
        <v>157</v>
      </c>
    </row>
    <row r="455" spans="2:51" s="13" customFormat="1" ht="12">
      <c r="B455" s="238"/>
      <c r="C455" s="239"/>
      <c r="D455" s="217" t="s">
        <v>167</v>
      </c>
      <c r="E455" s="240" t="s">
        <v>20</v>
      </c>
      <c r="F455" s="241" t="s">
        <v>261</v>
      </c>
      <c r="G455" s="239"/>
      <c r="H455" s="240" t="s">
        <v>20</v>
      </c>
      <c r="I455" s="242"/>
      <c r="J455" s="239"/>
      <c r="K455" s="239"/>
      <c r="L455" s="243"/>
      <c r="M455" s="244"/>
      <c r="N455" s="245"/>
      <c r="O455" s="245"/>
      <c r="P455" s="245"/>
      <c r="Q455" s="245"/>
      <c r="R455" s="245"/>
      <c r="S455" s="245"/>
      <c r="T455" s="246"/>
      <c r="AT455" s="247" t="s">
        <v>167</v>
      </c>
      <c r="AU455" s="247" t="s">
        <v>165</v>
      </c>
      <c r="AV455" s="13" t="s">
        <v>8</v>
      </c>
      <c r="AW455" s="13" t="s">
        <v>34</v>
      </c>
      <c r="AX455" s="13" t="s">
        <v>74</v>
      </c>
      <c r="AY455" s="247" t="s">
        <v>157</v>
      </c>
    </row>
    <row r="456" spans="2:51" s="11" customFormat="1" ht="12">
      <c r="B456" s="215"/>
      <c r="C456" s="216"/>
      <c r="D456" s="217" t="s">
        <v>167</v>
      </c>
      <c r="E456" s="218" t="s">
        <v>20</v>
      </c>
      <c r="F456" s="219" t="s">
        <v>1981</v>
      </c>
      <c r="G456" s="216"/>
      <c r="H456" s="220">
        <v>29.4</v>
      </c>
      <c r="I456" s="221"/>
      <c r="J456" s="216"/>
      <c r="K456" s="216"/>
      <c r="L456" s="222"/>
      <c r="M456" s="223"/>
      <c r="N456" s="224"/>
      <c r="O456" s="224"/>
      <c r="P456" s="224"/>
      <c r="Q456" s="224"/>
      <c r="R456" s="224"/>
      <c r="S456" s="224"/>
      <c r="T456" s="225"/>
      <c r="AT456" s="226" t="s">
        <v>167</v>
      </c>
      <c r="AU456" s="226" t="s">
        <v>165</v>
      </c>
      <c r="AV456" s="11" t="s">
        <v>165</v>
      </c>
      <c r="AW456" s="11" t="s">
        <v>34</v>
      </c>
      <c r="AX456" s="11" t="s">
        <v>74</v>
      </c>
      <c r="AY456" s="226" t="s">
        <v>157</v>
      </c>
    </row>
    <row r="457" spans="2:51" s="11" customFormat="1" ht="12">
      <c r="B457" s="215"/>
      <c r="C457" s="216"/>
      <c r="D457" s="217" t="s">
        <v>167</v>
      </c>
      <c r="E457" s="218" t="s">
        <v>20</v>
      </c>
      <c r="F457" s="219" t="s">
        <v>1982</v>
      </c>
      <c r="G457" s="216"/>
      <c r="H457" s="220">
        <v>81.23</v>
      </c>
      <c r="I457" s="221"/>
      <c r="J457" s="216"/>
      <c r="K457" s="216"/>
      <c r="L457" s="222"/>
      <c r="M457" s="223"/>
      <c r="N457" s="224"/>
      <c r="O457" s="224"/>
      <c r="P457" s="224"/>
      <c r="Q457" s="224"/>
      <c r="R457" s="224"/>
      <c r="S457" s="224"/>
      <c r="T457" s="225"/>
      <c r="AT457" s="226" t="s">
        <v>167</v>
      </c>
      <c r="AU457" s="226" t="s">
        <v>165</v>
      </c>
      <c r="AV457" s="11" t="s">
        <v>165</v>
      </c>
      <c r="AW457" s="11" t="s">
        <v>34</v>
      </c>
      <c r="AX457" s="11" t="s">
        <v>74</v>
      </c>
      <c r="AY457" s="226" t="s">
        <v>157</v>
      </c>
    </row>
    <row r="458" spans="2:51" s="12" customFormat="1" ht="12">
      <c r="B458" s="227"/>
      <c r="C458" s="228"/>
      <c r="D458" s="217" t="s">
        <v>167</v>
      </c>
      <c r="E458" s="229" t="s">
        <v>20</v>
      </c>
      <c r="F458" s="230" t="s">
        <v>169</v>
      </c>
      <c r="G458" s="228"/>
      <c r="H458" s="231">
        <v>510.66999999999996</v>
      </c>
      <c r="I458" s="232"/>
      <c r="J458" s="228"/>
      <c r="K458" s="228"/>
      <c r="L458" s="233"/>
      <c r="M458" s="234"/>
      <c r="N458" s="235"/>
      <c r="O458" s="235"/>
      <c r="P458" s="235"/>
      <c r="Q458" s="235"/>
      <c r="R458" s="235"/>
      <c r="S458" s="235"/>
      <c r="T458" s="236"/>
      <c r="AT458" s="237" t="s">
        <v>167</v>
      </c>
      <c r="AU458" s="237" t="s">
        <v>165</v>
      </c>
      <c r="AV458" s="12" t="s">
        <v>164</v>
      </c>
      <c r="AW458" s="12" t="s">
        <v>34</v>
      </c>
      <c r="AX458" s="12" t="s">
        <v>8</v>
      </c>
      <c r="AY458" s="237" t="s">
        <v>157</v>
      </c>
    </row>
    <row r="459" spans="2:65" s="1" customFormat="1" ht="22.5" customHeight="1">
      <c r="B459" s="38"/>
      <c r="C459" s="204" t="s">
        <v>586</v>
      </c>
      <c r="D459" s="204" t="s">
        <v>159</v>
      </c>
      <c r="E459" s="205" t="s">
        <v>496</v>
      </c>
      <c r="F459" s="206" t="s">
        <v>497</v>
      </c>
      <c r="G459" s="207" t="s">
        <v>162</v>
      </c>
      <c r="H459" s="208">
        <v>1266.51</v>
      </c>
      <c r="I459" s="209"/>
      <c r="J459" s="208">
        <f>ROUND(I459*H459,0)</f>
        <v>0</v>
      </c>
      <c r="K459" s="206" t="s">
        <v>163</v>
      </c>
      <c r="L459" s="43"/>
      <c r="M459" s="210" t="s">
        <v>20</v>
      </c>
      <c r="N459" s="211" t="s">
        <v>46</v>
      </c>
      <c r="O459" s="79"/>
      <c r="P459" s="212">
        <f>O459*H459</f>
        <v>0</v>
      </c>
      <c r="Q459" s="212">
        <v>0</v>
      </c>
      <c r="R459" s="212">
        <f>Q459*H459</f>
        <v>0</v>
      </c>
      <c r="S459" s="212">
        <v>0.01</v>
      </c>
      <c r="T459" s="213">
        <f>S459*H459</f>
        <v>12.6651</v>
      </c>
      <c r="AR459" s="17" t="s">
        <v>164</v>
      </c>
      <c r="AT459" s="17" t="s">
        <v>159</v>
      </c>
      <c r="AU459" s="17" t="s">
        <v>165</v>
      </c>
      <c r="AY459" s="17" t="s">
        <v>157</v>
      </c>
      <c r="BE459" s="214">
        <f>IF(N459="základní",J459,0)</f>
        <v>0</v>
      </c>
      <c r="BF459" s="214">
        <f>IF(N459="snížená",J459,0)</f>
        <v>0</v>
      </c>
      <c r="BG459" s="214">
        <f>IF(N459="zákl. přenesená",J459,0)</f>
        <v>0</v>
      </c>
      <c r="BH459" s="214">
        <f>IF(N459="sníž. přenesená",J459,0)</f>
        <v>0</v>
      </c>
      <c r="BI459" s="214">
        <f>IF(N459="nulová",J459,0)</f>
        <v>0</v>
      </c>
      <c r="BJ459" s="17" t="s">
        <v>165</v>
      </c>
      <c r="BK459" s="214">
        <f>ROUND(I459*H459,0)</f>
        <v>0</v>
      </c>
      <c r="BL459" s="17" t="s">
        <v>164</v>
      </c>
      <c r="BM459" s="17" t="s">
        <v>2150</v>
      </c>
    </row>
    <row r="460" spans="2:51" s="13" customFormat="1" ht="12">
      <c r="B460" s="238"/>
      <c r="C460" s="239"/>
      <c r="D460" s="217" t="s">
        <v>167</v>
      </c>
      <c r="E460" s="240" t="s">
        <v>20</v>
      </c>
      <c r="F460" s="241" t="s">
        <v>2024</v>
      </c>
      <c r="G460" s="239"/>
      <c r="H460" s="240" t="s">
        <v>20</v>
      </c>
      <c r="I460" s="242"/>
      <c r="J460" s="239"/>
      <c r="K460" s="239"/>
      <c r="L460" s="243"/>
      <c r="M460" s="244"/>
      <c r="N460" s="245"/>
      <c r="O460" s="245"/>
      <c r="P460" s="245"/>
      <c r="Q460" s="245"/>
      <c r="R460" s="245"/>
      <c r="S460" s="245"/>
      <c r="T460" s="246"/>
      <c r="AT460" s="247" t="s">
        <v>167</v>
      </c>
      <c r="AU460" s="247" t="s">
        <v>165</v>
      </c>
      <c r="AV460" s="13" t="s">
        <v>8</v>
      </c>
      <c r="AW460" s="13" t="s">
        <v>34</v>
      </c>
      <c r="AX460" s="13" t="s">
        <v>74</v>
      </c>
      <c r="AY460" s="247" t="s">
        <v>157</v>
      </c>
    </row>
    <row r="461" spans="2:51" s="11" customFormat="1" ht="12">
      <c r="B461" s="215"/>
      <c r="C461" s="216"/>
      <c r="D461" s="217" t="s">
        <v>167</v>
      </c>
      <c r="E461" s="218" t="s">
        <v>20</v>
      </c>
      <c r="F461" s="219" t="s">
        <v>2025</v>
      </c>
      <c r="G461" s="216"/>
      <c r="H461" s="220">
        <v>792.17</v>
      </c>
      <c r="I461" s="221"/>
      <c r="J461" s="216"/>
      <c r="K461" s="216"/>
      <c r="L461" s="222"/>
      <c r="M461" s="223"/>
      <c r="N461" s="224"/>
      <c r="O461" s="224"/>
      <c r="P461" s="224"/>
      <c r="Q461" s="224"/>
      <c r="R461" s="224"/>
      <c r="S461" s="224"/>
      <c r="T461" s="225"/>
      <c r="AT461" s="226" t="s">
        <v>167</v>
      </c>
      <c r="AU461" s="226" t="s">
        <v>165</v>
      </c>
      <c r="AV461" s="11" t="s">
        <v>165</v>
      </c>
      <c r="AW461" s="11" t="s">
        <v>34</v>
      </c>
      <c r="AX461" s="11" t="s">
        <v>74</v>
      </c>
      <c r="AY461" s="226" t="s">
        <v>157</v>
      </c>
    </row>
    <row r="462" spans="2:51" s="13" customFormat="1" ht="12">
      <c r="B462" s="238"/>
      <c r="C462" s="239"/>
      <c r="D462" s="217" t="s">
        <v>167</v>
      </c>
      <c r="E462" s="240" t="s">
        <v>20</v>
      </c>
      <c r="F462" s="241" t="s">
        <v>302</v>
      </c>
      <c r="G462" s="239"/>
      <c r="H462" s="240" t="s">
        <v>20</v>
      </c>
      <c r="I462" s="242"/>
      <c r="J462" s="239"/>
      <c r="K462" s="239"/>
      <c r="L462" s="243"/>
      <c r="M462" s="244"/>
      <c r="N462" s="245"/>
      <c r="O462" s="245"/>
      <c r="P462" s="245"/>
      <c r="Q462" s="245"/>
      <c r="R462" s="245"/>
      <c r="S462" s="245"/>
      <c r="T462" s="246"/>
      <c r="AT462" s="247" t="s">
        <v>167</v>
      </c>
      <c r="AU462" s="247" t="s">
        <v>165</v>
      </c>
      <c r="AV462" s="13" t="s">
        <v>8</v>
      </c>
      <c r="AW462" s="13" t="s">
        <v>34</v>
      </c>
      <c r="AX462" s="13" t="s">
        <v>74</v>
      </c>
      <c r="AY462" s="247" t="s">
        <v>157</v>
      </c>
    </row>
    <row r="463" spans="2:51" s="11" customFormat="1" ht="12">
      <c r="B463" s="215"/>
      <c r="C463" s="216"/>
      <c r="D463" s="217" t="s">
        <v>167</v>
      </c>
      <c r="E463" s="218" t="s">
        <v>20</v>
      </c>
      <c r="F463" s="219" t="s">
        <v>2026</v>
      </c>
      <c r="G463" s="216"/>
      <c r="H463" s="220">
        <v>749.33</v>
      </c>
      <c r="I463" s="221"/>
      <c r="J463" s="216"/>
      <c r="K463" s="216"/>
      <c r="L463" s="222"/>
      <c r="M463" s="223"/>
      <c r="N463" s="224"/>
      <c r="O463" s="224"/>
      <c r="P463" s="224"/>
      <c r="Q463" s="224"/>
      <c r="R463" s="224"/>
      <c r="S463" s="224"/>
      <c r="T463" s="225"/>
      <c r="AT463" s="226" t="s">
        <v>167</v>
      </c>
      <c r="AU463" s="226" t="s">
        <v>165</v>
      </c>
      <c r="AV463" s="11" t="s">
        <v>165</v>
      </c>
      <c r="AW463" s="11" t="s">
        <v>34</v>
      </c>
      <c r="AX463" s="11" t="s">
        <v>74</v>
      </c>
      <c r="AY463" s="226" t="s">
        <v>157</v>
      </c>
    </row>
    <row r="464" spans="2:51" s="13" customFormat="1" ht="12">
      <c r="B464" s="238"/>
      <c r="C464" s="239"/>
      <c r="D464" s="217" t="s">
        <v>167</v>
      </c>
      <c r="E464" s="240" t="s">
        <v>20</v>
      </c>
      <c r="F464" s="241" t="s">
        <v>309</v>
      </c>
      <c r="G464" s="239"/>
      <c r="H464" s="240" t="s">
        <v>20</v>
      </c>
      <c r="I464" s="242"/>
      <c r="J464" s="239"/>
      <c r="K464" s="239"/>
      <c r="L464" s="243"/>
      <c r="M464" s="244"/>
      <c r="N464" s="245"/>
      <c r="O464" s="245"/>
      <c r="P464" s="245"/>
      <c r="Q464" s="245"/>
      <c r="R464" s="245"/>
      <c r="S464" s="245"/>
      <c r="T464" s="246"/>
      <c r="AT464" s="247" t="s">
        <v>167</v>
      </c>
      <c r="AU464" s="247" t="s">
        <v>165</v>
      </c>
      <c r="AV464" s="13" t="s">
        <v>8</v>
      </c>
      <c r="AW464" s="13" t="s">
        <v>34</v>
      </c>
      <c r="AX464" s="13" t="s">
        <v>74</v>
      </c>
      <c r="AY464" s="247" t="s">
        <v>157</v>
      </c>
    </row>
    <row r="465" spans="2:51" s="11" customFormat="1" ht="12">
      <c r="B465" s="215"/>
      <c r="C465" s="216"/>
      <c r="D465" s="217" t="s">
        <v>167</v>
      </c>
      <c r="E465" s="218" t="s">
        <v>20</v>
      </c>
      <c r="F465" s="219" t="s">
        <v>2027</v>
      </c>
      <c r="G465" s="216"/>
      <c r="H465" s="220">
        <v>-129.06</v>
      </c>
      <c r="I465" s="221"/>
      <c r="J465" s="216"/>
      <c r="K465" s="216"/>
      <c r="L465" s="222"/>
      <c r="M465" s="223"/>
      <c r="N465" s="224"/>
      <c r="O465" s="224"/>
      <c r="P465" s="224"/>
      <c r="Q465" s="224"/>
      <c r="R465" s="224"/>
      <c r="S465" s="224"/>
      <c r="T465" s="225"/>
      <c r="AT465" s="226" t="s">
        <v>167</v>
      </c>
      <c r="AU465" s="226" t="s">
        <v>165</v>
      </c>
      <c r="AV465" s="11" t="s">
        <v>165</v>
      </c>
      <c r="AW465" s="11" t="s">
        <v>34</v>
      </c>
      <c r="AX465" s="11" t="s">
        <v>74</v>
      </c>
      <c r="AY465" s="226" t="s">
        <v>157</v>
      </c>
    </row>
    <row r="466" spans="2:51" s="11" customFormat="1" ht="12">
      <c r="B466" s="215"/>
      <c r="C466" s="216"/>
      <c r="D466" s="217" t="s">
        <v>167</v>
      </c>
      <c r="E466" s="218" t="s">
        <v>20</v>
      </c>
      <c r="F466" s="219" t="s">
        <v>2028</v>
      </c>
      <c r="G466" s="216"/>
      <c r="H466" s="220">
        <v>-145.93</v>
      </c>
      <c r="I466" s="221"/>
      <c r="J466" s="216"/>
      <c r="K466" s="216"/>
      <c r="L466" s="222"/>
      <c r="M466" s="223"/>
      <c r="N466" s="224"/>
      <c r="O466" s="224"/>
      <c r="P466" s="224"/>
      <c r="Q466" s="224"/>
      <c r="R466" s="224"/>
      <c r="S466" s="224"/>
      <c r="T466" s="225"/>
      <c r="AT466" s="226" t="s">
        <v>167</v>
      </c>
      <c r="AU466" s="226" t="s">
        <v>165</v>
      </c>
      <c r="AV466" s="11" t="s">
        <v>165</v>
      </c>
      <c r="AW466" s="11" t="s">
        <v>34</v>
      </c>
      <c r="AX466" s="11" t="s">
        <v>74</v>
      </c>
      <c r="AY466" s="226" t="s">
        <v>157</v>
      </c>
    </row>
    <row r="467" spans="2:51" s="12" customFormat="1" ht="12">
      <c r="B467" s="227"/>
      <c r="C467" s="228"/>
      <c r="D467" s="217" t="s">
        <v>167</v>
      </c>
      <c r="E467" s="229" t="s">
        <v>20</v>
      </c>
      <c r="F467" s="230" t="s">
        <v>169</v>
      </c>
      <c r="G467" s="228"/>
      <c r="H467" s="231">
        <v>1266.51</v>
      </c>
      <c r="I467" s="232"/>
      <c r="J467" s="228"/>
      <c r="K467" s="228"/>
      <c r="L467" s="233"/>
      <c r="M467" s="234"/>
      <c r="N467" s="235"/>
      <c r="O467" s="235"/>
      <c r="P467" s="235"/>
      <c r="Q467" s="235"/>
      <c r="R467" s="235"/>
      <c r="S467" s="235"/>
      <c r="T467" s="236"/>
      <c r="AT467" s="237" t="s">
        <v>167</v>
      </c>
      <c r="AU467" s="237" t="s">
        <v>165</v>
      </c>
      <c r="AV467" s="12" t="s">
        <v>164</v>
      </c>
      <c r="AW467" s="12" t="s">
        <v>34</v>
      </c>
      <c r="AX467" s="12" t="s">
        <v>8</v>
      </c>
      <c r="AY467" s="237" t="s">
        <v>157</v>
      </c>
    </row>
    <row r="468" spans="2:65" s="1" customFormat="1" ht="22.5" customHeight="1">
      <c r="B468" s="38"/>
      <c r="C468" s="204" t="s">
        <v>591</v>
      </c>
      <c r="D468" s="204" t="s">
        <v>159</v>
      </c>
      <c r="E468" s="205" t="s">
        <v>500</v>
      </c>
      <c r="F468" s="206" t="s">
        <v>501</v>
      </c>
      <c r="G468" s="207" t="s">
        <v>162</v>
      </c>
      <c r="H468" s="208">
        <v>50</v>
      </c>
      <c r="I468" s="209"/>
      <c r="J468" s="208">
        <f>ROUND(I468*H468,0)</f>
        <v>0</v>
      </c>
      <c r="K468" s="206" t="s">
        <v>163</v>
      </c>
      <c r="L468" s="43"/>
      <c r="M468" s="210" t="s">
        <v>20</v>
      </c>
      <c r="N468" s="211" t="s">
        <v>46</v>
      </c>
      <c r="O468" s="79"/>
      <c r="P468" s="212">
        <f>O468*H468</f>
        <v>0</v>
      </c>
      <c r="Q468" s="212">
        <v>0</v>
      </c>
      <c r="R468" s="212">
        <f>Q468*H468</f>
        <v>0</v>
      </c>
      <c r="S468" s="212">
        <v>0.016</v>
      </c>
      <c r="T468" s="213">
        <f>S468*H468</f>
        <v>0.8</v>
      </c>
      <c r="AR468" s="17" t="s">
        <v>164</v>
      </c>
      <c r="AT468" s="17" t="s">
        <v>159</v>
      </c>
      <c r="AU468" s="17" t="s">
        <v>165</v>
      </c>
      <c r="AY468" s="17" t="s">
        <v>157</v>
      </c>
      <c r="BE468" s="214">
        <f>IF(N468="základní",J468,0)</f>
        <v>0</v>
      </c>
      <c r="BF468" s="214">
        <f>IF(N468="snížená",J468,0)</f>
        <v>0</v>
      </c>
      <c r="BG468" s="214">
        <f>IF(N468="zákl. přenesená",J468,0)</f>
        <v>0</v>
      </c>
      <c r="BH468" s="214">
        <f>IF(N468="sníž. přenesená",J468,0)</f>
        <v>0</v>
      </c>
      <c r="BI468" s="214">
        <f>IF(N468="nulová",J468,0)</f>
        <v>0</v>
      </c>
      <c r="BJ468" s="17" t="s">
        <v>165</v>
      </c>
      <c r="BK468" s="214">
        <f>ROUND(I468*H468,0)</f>
        <v>0</v>
      </c>
      <c r="BL468" s="17" t="s">
        <v>164</v>
      </c>
      <c r="BM468" s="17" t="s">
        <v>2151</v>
      </c>
    </row>
    <row r="469" spans="2:51" s="13" customFormat="1" ht="12">
      <c r="B469" s="238"/>
      <c r="C469" s="239"/>
      <c r="D469" s="217" t="s">
        <v>167</v>
      </c>
      <c r="E469" s="240" t="s">
        <v>20</v>
      </c>
      <c r="F469" s="241" t="s">
        <v>2080</v>
      </c>
      <c r="G469" s="239"/>
      <c r="H469" s="240" t="s">
        <v>20</v>
      </c>
      <c r="I469" s="242"/>
      <c r="J469" s="239"/>
      <c r="K469" s="239"/>
      <c r="L469" s="243"/>
      <c r="M469" s="244"/>
      <c r="N469" s="245"/>
      <c r="O469" s="245"/>
      <c r="P469" s="245"/>
      <c r="Q469" s="245"/>
      <c r="R469" s="245"/>
      <c r="S469" s="245"/>
      <c r="T469" s="246"/>
      <c r="AT469" s="247" t="s">
        <v>167</v>
      </c>
      <c r="AU469" s="247" t="s">
        <v>165</v>
      </c>
      <c r="AV469" s="13" t="s">
        <v>8</v>
      </c>
      <c r="AW469" s="13" t="s">
        <v>34</v>
      </c>
      <c r="AX469" s="13" t="s">
        <v>74</v>
      </c>
      <c r="AY469" s="247" t="s">
        <v>157</v>
      </c>
    </row>
    <row r="470" spans="2:51" s="11" customFormat="1" ht="12">
      <c r="B470" s="215"/>
      <c r="C470" s="216"/>
      <c r="D470" s="217" t="s">
        <v>167</v>
      </c>
      <c r="E470" s="218" t="s">
        <v>20</v>
      </c>
      <c r="F470" s="219" t="s">
        <v>2081</v>
      </c>
      <c r="G470" s="216"/>
      <c r="H470" s="220">
        <v>50</v>
      </c>
      <c r="I470" s="221"/>
      <c r="J470" s="216"/>
      <c r="K470" s="216"/>
      <c r="L470" s="222"/>
      <c r="M470" s="223"/>
      <c r="N470" s="224"/>
      <c r="O470" s="224"/>
      <c r="P470" s="224"/>
      <c r="Q470" s="224"/>
      <c r="R470" s="224"/>
      <c r="S470" s="224"/>
      <c r="T470" s="225"/>
      <c r="AT470" s="226" t="s">
        <v>167</v>
      </c>
      <c r="AU470" s="226" t="s">
        <v>165</v>
      </c>
      <c r="AV470" s="11" t="s">
        <v>165</v>
      </c>
      <c r="AW470" s="11" t="s">
        <v>34</v>
      </c>
      <c r="AX470" s="11" t="s">
        <v>74</v>
      </c>
      <c r="AY470" s="226" t="s">
        <v>157</v>
      </c>
    </row>
    <row r="471" spans="2:51" s="12" customFormat="1" ht="12">
      <c r="B471" s="227"/>
      <c r="C471" s="228"/>
      <c r="D471" s="217" t="s">
        <v>167</v>
      </c>
      <c r="E471" s="229" t="s">
        <v>20</v>
      </c>
      <c r="F471" s="230" t="s">
        <v>169</v>
      </c>
      <c r="G471" s="228"/>
      <c r="H471" s="231">
        <v>50</v>
      </c>
      <c r="I471" s="232"/>
      <c r="J471" s="228"/>
      <c r="K471" s="228"/>
      <c r="L471" s="233"/>
      <c r="M471" s="234"/>
      <c r="N471" s="235"/>
      <c r="O471" s="235"/>
      <c r="P471" s="235"/>
      <c r="Q471" s="235"/>
      <c r="R471" s="235"/>
      <c r="S471" s="235"/>
      <c r="T471" s="236"/>
      <c r="AT471" s="237" t="s">
        <v>167</v>
      </c>
      <c r="AU471" s="237" t="s">
        <v>165</v>
      </c>
      <c r="AV471" s="12" t="s">
        <v>164</v>
      </c>
      <c r="AW471" s="12" t="s">
        <v>34</v>
      </c>
      <c r="AX471" s="12" t="s">
        <v>8</v>
      </c>
      <c r="AY471" s="237" t="s">
        <v>157</v>
      </c>
    </row>
    <row r="472" spans="2:65" s="1" customFormat="1" ht="22.5" customHeight="1">
      <c r="B472" s="38"/>
      <c r="C472" s="204" t="s">
        <v>597</v>
      </c>
      <c r="D472" s="204" t="s">
        <v>159</v>
      </c>
      <c r="E472" s="205" t="s">
        <v>505</v>
      </c>
      <c r="F472" s="206" t="s">
        <v>506</v>
      </c>
      <c r="G472" s="207" t="s">
        <v>162</v>
      </c>
      <c r="H472" s="208">
        <v>259.66</v>
      </c>
      <c r="I472" s="209"/>
      <c r="J472" s="208">
        <f>ROUND(I472*H472,0)</f>
        <v>0</v>
      </c>
      <c r="K472" s="206" t="s">
        <v>163</v>
      </c>
      <c r="L472" s="43"/>
      <c r="M472" s="210" t="s">
        <v>20</v>
      </c>
      <c r="N472" s="211" t="s">
        <v>46</v>
      </c>
      <c r="O472" s="79"/>
      <c r="P472" s="212">
        <f>O472*H472</f>
        <v>0</v>
      </c>
      <c r="Q472" s="212">
        <v>0</v>
      </c>
      <c r="R472" s="212">
        <f>Q472*H472</f>
        <v>0</v>
      </c>
      <c r="S472" s="212">
        <v>0.059</v>
      </c>
      <c r="T472" s="213">
        <f>S472*H472</f>
        <v>15.31994</v>
      </c>
      <c r="AR472" s="17" t="s">
        <v>164</v>
      </c>
      <c r="AT472" s="17" t="s">
        <v>159</v>
      </c>
      <c r="AU472" s="17" t="s">
        <v>165</v>
      </c>
      <c r="AY472" s="17" t="s">
        <v>157</v>
      </c>
      <c r="BE472" s="214">
        <f>IF(N472="základní",J472,0)</f>
        <v>0</v>
      </c>
      <c r="BF472" s="214">
        <f>IF(N472="snížená",J472,0)</f>
        <v>0</v>
      </c>
      <c r="BG472" s="214">
        <f>IF(N472="zákl. přenesená",J472,0)</f>
        <v>0</v>
      </c>
      <c r="BH472" s="214">
        <f>IF(N472="sníž. přenesená",J472,0)</f>
        <v>0</v>
      </c>
      <c r="BI472" s="214">
        <f>IF(N472="nulová",J472,0)</f>
        <v>0</v>
      </c>
      <c r="BJ472" s="17" t="s">
        <v>165</v>
      </c>
      <c r="BK472" s="214">
        <f>ROUND(I472*H472,0)</f>
        <v>0</v>
      </c>
      <c r="BL472" s="17" t="s">
        <v>164</v>
      </c>
      <c r="BM472" s="17" t="s">
        <v>2152</v>
      </c>
    </row>
    <row r="473" spans="2:51" s="13" customFormat="1" ht="12">
      <c r="B473" s="238"/>
      <c r="C473" s="239"/>
      <c r="D473" s="217" t="s">
        <v>167</v>
      </c>
      <c r="E473" s="240" t="s">
        <v>20</v>
      </c>
      <c r="F473" s="241" t="s">
        <v>318</v>
      </c>
      <c r="G473" s="239"/>
      <c r="H473" s="240" t="s">
        <v>20</v>
      </c>
      <c r="I473" s="242"/>
      <c r="J473" s="239"/>
      <c r="K473" s="239"/>
      <c r="L473" s="243"/>
      <c r="M473" s="244"/>
      <c r="N473" s="245"/>
      <c r="O473" s="245"/>
      <c r="P473" s="245"/>
      <c r="Q473" s="245"/>
      <c r="R473" s="245"/>
      <c r="S473" s="245"/>
      <c r="T473" s="246"/>
      <c r="AT473" s="247" t="s">
        <v>167</v>
      </c>
      <c r="AU473" s="247" t="s">
        <v>165</v>
      </c>
      <c r="AV473" s="13" t="s">
        <v>8</v>
      </c>
      <c r="AW473" s="13" t="s">
        <v>34</v>
      </c>
      <c r="AX473" s="13" t="s">
        <v>74</v>
      </c>
      <c r="AY473" s="247" t="s">
        <v>157</v>
      </c>
    </row>
    <row r="474" spans="2:51" s="13" customFormat="1" ht="12">
      <c r="B474" s="238"/>
      <c r="C474" s="239"/>
      <c r="D474" s="217" t="s">
        <v>167</v>
      </c>
      <c r="E474" s="240" t="s">
        <v>20</v>
      </c>
      <c r="F474" s="241" t="s">
        <v>307</v>
      </c>
      <c r="G474" s="239"/>
      <c r="H474" s="240" t="s">
        <v>20</v>
      </c>
      <c r="I474" s="242"/>
      <c r="J474" s="239"/>
      <c r="K474" s="239"/>
      <c r="L474" s="243"/>
      <c r="M474" s="244"/>
      <c r="N474" s="245"/>
      <c r="O474" s="245"/>
      <c r="P474" s="245"/>
      <c r="Q474" s="245"/>
      <c r="R474" s="245"/>
      <c r="S474" s="245"/>
      <c r="T474" s="246"/>
      <c r="AT474" s="247" t="s">
        <v>167</v>
      </c>
      <c r="AU474" s="247" t="s">
        <v>165</v>
      </c>
      <c r="AV474" s="13" t="s">
        <v>8</v>
      </c>
      <c r="AW474" s="13" t="s">
        <v>34</v>
      </c>
      <c r="AX474" s="13" t="s">
        <v>74</v>
      </c>
      <c r="AY474" s="247" t="s">
        <v>157</v>
      </c>
    </row>
    <row r="475" spans="2:51" s="11" customFormat="1" ht="12">
      <c r="B475" s="215"/>
      <c r="C475" s="216"/>
      <c r="D475" s="217" t="s">
        <v>167</v>
      </c>
      <c r="E475" s="218" t="s">
        <v>20</v>
      </c>
      <c r="F475" s="219" t="s">
        <v>2030</v>
      </c>
      <c r="G475" s="216"/>
      <c r="H475" s="220">
        <v>64.83</v>
      </c>
      <c r="I475" s="221"/>
      <c r="J475" s="216"/>
      <c r="K475" s="216"/>
      <c r="L475" s="222"/>
      <c r="M475" s="223"/>
      <c r="N475" s="224"/>
      <c r="O475" s="224"/>
      <c r="P475" s="224"/>
      <c r="Q475" s="224"/>
      <c r="R475" s="224"/>
      <c r="S475" s="224"/>
      <c r="T475" s="225"/>
      <c r="AT475" s="226" t="s">
        <v>167</v>
      </c>
      <c r="AU475" s="226" t="s">
        <v>165</v>
      </c>
      <c r="AV475" s="11" t="s">
        <v>165</v>
      </c>
      <c r="AW475" s="11" t="s">
        <v>34</v>
      </c>
      <c r="AX475" s="11" t="s">
        <v>74</v>
      </c>
      <c r="AY475" s="226" t="s">
        <v>157</v>
      </c>
    </row>
    <row r="476" spans="2:51" s="13" customFormat="1" ht="12">
      <c r="B476" s="238"/>
      <c r="C476" s="239"/>
      <c r="D476" s="217" t="s">
        <v>167</v>
      </c>
      <c r="E476" s="240" t="s">
        <v>20</v>
      </c>
      <c r="F476" s="241" t="s">
        <v>302</v>
      </c>
      <c r="G476" s="239"/>
      <c r="H476" s="240" t="s">
        <v>20</v>
      </c>
      <c r="I476" s="242"/>
      <c r="J476" s="239"/>
      <c r="K476" s="239"/>
      <c r="L476" s="243"/>
      <c r="M476" s="244"/>
      <c r="N476" s="245"/>
      <c r="O476" s="245"/>
      <c r="P476" s="245"/>
      <c r="Q476" s="245"/>
      <c r="R476" s="245"/>
      <c r="S476" s="245"/>
      <c r="T476" s="246"/>
      <c r="AT476" s="247" t="s">
        <v>167</v>
      </c>
      <c r="AU476" s="247" t="s">
        <v>165</v>
      </c>
      <c r="AV476" s="13" t="s">
        <v>8</v>
      </c>
      <c r="AW476" s="13" t="s">
        <v>34</v>
      </c>
      <c r="AX476" s="13" t="s">
        <v>74</v>
      </c>
      <c r="AY476" s="247" t="s">
        <v>157</v>
      </c>
    </row>
    <row r="477" spans="2:51" s="11" customFormat="1" ht="12">
      <c r="B477" s="215"/>
      <c r="C477" s="216"/>
      <c r="D477" s="217" t="s">
        <v>167</v>
      </c>
      <c r="E477" s="218" t="s">
        <v>20</v>
      </c>
      <c r="F477" s="219" t="s">
        <v>2031</v>
      </c>
      <c r="G477" s="216"/>
      <c r="H477" s="220">
        <v>50.54</v>
      </c>
      <c r="I477" s="221"/>
      <c r="J477" s="216"/>
      <c r="K477" s="216"/>
      <c r="L477" s="222"/>
      <c r="M477" s="223"/>
      <c r="N477" s="224"/>
      <c r="O477" s="224"/>
      <c r="P477" s="224"/>
      <c r="Q477" s="224"/>
      <c r="R477" s="224"/>
      <c r="S477" s="224"/>
      <c r="T477" s="225"/>
      <c r="AT477" s="226" t="s">
        <v>167</v>
      </c>
      <c r="AU477" s="226" t="s">
        <v>165</v>
      </c>
      <c r="AV477" s="11" t="s">
        <v>165</v>
      </c>
      <c r="AW477" s="11" t="s">
        <v>34</v>
      </c>
      <c r="AX477" s="11" t="s">
        <v>74</v>
      </c>
      <c r="AY477" s="226" t="s">
        <v>157</v>
      </c>
    </row>
    <row r="478" spans="2:51" s="13" customFormat="1" ht="12">
      <c r="B478" s="238"/>
      <c r="C478" s="239"/>
      <c r="D478" s="217" t="s">
        <v>167</v>
      </c>
      <c r="E478" s="240" t="s">
        <v>20</v>
      </c>
      <c r="F478" s="241" t="s">
        <v>309</v>
      </c>
      <c r="G478" s="239"/>
      <c r="H478" s="240" t="s">
        <v>20</v>
      </c>
      <c r="I478" s="242"/>
      <c r="J478" s="239"/>
      <c r="K478" s="239"/>
      <c r="L478" s="243"/>
      <c r="M478" s="244"/>
      <c r="N478" s="245"/>
      <c r="O478" s="245"/>
      <c r="P478" s="245"/>
      <c r="Q478" s="245"/>
      <c r="R478" s="245"/>
      <c r="S478" s="245"/>
      <c r="T478" s="246"/>
      <c r="AT478" s="247" t="s">
        <v>167</v>
      </c>
      <c r="AU478" s="247" t="s">
        <v>165</v>
      </c>
      <c r="AV478" s="13" t="s">
        <v>8</v>
      </c>
      <c r="AW478" s="13" t="s">
        <v>34</v>
      </c>
      <c r="AX478" s="13" t="s">
        <v>74</v>
      </c>
      <c r="AY478" s="247" t="s">
        <v>157</v>
      </c>
    </row>
    <row r="479" spans="2:51" s="11" customFormat="1" ht="12">
      <c r="B479" s="215"/>
      <c r="C479" s="216"/>
      <c r="D479" s="217" t="s">
        <v>167</v>
      </c>
      <c r="E479" s="218" t="s">
        <v>20</v>
      </c>
      <c r="F479" s="219" t="s">
        <v>2153</v>
      </c>
      <c r="G479" s="216"/>
      <c r="H479" s="220">
        <v>-22.49</v>
      </c>
      <c r="I479" s="221"/>
      <c r="J479" s="216"/>
      <c r="K479" s="216"/>
      <c r="L479" s="222"/>
      <c r="M479" s="223"/>
      <c r="N479" s="224"/>
      <c r="O479" s="224"/>
      <c r="P479" s="224"/>
      <c r="Q479" s="224"/>
      <c r="R479" s="224"/>
      <c r="S479" s="224"/>
      <c r="T479" s="225"/>
      <c r="AT479" s="226" t="s">
        <v>167</v>
      </c>
      <c r="AU479" s="226" t="s">
        <v>165</v>
      </c>
      <c r="AV479" s="11" t="s">
        <v>165</v>
      </c>
      <c r="AW479" s="11" t="s">
        <v>34</v>
      </c>
      <c r="AX479" s="11" t="s">
        <v>74</v>
      </c>
      <c r="AY479" s="226" t="s">
        <v>157</v>
      </c>
    </row>
    <row r="480" spans="2:51" s="13" customFormat="1" ht="12">
      <c r="B480" s="238"/>
      <c r="C480" s="239"/>
      <c r="D480" s="217" t="s">
        <v>167</v>
      </c>
      <c r="E480" s="240" t="s">
        <v>20</v>
      </c>
      <c r="F480" s="241" t="s">
        <v>2033</v>
      </c>
      <c r="G480" s="239"/>
      <c r="H480" s="240" t="s">
        <v>20</v>
      </c>
      <c r="I480" s="242"/>
      <c r="J480" s="239"/>
      <c r="K480" s="239"/>
      <c r="L480" s="243"/>
      <c r="M480" s="244"/>
      <c r="N480" s="245"/>
      <c r="O480" s="245"/>
      <c r="P480" s="245"/>
      <c r="Q480" s="245"/>
      <c r="R480" s="245"/>
      <c r="S480" s="245"/>
      <c r="T480" s="246"/>
      <c r="AT480" s="247" t="s">
        <v>167</v>
      </c>
      <c r="AU480" s="247" t="s">
        <v>165</v>
      </c>
      <c r="AV480" s="13" t="s">
        <v>8</v>
      </c>
      <c r="AW480" s="13" t="s">
        <v>34</v>
      </c>
      <c r="AX480" s="13" t="s">
        <v>74</v>
      </c>
      <c r="AY480" s="247" t="s">
        <v>157</v>
      </c>
    </row>
    <row r="481" spans="2:51" s="11" customFormat="1" ht="12">
      <c r="B481" s="215"/>
      <c r="C481" s="216"/>
      <c r="D481" s="217" t="s">
        <v>167</v>
      </c>
      <c r="E481" s="218" t="s">
        <v>20</v>
      </c>
      <c r="F481" s="219" t="s">
        <v>2034</v>
      </c>
      <c r="G481" s="216"/>
      <c r="H481" s="220">
        <v>166.78</v>
      </c>
      <c r="I481" s="221"/>
      <c r="J481" s="216"/>
      <c r="K481" s="216"/>
      <c r="L481" s="222"/>
      <c r="M481" s="223"/>
      <c r="N481" s="224"/>
      <c r="O481" s="224"/>
      <c r="P481" s="224"/>
      <c r="Q481" s="224"/>
      <c r="R481" s="224"/>
      <c r="S481" s="224"/>
      <c r="T481" s="225"/>
      <c r="AT481" s="226" t="s">
        <v>167</v>
      </c>
      <c r="AU481" s="226" t="s">
        <v>165</v>
      </c>
      <c r="AV481" s="11" t="s">
        <v>165</v>
      </c>
      <c r="AW481" s="11" t="s">
        <v>34</v>
      </c>
      <c r="AX481" s="11" t="s">
        <v>74</v>
      </c>
      <c r="AY481" s="226" t="s">
        <v>157</v>
      </c>
    </row>
    <row r="482" spans="2:51" s="12" customFormat="1" ht="12">
      <c r="B482" s="227"/>
      <c r="C482" s="228"/>
      <c r="D482" s="217" t="s">
        <v>167</v>
      </c>
      <c r="E482" s="229" t="s">
        <v>20</v>
      </c>
      <c r="F482" s="230" t="s">
        <v>169</v>
      </c>
      <c r="G482" s="228"/>
      <c r="H482" s="231">
        <v>259.66</v>
      </c>
      <c r="I482" s="232"/>
      <c r="J482" s="228"/>
      <c r="K482" s="228"/>
      <c r="L482" s="233"/>
      <c r="M482" s="234"/>
      <c r="N482" s="235"/>
      <c r="O482" s="235"/>
      <c r="P482" s="235"/>
      <c r="Q482" s="235"/>
      <c r="R482" s="235"/>
      <c r="S482" s="235"/>
      <c r="T482" s="236"/>
      <c r="AT482" s="237" t="s">
        <v>167</v>
      </c>
      <c r="AU482" s="237" t="s">
        <v>165</v>
      </c>
      <c r="AV482" s="12" t="s">
        <v>164</v>
      </c>
      <c r="AW482" s="12" t="s">
        <v>34</v>
      </c>
      <c r="AX482" s="12" t="s">
        <v>8</v>
      </c>
      <c r="AY482" s="237" t="s">
        <v>157</v>
      </c>
    </row>
    <row r="483" spans="2:63" s="10" customFormat="1" ht="22.8" customHeight="1">
      <c r="B483" s="188"/>
      <c r="C483" s="189"/>
      <c r="D483" s="190" t="s">
        <v>73</v>
      </c>
      <c r="E483" s="202" t="s">
        <v>509</v>
      </c>
      <c r="F483" s="202" t="s">
        <v>510</v>
      </c>
      <c r="G483" s="189"/>
      <c r="H483" s="189"/>
      <c r="I483" s="192"/>
      <c r="J483" s="203">
        <f>BK483</f>
        <v>0</v>
      </c>
      <c r="K483" s="189"/>
      <c r="L483" s="194"/>
      <c r="M483" s="195"/>
      <c r="N483" s="196"/>
      <c r="O483" s="196"/>
      <c r="P483" s="197">
        <f>SUM(P484:P489)</f>
        <v>0</v>
      </c>
      <c r="Q483" s="196"/>
      <c r="R483" s="197">
        <f>SUM(R484:R489)</f>
        <v>0</v>
      </c>
      <c r="S483" s="196"/>
      <c r="T483" s="198">
        <f>SUM(T484:T489)</f>
        <v>0</v>
      </c>
      <c r="AR483" s="199" t="s">
        <v>8</v>
      </c>
      <c r="AT483" s="200" t="s">
        <v>73</v>
      </c>
      <c r="AU483" s="200" t="s">
        <v>8</v>
      </c>
      <c r="AY483" s="199" t="s">
        <v>157</v>
      </c>
      <c r="BK483" s="201">
        <f>SUM(BK484:BK489)</f>
        <v>0</v>
      </c>
    </row>
    <row r="484" spans="2:65" s="1" customFormat="1" ht="22.5" customHeight="1">
      <c r="B484" s="38"/>
      <c r="C484" s="204" t="s">
        <v>602</v>
      </c>
      <c r="D484" s="204" t="s">
        <v>159</v>
      </c>
      <c r="E484" s="205" t="s">
        <v>512</v>
      </c>
      <c r="F484" s="206" t="s">
        <v>513</v>
      </c>
      <c r="G484" s="207" t="s">
        <v>514</v>
      </c>
      <c r="H484" s="208">
        <v>86.46</v>
      </c>
      <c r="I484" s="209"/>
      <c r="J484" s="208">
        <f>ROUND(I484*H484,0)</f>
        <v>0</v>
      </c>
      <c r="K484" s="206" t="s">
        <v>163</v>
      </c>
      <c r="L484" s="43"/>
      <c r="M484" s="210" t="s">
        <v>20</v>
      </c>
      <c r="N484" s="211" t="s">
        <v>46</v>
      </c>
      <c r="O484" s="79"/>
      <c r="P484" s="212">
        <f>O484*H484</f>
        <v>0</v>
      </c>
      <c r="Q484" s="212">
        <v>0</v>
      </c>
      <c r="R484" s="212">
        <f>Q484*H484</f>
        <v>0</v>
      </c>
      <c r="S484" s="212">
        <v>0</v>
      </c>
      <c r="T484" s="213">
        <f>S484*H484</f>
        <v>0</v>
      </c>
      <c r="AR484" s="17" t="s">
        <v>164</v>
      </c>
      <c r="AT484" s="17" t="s">
        <v>159</v>
      </c>
      <c r="AU484" s="17" t="s">
        <v>165</v>
      </c>
      <c r="AY484" s="17" t="s">
        <v>157</v>
      </c>
      <c r="BE484" s="214">
        <f>IF(N484="základní",J484,0)</f>
        <v>0</v>
      </c>
      <c r="BF484" s="214">
        <f>IF(N484="snížená",J484,0)</f>
        <v>0</v>
      </c>
      <c r="BG484" s="214">
        <f>IF(N484="zákl. přenesená",J484,0)</f>
        <v>0</v>
      </c>
      <c r="BH484" s="214">
        <f>IF(N484="sníž. přenesená",J484,0)</f>
        <v>0</v>
      </c>
      <c r="BI484" s="214">
        <f>IF(N484="nulová",J484,0)</f>
        <v>0</v>
      </c>
      <c r="BJ484" s="17" t="s">
        <v>165</v>
      </c>
      <c r="BK484" s="214">
        <f>ROUND(I484*H484,0)</f>
        <v>0</v>
      </c>
      <c r="BL484" s="17" t="s">
        <v>164</v>
      </c>
      <c r="BM484" s="17" t="s">
        <v>2154</v>
      </c>
    </row>
    <row r="485" spans="2:65" s="1" customFormat="1" ht="16.5" customHeight="1">
      <c r="B485" s="38"/>
      <c r="C485" s="204" t="s">
        <v>608</v>
      </c>
      <c r="D485" s="204" t="s">
        <v>159</v>
      </c>
      <c r="E485" s="205" t="s">
        <v>518</v>
      </c>
      <c r="F485" s="206" t="s">
        <v>519</v>
      </c>
      <c r="G485" s="207" t="s">
        <v>514</v>
      </c>
      <c r="H485" s="208">
        <v>86.46</v>
      </c>
      <c r="I485" s="209"/>
      <c r="J485" s="208">
        <f>ROUND(I485*H485,0)</f>
        <v>0</v>
      </c>
      <c r="K485" s="206" t="s">
        <v>163</v>
      </c>
      <c r="L485" s="43"/>
      <c r="M485" s="210" t="s">
        <v>20</v>
      </c>
      <c r="N485" s="211" t="s">
        <v>46</v>
      </c>
      <c r="O485" s="79"/>
      <c r="P485" s="212">
        <f>O485*H485</f>
        <v>0</v>
      </c>
      <c r="Q485" s="212">
        <v>0</v>
      </c>
      <c r="R485" s="212">
        <f>Q485*H485</f>
        <v>0</v>
      </c>
      <c r="S485" s="212">
        <v>0</v>
      </c>
      <c r="T485" s="213">
        <f>S485*H485</f>
        <v>0</v>
      </c>
      <c r="AR485" s="17" t="s">
        <v>164</v>
      </c>
      <c r="AT485" s="17" t="s">
        <v>159</v>
      </c>
      <c r="AU485" s="17" t="s">
        <v>165</v>
      </c>
      <c r="AY485" s="17" t="s">
        <v>157</v>
      </c>
      <c r="BE485" s="214">
        <f>IF(N485="základní",J485,0)</f>
        <v>0</v>
      </c>
      <c r="BF485" s="214">
        <f>IF(N485="snížená",J485,0)</f>
        <v>0</v>
      </c>
      <c r="BG485" s="214">
        <f>IF(N485="zákl. přenesená",J485,0)</f>
        <v>0</v>
      </c>
      <c r="BH485" s="214">
        <f>IF(N485="sníž. přenesená",J485,0)</f>
        <v>0</v>
      </c>
      <c r="BI485" s="214">
        <f>IF(N485="nulová",J485,0)</f>
        <v>0</v>
      </c>
      <c r="BJ485" s="17" t="s">
        <v>165</v>
      </c>
      <c r="BK485" s="214">
        <f>ROUND(I485*H485,0)</f>
        <v>0</v>
      </c>
      <c r="BL485" s="17" t="s">
        <v>164</v>
      </c>
      <c r="BM485" s="17" t="s">
        <v>2155</v>
      </c>
    </row>
    <row r="486" spans="2:65" s="1" customFormat="1" ht="22.5" customHeight="1">
      <c r="B486" s="38"/>
      <c r="C486" s="204" t="s">
        <v>613</v>
      </c>
      <c r="D486" s="204" t="s">
        <v>159</v>
      </c>
      <c r="E486" s="205" t="s">
        <v>522</v>
      </c>
      <c r="F486" s="206" t="s">
        <v>523</v>
      </c>
      <c r="G486" s="207" t="s">
        <v>514</v>
      </c>
      <c r="H486" s="208">
        <v>432.3</v>
      </c>
      <c r="I486" s="209"/>
      <c r="J486" s="208">
        <f>ROUND(I486*H486,0)</f>
        <v>0</v>
      </c>
      <c r="K486" s="206" t="s">
        <v>163</v>
      </c>
      <c r="L486" s="43"/>
      <c r="M486" s="210" t="s">
        <v>20</v>
      </c>
      <c r="N486" s="211" t="s">
        <v>46</v>
      </c>
      <c r="O486" s="79"/>
      <c r="P486" s="212">
        <f>O486*H486</f>
        <v>0</v>
      </c>
      <c r="Q486" s="212">
        <v>0</v>
      </c>
      <c r="R486" s="212">
        <f>Q486*H486</f>
        <v>0</v>
      </c>
      <c r="S486" s="212">
        <v>0</v>
      </c>
      <c r="T486" s="213">
        <f>S486*H486</f>
        <v>0</v>
      </c>
      <c r="AR486" s="17" t="s">
        <v>164</v>
      </c>
      <c r="AT486" s="17" t="s">
        <v>159</v>
      </c>
      <c r="AU486" s="17" t="s">
        <v>165</v>
      </c>
      <c r="AY486" s="17" t="s">
        <v>157</v>
      </c>
      <c r="BE486" s="214">
        <f>IF(N486="základní",J486,0)</f>
        <v>0</v>
      </c>
      <c r="BF486" s="214">
        <f>IF(N486="snížená",J486,0)</f>
        <v>0</v>
      </c>
      <c r="BG486" s="214">
        <f>IF(N486="zákl. přenesená",J486,0)</f>
        <v>0</v>
      </c>
      <c r="BH486" s="214">
        <f>IF(N486="sníž. přenesená",J486,0)</f>
        <v>0</v>
      </c>
      <c r="BI486" s="214">
        <f>IF(N486="nulová",J486,0)</f>
        <v>0</v>
      </c>
      <c r="BJ486" s="17" t="s">
        <v>165</v>
      </c>
      <c r="BK486" s="214">
        <f>ROUND(I486*H486,0)</f>
        <v>0</v>
      </c>
      <c r="BL486" s="17" t="s">
        <v>164</v>
      </c>
      <c r="BM486" s="17" t="s">
        <v>2156</v>
      </c>
    </row>
    <row r="487" spans="2:51" s="11" customFormat="1" ht="12">
      <c r="B487" s="215"/>
      <c r="C487" s="216"/>
      <c r="D487" s="217" t="s">
        <v>167</v>
      </c>
      <c r="E487" s="218" t="s">
        <v>20</v>
      </c>
      <c r="F487" s="219" t="s">
        <v>2157</v>
      </c>
      <c r="G487" s="216"/>
      <c r="H487" s="220">
        <v>432.3</v>
      </c>
      <c r="I487" s="221"/>
      <c r="J487" s="216"/>
      <c r="K487" s="216"/>
      <c r="L487" s="222"/>
      <c r="M487" s="223"/>
      <c r="N487" s="224"/>
      <c r="O487" s="224"/>
      <c r="P487" s="224"/>
      <c r="Q487" s="224"/>
      <c r="R487" s="224"/>
      <c r="S487" s="224"/>
      <c r="T487" s="225"/>
      <c r="AT487" s="226" t="s">
        <v>167</v>
      </c>
      <c r="AU487" s="226" t="s">
        <v>165</v>
      </c>
      <c r="AV487" s="11" t="s">
        <v>165</v>
      </c>
      <c r="AW487" s="11" t="s">
        <v>34</v>
      </c>
      <c r="AX487" s="11" t="s">
        <v>74</v>
      </c>
      <c r="AY487" s="226" t="s">
        <v>157</v>
      </c>
    </row>
    <row r="488" spans="2:51" s="12" customFormat="1" ht="12">
      <c r="B488" s="227"/>
      <c r="C488" s="228"/>
      <c r="D488" s="217" t="s">
        <v>167</v>
      </c>
      <c r="E488" s="229" t="s">
        <v>20</v>
      </c>
      <c r="F488" s="230" t="s">
        <v>169</v>
      </c>
      <c r="G488" s="228"/>
      <c r="H488" s="231">
        <v>432.3</v>
      </c>
      <c r="I488" s="232"/>
      <c r="J488" s="228"/>
      <c r="K488" s="228"/>
      <c r="L488" s="233"/>
      <c r="M488" s="234"/>
      <c r="N488" s="235"/>
      <c r="O488" s="235"/>
      <c r="P488" s="235"/>
      <c r="Q488" s="235"/>
      <c r="R488" s="235"/>
      <c r="S488" s="235"/>
      <c r="T488" s="236"/>
      <c r="AT488" s="237" t="s">
        <v>167</v>
      </c>
      <c r="AU488" s="237" t="s">
        <v>165</v>
      </c>
      <c r="AV488" s="12" t="s">
        <v>164</v>
      </c>
      <c r="AW488" s="12" t="s">
        <v>34</v>
      </c>
      <c r="AX488" s="12" t="s">
        <v>8</v>
      </c>
      <c r="AY488" s="237" t="s">
        <v>157</v>
      </c>
    </row>
    <row r="489" spans="2:65" s="1" customFormat="1" ht="16.5" customHeight="1">
      <c r="B489" s="38"/>
      <c r="C489" s="204" t="s">
        <v>618</v>
      </c>
      <c r="D489" s="204" t="s">
        <v>159</v>
      </c>
      <c r="E489" s="205" t="s">
        <v>527</v>
      </c>
      <c r="F489" s="206" t="s">
        <v>528</v>
      </c>
      <c r="G489" s="207" t="s">
        <v>514</v>
      </c>
      <c r="H489" s="208">
        <v>86.46</v>
      </c>
      <c r="I489" s="209"/>
      <c r="J489" s="208">
        <f>ROUND(I489*H489,0)</f>
        <v>0</v>
      </c>
      <c r="K489" s="206" t="s">
        <v>163</v>
      </c>
      <c r="L489" s="43"/>
      <c r="M489" s="210" t="s">
        <v>20</v>
      </c>
      <c r="N489" s="211" t="s">
        <v>46</v>
      </c>
      <c r="O489" s="79"/>
      <c r="P489" s="212">
        <f>O489*H489</f>
        <v>0</v>
      </c>
      <c r="Q489" s="212">
        <v>0</v>
      </c>
      <c r="R489" s="212">
        <f>Q489*H489</f>
        <v>0</v>
      </c>
      <c r="S489" s="212">
        <v>0</v>
      </c>
      <c r="T489" s="213">
        <f>S489*H489</f>
        <v>0</v>
      </c>
      <c r="AR489" s="17" t="s">
        <v>164</v>
      </c>
      <c r="AT489" s="17" t="s">
        <v>159</v>
      </c>
      <c r="AU489" s="17" t="s">
        <v>165</v>
      </c>
      <c r="AY489" s="17" t="s">
        <v>157</v>
      </c>
      <c r="BE489" s="214">
        <f>IF(N489="základní",J489,0)</f>
        <v>0</v>
      </c>
      <c r="BF489" s="214">
        <f>IF(N489="snížená",J489,0)</f>
        <v>0</v>
      </c>
      <c r="BG489" s="214">
        <f>IF(N489="zákl. přenesená",J489,0)</f>
        <v>0</v>
      </c>
      <c r="BH489" s="214">
        <f>IF(N489="sníž. přenesená",J489,0)</f>
        <v>0</v>
      </c>
      <c r="BI489" s="214">
        <f>IF(N489="nulová",J489,0)</f>
        <v>0</v>
      </c>
      <c r="BJ489" s="17" t="s">
        <v>165</v>
      </c>
      <c r="BK489" s="214">
        <f>ROUND(I489*H489,0)</f>
        <v>0</v>
      </c>
      <c r="BL489" s="17" t="s">
        <v>164</v>
      </c>
      <c r="BM489" s="17" t="s">
        <v>2158</v>
      </c>
    </row>
    <row r="490" spans="2:63" s="10" customFormat="1" ht="22.8" customHeight="1">
      <c r="B490" s="188"/>
      <c r="C490" s="189"/>
      <c r="D490" s="190" t="s">
        <v>73</v>
      </c>
      <c r="E490" s="202" t="s">
        <v>530</v>
      </c>
      <c r="F490" s="202" t="s">
        <v>531</v>
      </c>
      <c r="G490" s="189"/>
      <c r="H490" s="189"/>
      <c r="I490" s="192"/>
      <c r="J490" s="203">
        <f>BK490</f>
        <v>0</v>
      </c>
      <c r="K490" s="189"/>
      <c r="L490" s="194"/>
      <c r="M490" s="195"/>
      <c r="N490" s="196"/>
      <c r="O490" s="196"/>
      <c r="P490" s="197">
        <f>P491</f>
        <v>0</v>
      </c>
      <c r="Q490" s="196"/>
      <c r="R490" s="197">
        <f>R491</f>
        <v>0</v>
      </c>
      <c r="S490" s="196"/>
      <c r="T490" s="198">
        <f>T491</f>
        <v>0</v>
      </c>
      <c r="AR490" s="199" t="s">
        <v>8</v>
      </c>
      <c r="AT490" s="200" t="s">
        <v>73</v>
      </c>
      <c r="AU490" s="200" t="s">
        <v>8</v>
      </c>
      <c r="AY490" s="199" t="s">
        <v>157</v>
      </c>
      <c r="BK490" s="201">
        <f>BK491</f>
        <v>0</v>
      </c>
    </row>
    <row r="491" spans="2:65" s="1" customFormat="1" ht="22.5" customHeight="1">
      <c r="B491" s="38"/>
      <c r="C491" s="204" t="s">
        <v>624</v>
      </c>
      <c r="D491" s="204" t="s">
        <v>159</v>
      </c>
      <c r="E491" s="205" t="s">
        <v>533</v>
      </c>
      <c r="F491" s="206" t="s">
        <v>534</v>
      </c>
      <c r="G491" s="207" t="s">
        <v>514</v>
      </c>
      <c r="H491" s="208">
        <v>139.35</v>
      </c>
      <c r="I491" s="209"/>
      <c r="J491" s="208">
        <f>ROUND(I491*H491,0)</f>
        <v>0</v>
      </c>
      <c r="K491" s="206" t="s">
        <v>163</v>
      </c>
      <c r="L491" s="43"/>
      <c r="M491" s="210" t="s">
        <v>20</v>
      </c>
      <c r="N491" s="211" t="s">
        <v>46</v>
      </c>
      <c r="O491" s="79"/>
      <c r="P491" s="212">
        <f>O491*H491</f>
        <v>0</v>
      </c>
      <c r="Q491" s="212">
        <v>0</v>
      </c>
      <c r="R491" s="212">
        <f>Q491*H491</f>
        <v>0</v>
      </c>
      <c r="S491" s="212">
        <v>0</v>
      </c>
      <c r="T491" s="213">
        <f>S491*H491</f>
        <v>0</v>
      </c>
      <c r="AR491" s="17" t="s">
        <v>164</v>
      </c>
      <c r="AT491" s="17" t="s">
        <v>159</v>
      </c>
      <c r="AU491" s="17" t="s">
        <v>165</v>
      </c>
      <c r="AY491" s="17" t="s">
        <v>157</v>
      </c>
      <c r="BE491" s="214">
        <f>IF(N491="základní",J491,0)</f>
        <v>0</v>
      </c>
      <c r="BF491" s="214">
        <f>IF(N491="snížená",J491,0)</f>
        <v>0</v>
      </c>
      <c r="BG491" s="214">
        <f>IF(N491="zákl. přenesená",J491,0)</f>
        <v>0</v>
      </c>
      <c r="BH491" s="214">
        <f>IF(N491="sníž. přenesená",J491,0)</f>
        <v>0</v>
      </c>
      <c r="BI491" s="214">
        <f>IF(N491="nulová",J491,0)</f>
        <v>0</v>
      </c>
      <c r="BJ491" s="17" t="s">
        <v>165</v>
      </c>
      <c r="BK491" s="214">
        <f>ROUND(I491*H491,0)</f>
        <v>0</v>
      </c>
      <c r="BL491" s="17" t="s">
        <v>164</v>
      </c>
      <c r="BM491" s="17" t="s">
        <v>2159</v>
      </c>
    </row>
    <row r="492" spans="2:63" s="10" customFormat="1" ht="25.9" customHeight="1">
      <c r="B492" s="188"/>
      <c r="C492" s="189"/>
      <c r="D492" s="190" t="s">
        <v>73</v>
      </c>
      <c r="E492" s="191" t="s">
        <v>554</v>
      </c>
      <c r="F492" s="191" t="s">
        <v>555</v>
      </c>
      <c r="G492" s="189"/>
      <c r="H492" s="189"/>
      <c r="I492" s="192"/>
      <c r="J492" s="193">
        <f>BK492</f>
        <v>0</v>
      </c>
      <c r="K492" s="189"/>
      <c r="L492" s="194"/>
      <c r="M492" s="195"/>
      <c r="N492" s="196"/>
      <c r="O492" s="196"/>
      <c r="P492" s="197">
        <f>P493+P534+P541+P599+P605+P623+P638+P648+P678+P704+P718+P761+P802+P823+P834</f>
        <v>0</v>
      </c>
      <c r="Q492" s="196"/>
      <c r="R492" s="197">
        <f>R493+R534+R541+R599+R605+R623+R638+R648+R678+R704+R718+R761+R802+R823+R834</f>
        <v>31.655478799999997</v>
      </c>
      <c r="S492" s="196"/>
      <c r="T492" s="198">
        <f>T493+T534+T541+T599+T605+T623+T638+T648+T678+T704+T718+T761+T802+T823+T834</f>
        <v>12.2043486</v>
      </c>
      <c r="AR492" s="199" t="s">
        <v>165</v>
      </c>
      <c r="AT492" s="200" t="s">
        <v>73</v>
      </c>
      <c r="AU492" s="200" t="s">
        <v>74</v>
      </c>
      <c r="AY492" s="199" t="s">
        <v>157</v>
      </c>
      <c r="BK492" s="201">
        <f>BK493+BK534+BK541+BK599+BK605+BK623+BK638+BK648+BK678+BK704+BK718+BK761+BK802+BK823+BK834</f>
        <v>0</v>
      </c>
    </row>
    <row r="493" spans="2:63" s="10" customFormat="1" ht="22.8" customHeight="1">
      <c r="B493" s="188"/>
      <c r="C493" s="189"/>
      <c r="D493" s="190" t="s">
        <v>73</v>
      </c>
      <c r="E493" s="202" t="s">
        <v>556</v>
      </c>
      <c r="F493" s="202" t="s">
        <v>557</v>
      </c>
      <c r="G493" s="189"/>
      <c r="H493" s="189"/>
      <c r="I493" s="192"/>
      <c r="J493" s="203">
        <f>BK493</f>
        <v>0</v>
      </c>
      <c r="K493" s="189"/>
      <c r="L493" s="194"/>
      <c r="M493" s="195"/>
      <c r="N493" s="196"/>
      <c r="O493" s="196"/>
      <c r="P493" s="197">
        <f>SUM(P494:P533)</f>
        <v>0</v>
      </c>
      <c r="Q493" s="196"/>
      <c r="R493" s="197">
        <f>SUM(R494:R533)</f>
        <v>3.0211453999999995</v>
      </c>
      <c r="S493" s="196"/>
      <c r="T493" s="198">
        <f>SUM(T494:T533)</f>
        <v>1.00107</v>
      </c>
      <c r="AR493" s="199" t="s">
        <v>165</v>
      </c>
      <c r="AT493" s="200" t="s">
        <v>73</v>
      </c>
      <c r="AU493" s="200" t="s">
        <v>8</v>
      </c>
      <c r="AY493" s="199" t="s">
        <v>157</v>
      </c>
      <c r="BK493" s="201">
        <f>SUM(BK494:BK533)</f>
        <v>0</v>
      </c>
    </row>
    <row r="494" spans="2:65" s="1" customFormat="1" ht="16.5" customHeight="1">
      <c r="B494" s="38"/>
      <c r="C494" s="204" t="s">
        <v>628</v>
      </c>
      <c r="D494" s="204" t="s">
        <v>159</v>
      </c>
      <c r="E494" s="205" t="s">
        <v>559</v>
      </c>
      <c r="F494" s="206" t="s">
        <v>560</v>
      </c>
      <c r="G494" s="207" t="s">
        <v>162</v>
      </c>
      <c r="H494" s="208">
        <v>259.66</v>
      </c>
      <c r="I494" s="209"/>
      <c r="J494" s="208">
        <f>ROUND(I494*H494,0)</f>
        <v>0</v>
      </c>
      <c r="K494" s="206" t="s">
        <v>163</v>
      </c>
      <c r="L494" s="43"/>
      <c r="M494" s="210" t="s">
        <v>20</v>
      </c>
      <c r="N494" s="211" t="s">
        <v>46</v>
      </c>
      <c r="O494" s="79"/>
      <c r="P494" s="212">
        <f>O494*H494</f>
        <v>0</v>
      </c>
      <c r="Q494" s="212">
        <v>0</v>
      </c>
      <c r="R494" s="212">
        <f>Q494*H494</f>
        <v>0</v>
      </c>
      <c r="S494" s="212">
        <v>0</v>
      </c>
      <c r="T494" s="213">
        <f>S494*H494</f>
        <v>0</v>
      </c>
      <c r="AR494" s="17" t="s">
        <v>247</v>
      </c>
      <c r="AT494" s="17" t="s">
        <v>159</v>
      </c>
      <c r="AU494" s="17" t="s">
        <v>165</v>
      </c>
      <c r="AY494" s="17" t="s">
        <v>157</v>
      </c>
      <c r="BE494" s="214">
        <f>IF(N494="základní",J494,0)</f>
        <v>0</v>
      </c>
      <c r="BF494" s="214">
        <f>IF(N494="snížená",J494,0)</f>
        <v>0</v>
      </c>
      <c r="BG494" s="214">
        <f>IF(N494="zákl. přenesená",J494,0)</f>
        <v>0</v>
      </c>
      <c r="BH494" s="214">
        <f>IF(N494="sníž. přenesená",J494,0)</f>
        <v>0</v>
      </c>
      <c r="BI494" s="214">
        <f>IF(N494="nulová",J494,0)</f>
        <v>0</v>
      </c>
      <c r="BJ494" s="17" t="s">
        <v>165</v>
      </c>
      <c r="BK494" s="214">
        <f>ROUND(I494*H494,0)</f>
        <v>0</v>
      </c>
      <c r="BL494" s="17" t="s">
        <v>247</v>
      </c>
      <c r="BM494" s="17" t="s">
        <v>2160</v>
      </c>
    </row>
    <row r="495" spans="2:51" s="11" customFormat="1" ht="12">
      <c r="B495" s="215"/>
      <c r="C495" s="216"/>
      <c r="D495" s="217" t="s">
        <v>167</v>
      </c>
      <c r="E495" s="218" t="s">
        <v>20</v>
      </c>
      <c r="F495" s="219" t="s">
        <v>2161</v>
      </c>
      <c r="G495" s="216"/>
      <c r="H495" s="220">
        <v>259.66</v>
      </c>
      <c r="I495" s="221"/>
      <c r="J495" s="216"/>
      <c r="K495" s="216"/>
      <c r="L495" s="222"/>
      <c r="M495" s="223"/>
      <c r="N495" s="224"/>
      <c r="O495" s="224"/>
      <c r="P495" s="224"/>
      <c r="Q495" s="224"/>
      <c r="R495" s="224"/>
      <c r="S495" s="224"/>
      <c r="T495" s="225"/>
      <c r="AT495" s="226" t="s">
        <v>167</v>
      </c>
      <c r="AU495" s="226" t="s">
        <v>165</v>
      </c>
      <c r="AV495" s="11" t="s">
        <v>165</v>
      </c>
      <c r="AW495" s="11" t="s">
        <v>34</v>
      </c>
      <c r="AX495" s="11" t="s">
        <v>8</v>
      </c>
      <c r="AY495" s="226" t="s">
        <v>157</v>
      </c>
    </row>
    <row r="496" spans="2:65" s="1" customFormat="1" ht="16.5" customHeight="1">
      <c r="B496" s="38"/>
      <c r="C496" s="248" t="s">
        <v>633</v>
      </c>
      <c r="D496" s="248" t="s">
        <v>223</v>
      </c>
      <c r="E496" s="249" t="s">
        <v>564</v>
      </c>
      <c r="F496" s="250" t="s">
        <v>565</v>
      </c>
      <c r="G496" s="251" t="s">
        <v>514</v>
      </c>
      <c r="H496" s="252">
        <v>0.91</v>
      </c>
      <c r="I496" s="253"/>
      <c r="J496" s="252">
        <f>ROUND(I496*H496,0)</f>
        <v>0</v>
      </c>
      <c r="K496" s="250" t="s">
        <v>163</v>
      </c>
      <c r="L496" s="254"/>
      <c r="M496" s="255" t="s">
        <v>20</v>
      </c>
      <c r="N496" s="256" t="s">
        <v>46</v>
      </c>
      <c r="O496" s="79"/>
      <c r="P496" s="212">
        <f>O496*H496</f>
        <v>0</v>
      </c>
      <c r="Q496" s="212">
        <v>1</v>
      </c>
      <c r="R496" s="212">
        <f>Q496*H496</f>
        <v>0.91</v>
      </c>
      <c r="S496" s="212">
        <v>0</v>
      </c>
      <c r="T496" s="213">
        <f>S496*H496</f>
        <v>0</v>
      </c>
      <c r="AR496" s="17" t="s">
        <v>374</v>
      </c>
      <c r="AT496" s="17" t="s">
        <v>223</v>
      </c>
      <c r="AU496" s="17" t="s">
        <v>165</v>
      </c>
      <c r="AY496" s="17" t="s">
        <v>157</v>
      </c>
      <c r="BE496" s="214">
        <f>IF(N496="základní",J496,0)</f>
        <v>0</v>
      </c>
      <c r="BF496" s="214">
        <f>IF(N496="snížená",J496,0)</f>
        <v>0</v>
      </c>
      <c r="BG496" s="214">
        <f>IF(N496="zákl. přenesená",J496,0)</f>
        <v>0</v>
      </c>
      <c r="BH496" s="214">
        <f>IF(N496="sníž. přenesená",J496,0)</f>
        <v>0</v>
      </c>
      <c r="BI496" s="214">
        <f>IF(N496="nulová",J496,0)</f>
        <v>0</v>
      </c>
      <c r="BJ496" s="17" t="s">
        <v>165</v>
      </c>
      <c r="BK496" s="214">
        <f>ROUND(I496*H496,0)</f>
        <v>0</v>
      </c>
      <c r="BL496" s="17" t="s">
        <v>247</v>
      </c>
      <c r="BM496" s="17" t="s">
        <v>2162</v>
      </c>
    </row>
    <row r="497" spans="2:51" s="11" customFormat="1" ht="12">
      <c r="B497" s="215"/>
      <c r="C497" s="216"/>
      <c r="D497" s="217" t="s">
        <v>167</v>
      </c>
      <c r="E497" s="218" t="s">
        <v>20</v>
      </c>
      <c r="F497" s="219" t="s">
        <v>2163</v>
      </c>
      <c r="G497" s="216"/>
      <c r="H497" s="220">
        <v>0.91</v>
      </c>
      <c r="I497" s="221"/>
      <c r="J497" s="216"/>
      <c r="K497" s="216"/>
      <c r="L497" s="222"/>
      <c r="M497" s="223"/>
      <c r="N497" s="224"/>
      <c r="O497" s="224"/>
      <c r="P497" s="224"/>
      <c r="Q497" s="224"/>
      <c r="R497" s="224"/>
      <c r="S497" s="224"/>
      <c r="T497" s="225"/>
      <c r="AT497" s="226" t="s">
        <v>167</v>
      </c>
      <c r="AU497" s="226" t="s">
        <v>165</v>
      </c>
      <c r="AV497" s="11" t="s">
        <v>165</v>
      </c>
      <c r="AW497" s="11" t="s">
        <v>34</v>
      </c>
      <c r="AX497" s="11" t="s">
        <v>74</v>
      </c>
      <c r="AY497" s="226" t="s">
        <v>157</v>
      </c>
    </row>
    <row r="498" spans="2:51" s="12" customFormat="1" ht="12">
      <c r="B498" s="227"/>
      <c r="C498" s="228"/>
      <c r="D498" s="217" t="s">
        <v>167</v>
      </c>
      <c r="E498" s="229" t="s">
        <v>20</v>
      </c>
      <c r="F498" s="230" t="s">
        <v>169</v>
      </c>
      <c r="G498" s="228"/>
      <c r="H498" s="231">
        <v>0.91</v>
      </c>
      <c r="I498" s="232"/>
      <c r="J498" s="228"/>
      <c r="K498" s="228"/>
      <c r="L498" s="233"/>
      <c r="M498" s="234"/>
      <c r="N498" s="235"/>
      <c r="O498" s="235"/>
      <c r="P498" s="235"/>
      <c r="Q498" s="235"/>
      <c r="R498" s="235"/>
      <c r="S498" s="235"/>
      <c r="T498" s="236"/>
      <c r="AT498" s="237" t="s">
        <v>167</v>
      </c>
      <c r="AU498" s="237" t="s">
        <v>165</v>
      </c>
      <c r="AV498" s="12" t="s">
        <v>164</v>
      </c>
      <c r="AW498" s="12" t="s">
        <v>34</v>
      </c>
      <c r="AX498" s="12" t="s">
        <v>8</v>
      </c>
      <c r="AY498" s="237" t="s">
        <v>157</v>
      </c>
    </row>
    <row r="499" spans="2:65" s="1" customFormat="1" ht="22.5" customHeight="1">
      <c r="B499" s="38"/>
      <c r="C499" s="204" t="s">
        <v>638</v>
      </c>
      <c r="D499" s="204" t="s">
        <v>159</v>
      </c>
      <c r="E499" s="205" t="s">
        <v>2164</v>
      </c>
      <c r="F499" s="206" t="s">
        <v>2165</v>
      </c>
      <c r="G499" s="207" t="s">
        <v>162</v>
      </c>
      <c r="H499" s="208">
        <v>250.89</v>
      </c>
      <c r="I499" s="209"/>
      <c r="J499" s="208">
        <f>ROUND(I499*H499,0)</f>
        <v>0</v>
      </c>
      <c r="K499" s="206" t="s">
        <v>163</v>
      </c>
      <c r="L499" s="43"/>
      <c r="M499" s="210" t="s">
        <v>20</v>
      </c>
      <c r="N499" s="211" t="s">
        <v>46</v>
      </c>
      <c r="O499" s="79"/>
      <c r="P499" s="212">
        <f>O499*H499</f>
        <v>0</v>
      </c>
      <c r="Q499" s="212">
        <v>0.001</v>
      </c>
      <c r="R499" s="212">
        <f>Q499*H499</f>
        <v>0.25089</v>
      </c>
      <c r="S499" s="212">
        <v>0</v>
      </c>
      <c r="T499" s="213">
        <f>S499*H499</f>
        <v>0</v>
      </c>
      <c r="AR499" s="17" t="s">
        <v>247</v>
      </c>
      <c r="AT499" s="17" t="s">
        <v>159</v>
      </c>
      <c r="AU499" s="17" t="s">
        <v>165</v>
      </c>
      <c r="AY499" s="17" t="s">
        <v>157</v>
      </c>
      <c r="BE499" s="214">
        <f>IF(N499="základní",J499,0)</f>
        <v>0</v>
      </c>
      <c r="BF499" s="214">
        <f>IF(N499="snížená",J499,0)</f>
        <v>0</v>
      </c>
      <c r="BG499" s="214">
        <f>IF(N499="zákl. přenesená",J499,0)</f>
        <v>0</v>
      </c>
      <c r="BH499" s="214">
        <f>IF(N499="sníž. přenesená",J499,0)</f>
        <v>0</v>
      </c>
      <c r="BI499" s="214">
        <f>IF(N499="nulová",J499,0)</f>
        <v>0</v>
      </c>
      <c r="BJ499" s="17" t="s">
        <v>165</v>
      </c>
      <c r="BK499" s="214">
        <f>ROUND(I499*H499,0)</f>
        <v>0</v>
      </c>
      <c r="BL499" s="17" t="s">
        <v>247</v>
      </c>
      <c r="BM499" s="17" t="s">
        <v>2166</v>
      </c>
    </row>
    <row r="500" spans="2:51" s="13" customFormat="1" ht="12">
      <c r="B500" s="238"/>
      <c r="C500" s="239"/>
      <c r="D500" s="217" t="s">
        <v>167</v>
      </c>
      <c r="E500" s="240" t="s">
        <v>20</v>
      </c>
      <c r="F500" s="241" t="s">
        <v>2002</v>
      </c>
      <c r="G500" s="239"/>
      <c r="H500" s="240" t="s">
        <v>20</v>
      </c>
      <c r="I500" s="242"/>
      <c r="J500" s="239"/>
      <c r="K500" s="239"/>
      <c r="L500" s="243"/>
      <c r="M500" s="244"/>
      <c r="N500" s="245"/>
      <c r="O500" s="245"/>
      <c r="P500" s="245"/>
      <c r="Q500" s="245"/>
      <c r="R500" s="245"/>
      <c r="S500" s="245"/>
      <c r="T500" s="246"/>
      <c r="AT500" s="247" t="s">
        <v>167</v>
      </c>
      <c r="AU500" s="247" t="s">
        <v>165</v>
      </c>
      <c r="AV500" s="13" t="s">
        <v>8</v>
      </c>
      <c r="AW500" s="13" t="s">
        <v>34</v>
      </c>
      <c r="AX500" s="13" t="s">
        <v>74</v>
      </c>
      <c r="AY500" s="247" t="s">
        <v>157</v>
      </c>
    </row>
    <row r="501" spans="2:51" s="11" customFormat="1" ht="12">
      <c r="B501" s="215"/>
      <c r="C501" s="216"/>
      <c r="D501" s="217" t="s">
        <v>167</v>
      </c>
      <c r="E501" s="218" t="s">
        <v>20</v>
      </c>
      <c r="F501" s="219" t="s">
        <v>2167</v>
      </c>
      <c r="G501" s="216"/>
      <c r="H501" s="220">
        <v>110.05</v>
      </c>
      <c r="I501" s="221"/>
      <c r="J501" s="216"/>
      <c r="K501" s="216"/>
      <c r="L501" s="222"/>
      <c r="M501" s="223"/>
      <c r="N501" s="224"/>
      <c r="O501" s="224"/>
      <c r="P501" s="224"/>
      <c r="Q501" s="224"/>
      <c r="R501" s="224"/>
      <c r="S501" s="224"/>
      <c r="T501" s="225"/>
      <c r="AT501" s="226" t="s">
        <v>167</v>
      </c>
      <c r="AU501" s="226" t="s">
        <v>165</v>
      </c>
      <c r="AV501" s="11" t="s">
        <v>165</v>
      </c>
      <c r="AW501" s="11" t="s">
        <v>34</v>
      </c>
      <c r="AX501" s="11" t="s">
        <v>74</v>
      </c>
      <c r="AY501" s="226" t="s">
        <v>157</v>
      </c>
    </row>
    <row r="502" spans="2:51" s="13" customFormat="1" ht="12">
      <c r="B502" s="238"/>
      <c r="C502" s="239"/>
      <c r="D502" s="217" t="s">
        <v>167</v>
      </c>
      <c r="E502" s="240" t="s">
        <v>20</v>
      </c>
      <c r="F502" s="241" t="s">
        <v>2009</v>
      </c>
      <c r="G502" s="239"/>
      <c r="H502" s="240" t="s">
        <v>20</v>
      </c>
      <c r="I502" s="242"/>
      <c r="J502" s="239"/>
      <c r="K502" s="239"/>
      <c r="L502" s="243"/>
      <c r="M502" s="244"/>
      <c r="N502" s="245"/>
      <c r="O502" s="245"/>
      <c r="P502" s="245"/>
      <c r="Q502" s="245"/>
      <c r="R502" s="245"/>
      <c r="S502" s="245"/>
      <c r="T502" s="246"/>
      <c r="AT502" s="247" t="s">
        <v>167</v>
      </c>
      <c r="AU502" s="247" t="s">
        <v>165</v>
      </c>
      <c r="AV502" s="13" t="s">
        <v>8</v>
      </c>
      <c r="AW502" s="13" t="s">
        <v>34</v>
      </c>
      <c r="AX502" s="13" t="s">
        <v>74</v>
      </c>
      <c r="AY502" s="247" t="s">
        <v>157</v>
      </c>
    </row>
    <row r="503" spans="2:51" s="11" customFormat="1" ht="12">
      <c r="B503" s="215"/>
      <c r="C503" s="216"/>
      <c r="D503" s="217" t="s">
        <v>167</v>
      </c>
      <c r="E503" s="218" t="s">
        <v>20</v>
      </c>
      <c r="F503" s="219" t="s">
        <v>2168</v>
      </c>
      <c r="G503" s="216"/>
      <c r="H503" s="220">
        <v>21.96</v>
      </c>
      <c r="I503" s="221"/>
      <c r="J503" s="216"/>
      <c r="K503" s="216"/>
      <c r="L503" s="222"/>
      <c r="M503" s="223"/>
      <c r="N503" s="224"/>
      <c r="O503" s="224"/>
      <c r="P503" s="224"/>
      <c r="Q503" s="224"/>
      <c r="R503" s="224"/>
      <c r="S503" s="224"/>
      <c r="T503" s="225"/>
      <c r="AT503" s="226" t="s">
        <v>167</v>
      </c>
      <c r="AU503" s="226" t="s">
        <v>165</v>
      </c>
      <c r="AV503" s="11" t="s">
        <v>165</v>
      </c>
      <c r="AW503" s="11" t="s">
        <v>34</v>
      </c>
      <c r="AX503" s="11" t="s">
        <v>74</v>
      </c>
      <c r="AY503" s="226" t="s">
        <v>157</v>
      </c>
    </row>
    <row r="504" spans="2:51" s="13" customFormat="1" ht="12">
      <c r="B504" s="238"/>
      <c r="C504" s="239"/>
      <c r="D504" s="217" t="s">
        <v>167</v>
      </c>
      <c r="E504" s="240" t="s">
        <v>20</v>
      </c>
      <c r="F504" s="241" t="s">
        <v>2169</v>
      </c>
      <c r="G504" s="239"/>
      <c r="H504" s="240" t="s">
        <v>20</v>
      </c>
      <c r="I504" s="242"/>
      <c r="J504" s="239"/>
      <c r="K504" s="239"/>
      <c r="L504" s="243"/>
      <c r="M504" s="244"/>
      <c r="N504" s="245"/>
      <c r="O504" s="245"/>
      <c r="P504" s="245"/>
      <c r="Q504" s="245"/>
      <c r="R504" s="245"/>
      <c r="S504" s="245"/>
      <c r="T504" s="246"/>
      <c r="AT504" s="247" t="s">
        <v>167</v>
      </c>
      <c r="AU504" s="247" t="s">
        <v>165</v>
      </c>
      <c r="AV504" s="13" t="s">
        <v>8</v>
      </c>
      <c r="AW504" s="13" t="s">
        <v>34</v>
      </c>
      <c r="AX504" s="13" t="s">
        <v>74</v>
      </c>
      <c r="AY504" s="247" t="s">
        <v>157</v>
      </c>
    </row>
    <row r="505" spans="2:51" s="11" customFormat="1" ht="12">
      <c r="B505" s="215"/>
      <c r="C505" s="216"/>
      <c r="D505" s="217" t="s">
        <v>167</v>
      </c>
      <c r="E505" s="218" t="s">
        <v>20</v>
      </c>
      <c r="F505" s="219" t="s">
        <v>2170</v>
      </c>
      <c r="G505" s="216"/>
      <c r="H505" s="220">
        <v>118.88</v>
      </c>
      <c r="I505" s="221"/>
      <c r="J505" s="216"/>
      <c r="K505" s="216"/>
      <c r="L505" s="222"/>
      <c r="M505" s="223"/>
      <c r="N505" s="224"/>
      <c r="O505" s="224"/>
      <c r="P505" s="224"/>
      <c r="Q505" s="224"/>
      <c r="R505" s="224"/>
      <c r="S505" s="224"/>
      <c r="T505" s="225"/>
      <c r="AT505" s="226" t="s">
        <v>167</v>
      </c>
      <c r="AU505" s="226" t="s">
        <v>165</v>
      </c>
      <c r="AV505" s="11" t="s">
        <v>165</v>
      </c>
      <c r="AW505" s="11" t="s">
        <v>34</v>
      </c>
      <c r="AX505" s="11" t="s">
        <v>74</v>
      </c>
      <c r="AY505" s="226" t="s">
        <v>157</v>
      </c>
    </row>
    <row r="506" spans="2:51" s="12" customFormat="1" ht="12">
      <c r="B506" s="227"/>
      <c r="C506" s="228"/>
      <c r="D506" s="217" t="s">
        <v>167</v>
      </c>
      <c r="E506" s="229" t="s">
        <v>20</v>
      </c>
      <c r="F506" s="230" t="s">
        <v>169</v>
      </c>
      <c r="G506" s="228"/>
      <c r="H506" s="231">
        <v>250.89</v>
      </c>
      <c r="I506" s="232"/>
      <c r="J506" s="228"/>
      <c r="K506" s="228"/>
      <c r="L506" s="233"/>
      <c r="M506" s="234"/>
      <c r="N506" s="235"/>
      <c r="O506" s="235"/>
      <c r="P506" s="235"/>
      <c r="Q506" s="235"/>
      <c r="R506" s="235"/>
      <c r="S506" s="235"/>
      <c r="T506" s="236"/>
      <c r="AT506" s="237" t="s">
        <v>167</v>
      </c>
      <c r="AU506" s="237" t="s">
        <v>165</v>
      </c>
      <c r="AV506" s="12" t="s">
        <v>164</v>
      </c>
      <c r="AW506" s="12" t="s">
        <v>34</v>
      </c>
      <c r="AX506" s="12" t="s">
        <v>8</v>
      </c>
      <c r="AY506" s="237" t="s">
        <v>157</v>
      </c>
    </row>
    <row r="507" spans="2:65" s="1" customFormat="1" ht="22.5" customHeight="1">
      <c r="B507" s="38"/>
      <c r="C507" s="204" t="s">
        <v>643</v>
      </c>
      <c r="D507" s="204" t="s">
        <v>159</v>
      </c>
      <c r="E507" s="205" t="s">
        <v>2171</v>
      </c>
      <c r="F507" s="206" t="s">
        <v>2172</v>
      </c>
      <c r="G507" s="207" t="s">
        <v>162</v>
      </c>
      <c r="H507" s="208">
        <v>132.01</v>
      </c>
      <c r="I507" s="209"/>
      <c r="J507" s="208">
        <f>ROUND(I507*H507,0)</f>
        <v>0</v>
      </c>
      <c r="K507" s="206" t="s">
        <v>163</v>
      </c>
      <c r="L507" s="43"/>
      <c r="M507" s="210" t="s">
        <v>20</v>
      </c>
      <c r="N507" s="211" t="s">
        <v>46</v>
      </c>
      <c r="O507" s="79"/>
      <c r="P507" s="212">
        <f>O507*H507</f>
        <v>0</v>
      </c>
      <c r="Q507" s="212">
        <v>0.001</v>
      </c>
      <c r="R507" s="212">
        <f>Q507*H507</f>
        <v>0.13201</v>
      </c>
      <c r="S507" s="212">
        <v>0</v>
      </c>
      <c r="T507" s="213">
        <f>S507*H507</f>
        <v>0</v>
      </c>
      <c r="AR507" s="17" t="s">
        <v>247</v>
      </c>
      <c r="AT507" s="17" t="s">
        <v>159</v>
      </c>
      <c r="AU507" s="17" t="s">
        <v>165</v>
      </c>
      <c r="AY507" s="17" t="s">
        <v>157</v>
      </c>
      <c r="BE507" s="214">
        <f>IF(N507="základní",J507,0)</f>
        <v>0</v>
      </c>
      <c r="BF507" s="214">
        <f>IF(N507="snížená",J507,0)</f>
        <v>0</v>
      </c>
      <c r="BG507" s="214">
        <f>IF(N507="zákl. přenesená",J507,0)</f>
        <v>0</v>
      </c>
      <c r="BH507" s="214">
        <f>IF(N507="sníž. přenesená",J507,0)</f>
        <v>0</v>
      </c>
      <c r="BI507" s="214">
        <f>IF(N507="nulová",J507,0)</f>
        <v>0</v>
      </c>
      <c r="BJ507" s="17" t="s">
        <v>165</v>
      </c>
      <c r="BK507" s="214">
        <f>ROUND(I507*H507,0)</f>
        <v>0</v>
      </c>
      <c r="BL507" s="17" t="s">
        <v>247</v>
      </c>
      <c r="BM507" s="17" t="s">
        <v>2173</v>
      </c>
    </row>
    <row r="508" spans="2:51" s="13" customFormat="1" ht="12">
      <c r="B508" s="238"/>
      <c r="C508" s="239"/>
      <c r="D508" s="217" t="s">
        <v>167</v>
      </c>
      <c r="E508" s="240" t="s">
        <v>20</v>
      </c>
      <c r="F508" s="241" t="s">
        <v>2002</v>
      </c>
      <c r="G508" s="239"/>
      <c r="H508" s="240" t="s">
        <v>20</v>
      </c>
      <c r="I508" s="242"/>
      <c r="J508" s="239"/>
      <c r="K508" s="239"/>
      <c r="L508" s="243"/>
      <c r="M508" s="244"/>
      <c r="N508" s="245"/>
      <c r="O508" s="245"/>
      <c r="P508" s="245"/>
      <c r="Q508" s="245"/>
      <c r="R508" s="245"/>
      <c r="S508" s="245"/>
      <c r="T508" s="246"/>
      <c r="AT508" s="247" t="s">
        <v>167</v>
      </c>
      <c r="AU508" s="247" t="s">
        <v>165</v>
      </c>
      <c r="AV508" s="13" t="s">
        <v>8</v>
      </c>
      <c r="AW508" s="13" t="s">
        <v>34</v>
      </c>
      <c r="AX508" s="13" t="s">
        <v>74</v>
      </c>
      <c r="AY508" s="247" t="s">
        <v>157</v>
      </c>
    </row>
    <row r="509" spans="2:51" s="11" customFormat="1" ht="12">
      <c r="B509" s="215"/>
      <c r="C509" s="216"/>
      <c r="D509" s="217" t="s">
        <v>167</v>
      </c>
      <c r="E509" s="218" t="s">
        <v>20</v>
      </c>
      <c r="F509" s="219" t="s">
        <v>2167</v>
      </c>
      <c r="G509" s="216"/>
      <c r="H509" s="220">
        <v>110.05</v>
      </c>
      <c r="I509" s="221"/>
      <c r="J509" s="216"/>
      <c r="K509" s="216"/>
      <c r="L509" s="222"/>
      <c r="M509" s="223"/>
      <c r="N509" s="224"/>
      <c r="O509" s="224"/>
      <c r="P509" s="224"/>
      <c r="Q509" s="224"/>
      <c r="R509" s="224"/>
      <c r="S509" s="224"/>
      <c r="T509" s="225"/>
      <c r="AT509" s="226" t="s">
        <v>167</v>
      </c>
      <c r="AU509" s="226" t="s">
        <v>165</v>
      </c>
      <c r="AV509" s="11" t="s">
        <v>165</v>
      </c>
      <c r="AW509" s="11" t="s">
        <v>34</v>
      </c>
      <c r="AX509" s="11" t="s">
        <v>74</v>
      </c>
      <c r="AY509" s="226" t="s">
        <v>157</v>
      </c>
    </row>
    <row r="510" spans="2:51" s="13" customFormat="1" ht="12">
      <c r="B510" s="238"/>
      <c r="C510" s="239"/>
      <c r="D510" s="217" t="s">
        <v>167</v>
      </c>
      <c r="E510" s="240" t="s">
        <v>20</v>
      </c>
      <c r="F510" s="241" t="s">
        <v>2009</v>
      </c>
      <c r="G510" s="239"/>
      <c r="H510" s="240" t="s">
        <v>20</v>
      </c>
      <c r="I510" s="242"/>
      <c r="J510" s="239"/>
      <c r="K510" s="239"/>
      <c r="L510" s="243"/>
      <c r="M510" s="244"/>
      <c r="N510" s="245"/>
      <c r="O510" s="245"/>
      <c r="P510" s="245"/>
      <c r="Q510" s="245"/>
      <c r="R510" s="245"/>
      <c r="S510" s="245"/>
      <c r="T510" s="246"/>
      <c r="AT510" s="247" t="s">
        <v>167</v>
      </c>
      <c r="AU510" s="247" t="s">
        <v>165</v>
      </c>
      <c r="AV510" s="13" t="s">
        <v>8</v>
      </c>
      <c r="AW510" s="13" t="s">
        <v>34</v>
      </c>
      <c r="AX510" s="13" t="s">
        <v>74</v>
      </c>
      <c r="AY510" s="247" t="s">
        <v>157</v>
      </c>
    </row>
    <row r="511" spans="2:51" s="11" customFormat="1" ht="12">
      <c r="B511" s="215"/>
      <c r="C511" s="216"/>
      <c r="D511" s="217" t="s">
        <v>167</v>
      </c>
      <c r="E511" s="218" t="s">
        <v>20</v>
      </c>
      <c r="F511" s="219" t="s">
        <v>2168</v>
      </c>
      <c r="G511" s="216"/>
      <c r="H511" s="220">
        <v>21.96</v>
      </c>
      <c r="I511" s="221"/>
      <c r="J511" s="216"/>
      <c r="K511" s="216"/>
      <c r="L511" s="222"/>
      <c r="M511" s="223"/>
      <c r="N511" s="224"/>
      <c r="O511" s="224"/>
      <c r="P511" s="224"/>
      <c r="Q511" s="224"/>
      <c r="R511" s="224"/>
      <c r="S511" s="224"/>
      <c r="T511" s="225"/>
      <c r="AT511" s="226" t="s">
        <v>167</v>
      </c>
      <c r="AU511" s="226" t="s">
        <v>165</v>
      </c>
      <c r="AV511" s="11" t="s">
        <v>165</v>
      </c>
      <c r="AW511" s="11" t="s">
        <v>34</v>
      </c>
      <c r="AX511" s="11" t="s">
        <v>74</v>
      </c>
      <c r="AY511" s="226" t="s">
        <v>157</v>
      </c>
    </row>
    <row r="512" spans="2:51" s="12" customFormat="1" ht="12">
      <c r="B512" s="227"/>
      <c r="C512" s="228"/>
      <c r="D512" s="217" t="s">
        <v>167</v>
      </c>
      <c r="E512" s="229" t="s">
        <v>20</v>
      </c>
      <c r="F512" s="230" t="s">
        <v>169</v>
      </c>
      <c r="G512" s="228"/>
      <c r="H512" s="231">
        <v>132.01</v>
      </c>
      <c r="I512" s="232"/>
      <c r="J512" s="228"/>
      <c r="K512" s="228"/>
      <c r="L512" s="233"/>
      <c r="M512" s="234"/>
      <c r="N512" s="235"/>
      <c r="O512" s="235"/>
      <c r="P512" s="235"/>
      <c r="Q512" s="235"/>
      <c r="R512" s="235"/>
      <c r="S512" s="235"/>
      <c r="T512" s="236"/>
      <c r="AT512" s="237" t="s">
        <v>167</v>
      </c>
      <c r="AU512" s="237" t="s">
        <v>165</v>
      </c>
      <c r="AV512" s="12" t="s">
        <v>164</v>
      </c>
      <c r="AW512" s="12" t="s">
        <v>34</v>
      </c>
      <c r="AX512" s="12" t="s">
        <v>8</v>
      </c>
      <c r="AY512" s="237" t="s">
        <v>157</v>
      </c>
    </row>
    <row r="513" spans="2:65" s="1" customFormat="1" ht="16.5" customHeight="1">
      <c r="B513" s="38"/>
      <c r="C513" s="204" t="s">
        <v>649</v>
      </c>
      <c r="D513" s="204" t="s">
        <v>159</v>
      </c>
      <c r="E513" s="205" t="s">
        <v>569</v>
      </c>
      <c r="F513" s="206" t="s">
        <v>570</v>
      </c>
      <c r="G513" s="207" t="s">
        <v>162</v>
      </c>
      <c r="H513" s="208">
        <v>222.46</v>
      </c>
      <c r="I513" s="209"/>
      <c r="J513" s="208">
        <f>ROUND(I513*H513,0)</f>
        <v>0</v>
      </c>
      <c r="K513" s="206" t="s">
        <v>163</v>
      </c>
      <c r="L513" s="43"/>
      <c r="M513" s="210" t="s">
        <v>20</v>
      </c>
      <c r="N513" s="211" t="s">
        <v>46</v>
      </c>
      <c r="O513" s="79"/>
      <c r="P513" s="212">
        <f>O513*H513</f>
        <v>0</v>
      </c>
      <c r="Q513" s="212">
        <v>0</v>
      </c>
      <c r="R513" s="212">
        <f>Q513*H513</f>
        <v>0</v>
      </c>
      <c r="S513" s="212">
        <v>0.0045</v>
      </c>
      <c r="T513" s="213">
        <f>S513*H513</f>
        <v>1.00107</v>
      </c>
      <c r="AR513" s="17" t="s">
        <v>247</v>
      </c>
      <c r="AT513" s="17" t="s">
        <v>159</v>
      </c>
      <c r="AU513" s="17" t="s">
        <v>165</v>
      </c>
      <c r="AY513" s="17" t="s">
        <v>157</v>
      </c>
      <c r="BE513" s="214">
        <f>IF(N513="základní",J513,0)</f>
        <v>0</v>
      </c>
      <c r="BF513" s="214">
        <f>IF(N513="snížená",J513,0)</f>
        <v>0</v>
      </c>
      <c r="BG513" s="214">
        <f>IF(N513="zákl. přenesená",J513,0)</f>
        <v>0</v>
      </c>
      <c r="BH513" s="214">
        <f>IF(N513="sníž. přenesená",J513,0)</f>
        <v>0</v>
      </c>
      <c r="BI513" s="214">
        <f>IF(N513="nulová",J513,0)</f>
        <v>0</v>
      </c>
      <c r="BJ513" s="17" t="s">
        <v>165</v>
      </c>
      <c r="BK513" s="214">
        <f>ROUND(I513*H513,0)</f>
        <v>0</v>
      </c>
      <c r="BL513" s="17" t="s">
        <v>247</v>
      </c>
      <c r="BM513" s="17" t="s">
        <v>2174</v>
      </c>
    </row>
    <row r="514" spans="2:51" s="13" customFormat="1" ht="12">
      <c r="B514" s="238"/>
      <c r="C514" s="239"/>
      <c r="D514" s="217" t="s">
        <v>167</v>
      </c>
      <c r="E514" s="240" t="s">
        <v>20</v>
      </c>
      <c r="F514" s="241" t="s">
        <v>239</v>
      </c>
      <c r="G514" s="239"/>
      <c r="H514" s="240" t="s">
        <v>20</v>
      </c>
      <c r="I514" s="242"/>
      <c r="J514" s="239"/>
      <c r="K514" s="239"/>
      <c r="L514" s="243"/>
      <c r="M514" s="244"/>
      <c r="N514" s="245"/>
      <c r="O514" s="245"/>
      <c r="P514" s="245"/>
      <c r="Q514" s="245"/>
      <c r="R514" s="245"/>
      <c r="S514" s="245"/>
      <c r="T514" s="246"/>
      <c r="AT514" s="247" t="s">
        <v>167</v>
      </c>
      <c r="AU514" s="247" t="s">
        <v>165</v>
      </c>
      <c r="AV514" s="13" t="s">
        <v>8</v>
      </c>
      <c r="AW514" s="13" t="s">
        <v>34</v>
      </c>
      <c r="AX514" s="13" t="s">
        <v>74</v>
      </c>
      <c r="AY514" s="247" t="s">
        <v>157</v>
      </c>
    </row>
    <row r="515" spans="2:51" s="11" customFormat="1" ht="12">
      <c r="B515" s="215"/>
      <c r="C515" s="216"/>
      <c r="D515" s="217" t="s">
        <v>167</v>
      </c>
      <c r="E515" s="218" t="s">
        <v>20</v>
      </c>
      <c r="F515" s="219" t="s">
        <v>2175</v>
      </c>
      <c r="G515" s="216"/>
      <c r="H515" s="220">
        <v>248.73</v>
      </c>
      <c r="I515" s="221"/>
      <c r="J515" s="216"/>
      <c r="K515" s="216"/>
      <c r="L515" s="222"/>
      <c r="M515" s="223"/>
      <c r="N515" s="224"/>
      <c r="O515" s="224"/>
      <c r="P515" s="224"/>
      <c r="Q515" s="224"/>
      <c r="R515" s="224"/>
      <c r="S515" s="224"/>
      <c r="T515" s="225"/>
      <c r="AT515" s="226" t="s">
        <v>167</v>
      </c>
      <c r="AU515" s="226" t="s">
        <v>165</v>
      </c>
      <c r="AV515" s="11" t="s">
        <v>165</v>
      </c>
      <c r="AW515" s="11" t="s">
        <v>34</v>
      </c>
      <c r="AX515" s="11" t="s">
        <v>74</v>
      </c>
      <c r="AY515" s="226" t="s">
        <v>157</v>
      </c>
    </row>
    <row r="516" spans="2:51" s="13" customFormat="1" ht="12">
      <c r="B516" s="238"/>
      <c r="C516" s="239"/>
      <c r="D516" s="217" t="s">
        <v>167</v>
      </c>
      <c r="E516" s="240" t="s">
        <v>20</v>
      </c>
      <c r="F516" s="241" t="s">
        <v>309</v>
      </c>
      <c r="G516" s="239"/>
      <c r="H516" s="240" t="s">
        <v>20</v>
      </c>
      <c r="I516" s="242"/>
      <c r="J516" s="239"/>
      <c r="K516" s="239"/>
      <c r="L516" s="243"/>
      <c r="M516" s="244"/>
      <c r="N516" s="245"/>
      <c r="O516" s="245"/>
      <c r="P516" s="245"/>
      <c r="Q516" s="245"/>
      <c r="R516" s="245"/>
      <c r="S516" s="245"/>
      <c r="T516" s="246"/>
      <c r="AT516" s="247" t="s">
        <v>167</v>
      </c>
      <c r="AU516" s="247" t="s">
        <v>165</v>
      </c>
      <c r="AV516" s="13" t="s">
        <v>8</v>
      </c>
      <c r="AW516" s="13" t="s">
        <v>34</v>
      </c>
      <c r="AX516" s="13" t="s">
        <v>74</v>
      </c>
      <c r="AY516" s="247" t="s">
        <v>157</v>
      </c>
    </row>
    <row r="517" spans="2:51" s="11" customFormat="1" ht="12">
      <c r="B517" s="215"/>
      <c r="C517" s="216"/>
      <c r="D517" s="217" t="s">
        <v>167</v>
      </c>
      <c r="E517" s="218" t="s">
        <v>20</v>
      </c>
      <c r="F517" s="219" t="s">
        <v>2176</v>
      </c>
      <c r="G517" s="216"/>
      <c r="H517" s="220">
        <v>-26.27</v>
      </c>
      <c r="I517" s="221"/>
      <c r="J517" s="216"/>
      <c r="K517" s="216"/>
      <c r="L517" s="222"/>
      <c r="M517" s="223"/>
      <c r="N517" s="224"/>
      <c r="O517" s="224"/>
      <c r="P517" s="224"/>
      <c r="Q517" s="224"/>
      <c r="R517" s="224"/>
      <c r="S517" s="224"/>
      <c r="T517" s="225"/>
      <c r="AT517" s="226" t="s">
        <v>167</v>
      </c>
      <c r="AU517" s="226" t="s">
        <v>165</v>
      </c>
      <c r="AV517" s="11" t="s">
        <v>165</v>
      </c>
      <c r="AW517" s="11" t="s">
        <v>34</v>
      </c>
      <c r="AX517" s="11" t="s">
        <v>74</v>
      </c>
      <c r="AY517" s="226" t="s">
        <v>157</v>
      </c>
    </row>
    <row r="518" spans="2:51" s="12" customFormat="1" ht="12">
      <c r="B518" s="227"/>
      <c r="C518" s="228"/>
      <c r="D518" s="217" t="s">
        <v>167</v>
      </c>
      <c r="E518" s="229" t="s">
        <v>20</v>
      </c>
      <c r="F518" s="230" t="s">
        <v>169</v>
      </c>
      <c r="G518" s="228"/>
      <c r="H518" s="231">
        <v>222.45999999999998</v>
      </c>
      <c r="I518" s="232"/>
      <c r="J518" s="228"/>
      <c r="K518" s="228"/>
      <c r="L518" s="233"/>
      <c r="M518" s="234"/>
      <c r="N518" s="235"/>
      <c r="O518" s="235"/>
      <c r="P518" s="235"/>
      <c r="Q518" s="235"/>
      <c r="R518" s="235"/>
      <c r="S518" s="235"/>
      <c r="T518" s="236"/>
      <c r="AT518" s="237" t="s">
        <v>167</v>
      </c>
      <c r="AU518" s="237" t="s">
        <v>165</v>
      </c>
      <c r="AV518" s="12" t="s">
        <v>164</v>
      </c>
      <c r="AW518" s="12" t="s">
        <v>34</v>
      </c>
      <c r="AX518" s="12" t="s">
        <v>8</v>
      </c>
      <c r="AY518" s="237" t="s">
        <v>157</v>
      </c>
    </row>
    <row r="519" spans="2:65" s="1" customFormat="1" ht="22.5" customHeight="1">
      <c r="B519" s="38"/>
      <c r="C519" s="204" t="s">
        <v>654</v>
      </c>
      <c r="D519" s="204" t="s">
        <v>159</v>
      </c>
      <c r="E519" s="205" t="s">
        <v>574</v>
      </c>
      <c r="F519" s="206" t="s">
        <v>575</v>
      </c>
      <c r="G519" s="207" t="s">
        <v>162</v>
      </c>
      <c r="H519" s="208">
        <v>259.66</v>
      </c>
      <c r="I519" s="209"/>
      <c r="J519" s="208">
        <f>ROUND(I519*H519,0)</f>
        <v>0</v>
      </c>
      <c r="K519" s="206" t="s">
        <v>163</v>
      </c>
      <c r="L519" s="43"/>
      <c r="M519" s="210" t="s">
        <v>20</v>
      </c>
      <c r="N519" s="211" t="s">
        <v>46</v>
      </c>
      <c r="O519" s="79"/>
      <c r="P519" s="212">
        <f>O519*H519</f>
        <v>0</v>
      </c>
      <c r="Q519" s="212">
        <v>0.00078</v>
      </c>
      <c r="R519" s="212">
        <f>Q519*H519</f>
        <v>0.20253480000000001</v>
      </c>
      <c r="S519" s="212">
        <v>0</v>
      </c>
      <c r="T519" s="213">
        <f>S519*H519</f>
        <v>0</v>
      </c>
      <c r="AR519" s="17" t="s">
        <v>247</v>
      </c>
      <c r="AT519" s="17" t="s">
        <v>159</v>
      </c>
      <c r="AU519" s="17" t="s">
        <v>165</v>
      </c>
      <c r="AY519" s="17" t="s">
        <v>157</v>
      </c>
      <c r="BE519" s="214">
        <f>IF(N519="základní",J519,0)</f>
        <v>0</v>
      </c>
      <c r="BF519" s="214">
        <f>IF(N519="snížená",J519,0)</f>
        <v>0</v>
      </c>
      <c r="BG519" s="214">
        <f>IF(N519="zákl. přenesená",J519,0)</f>
        <v>0</v>
      </c>
      <c r="BH519" s="214">
        <f>IF(N519="sníž. přenesená",J519,0)</f>
        <v>0</v>
      </c>
      <c r="BI519" s="214">
        <f>IF(N519="nulová",J519,0)</f>
        <v>0</v>
      </c>
      <c r="BJ519" s="17" t="s">
        <v>165</v>
      </c>
      <c r="BK519" s="214">
        <f>ROUND(I519*H519,0)</f>
        <v>0</v>
      </c>
      <c r="BL519" s="17" t="s">
        <v>247</v>
      </c>
      <c r="BM519" s="17" t="s">
        <v>2177</v>
      </c>
    </row>
    <row r="520" spans="2:51" s="11" customFormat="1" ht="12">
      <c r="B520" s="215"/>
      <c r="C520" s="216"/>
      <c r="D520" s="217" t="s">
        <v>167</v>
      </c>
      <c r="E520" s="218" t="s">
        <v>20</v>
      </c>
      <c r="F520" s="219" t="s">
        <v>2161</v>
      </c>
      <c r="G520" s="216"/>
      <c r="H520" s="220">
        <v>259.66</v>
      </c>
      <c r="I520" s="221"/>
      <c r="J520" s="216"/>
      <c r="K520" s="216"/>
      <c r="L520" s="222"/>
      <c r="M520" s="223"/>
      <c r="N520" s="224"/>
      <c r="O520" s="224"/>
      <c r="P520" s="224"/>
      <c r="Q520" s="224"/>
      <c r="R520" s="224"/>
      <c r="S520" s="224"/>
      <c r="T520" s="225"/>
      <c r="AT520" s="226" t="s">
        <v>167</v>
      </c>
      <c r="AU520" s="226" t="s">
        <v>165</v>
      </c>
      <c r="AV520" s="11" t="s">
        <v>165</v>
      </c>
      <c r="AW520" s="11" t="s">
        <v>34</v>
      </c>
      <c r="AX520" s="11" t="s">
        <v>8</v>
      </c>
      <c r="AY520" s="226" t="s">
        <v>157</v>
      </c>
    </row>
    <row r="521" spans="2:65" s="1" customFormat="1" ht="16.5" customHeight="1">
      <c r="B521" s="38"/>
      <c r="C521" s="204" t="s">
        <v>659</v>
      </c>
      <c r="D521" s="204" t="s">
        <v>159</v>
      </c>
      <c r="E521" s="205" t="s">
        <v>578</v>
      </c>
      <c r="F521" s="206" t="s">
        <v>579</v>
      </c>
      <c r="G521" s="207" t="s">
        <v>162</v>
      </c>
      <c r="H521" s="208">
        <v>259.66</v>
      </c>
      <c r="I521" s="209"/>
      <c r="J521" s="208">
        <f>ROUND(I521*H521,0)</f>
        <v>0</v>
      </c>
      <c r="K521" s="206" t="s">
        <v>163</v>
      </c>
      <c r="L521" s="43"/>
      <c r="M521" s="210" t="s">
        <v>20</v>
      </c>
      <c r="N521" s="211" t="s">
        <v>46</v>
      </c>
      <c r="O521" s="79"/>
      <c r="P521" s="212">
        <f>O521*H521</f>
        <v>0</v>
      </c>
      <c r="Q521" s="212">
        <v>0.0004</v>
      </c>
      <c r="R521" s="212">
        <f>Q521*H521</f>
        <v>0.10386400000000001</v>
      </c>
      <c r="S521" s="212">
        <v>0</v>
      </c>
      <c r="T521" s="213">
        <f>S521*H521</f>
        <v>0</v>
      </c>
      <c r="AR521" s="17" t="s">
        <v>247</v>
      </c>
      <c r="AT521" s="17" t="s">
        <v>159</v>
      </c>
      <c r="AU521" s="17" t="s">
        <v>165</v>
      </c>
      <c r="AY521" s="17" t="s">
        <v>157</v>
      </c>
      <c r="BE521" s="214">
        <f>IF(N521="základní",J521,0)</f>
        <v>0</v>
      </c>
      <c r="BF521" s="214">
        <f>IF(N521="snížená",J521,0)</f>
        <v>0</v>
      </c>
      <c r="BG521" s="214">
        <f>IF(N521="zákl. přenesená",J521,0)</f>
        <v>0</v>
      </c>
      <c r="BH521" s="214">
        <f>IF(N521="sníž. přenesená",J521,0)</f>
        <v>0</v>
      </c>
      <c r="BI521" s="214">
        <f>IF(N521="nulová",J521,0)</f>
        <v>0</v>
      </c>
      <c r="BJ521" s="17" t="s">
        <v>165</v>
      </c>
      <c r="BK521" s="214">
        <f>ROUND(I521*H521,0)</f>
        <v>0</v>
      </c>
      <c r="BL521" s="17" t="s">
        <v>247</v>
      </c>
      <c r="BM521" s="17" t="s">
        <v>2178</v>
      </c>
    </row>
    <row r="522" spans="2:51" s="11" customFormat="1" ht="12">
      <c r="B522" s="215"/>
      <c r="C522" s="216"/>
      <c r="D522" s="217" t="s">
        <v>167</v>
      </c>
      <c r="E522" s="218" t="s">
        <v>20</v>
      </c>
      <c r="F522" s="219" t="s">
        <v>2161</v>
      </c>
      <c r="G522" s="216"/>
      <c r="H522" s="220">
        <v>259.66</v>
      </c>
      <c r="I522" s="221"/>
      <c r="J522" s="216"/>
      <c r="K522" s="216"/>
      <c r="L522" s="222"/>
      <c r="M522" s="223"/>
      <c r="N522" s="224"/>
      <c r="O522" s="224"/>
      <c r="P522" s="224"/>
      <c r="Q522" s="224"/>
      <c r="R522" s="224"/>
      <c r="S522" s="224"/>
      <c r="T522" s="225"/>
      <c r="AT522" s="226" t="s">
        <v>167</v>
      </c>
      <c r="AU522" s="226" t="s">
        <v>165</v>
      </c>
      <c r="AV522" s="11" t="s">
        <v>165</v>
      </c>
      <c r="AW522" s="11" t="s">
        <v>34</v>
      </c>
      <c r="AX522" s="11" t="s">
        <v>8</v>
      </c>
      <c r="AY522" s="226" t="s">
        <v>157</v>
      </c>
    </row>
    <row r="523" spans="2:65" s="1" customFormat="1" ht="16.5" customHeight="1">
      <c r="B523" s="38"/>
      <c r="C523" s="248" t="s">
        <v>664</v>
      </c>
      <c r="D523" s="248" t="s">
        <v>223</v>
      </c>
      <c r="E523" s="249" t="s">
        <v>582</v>
      </c>
      <c r="F523" s="250" t="s">
        <v>583</v>
      </c>
      <c r="G523" s="251" t="s">
        <v>162</v>
      </c>
      <c r="H523" s="252">
        <v>311.59</v>
      </c>
      <c r="I523" s="253"/>
      <c r="J523" s="252">
        <f>ROUND(I523*H523,0)</f>
        <v>0</v>
      </c>
      <c r="K523" s="250" t="s">
        <v>163</v>
      </c>
      <c r="L523" s="254"/>
      <c r="M523" s="255" t="s">
        <v>20</v>
      </c>
      <c r="N523" s="256" t="s">
        <v>46</v>
      </c>
      <c r="O523" s="79"/>
      <c r="P523" s="212">
        <f>O523*H523</f>
        <v>0</v>
      </c>
      <c r="Q523" s="212">
        <v>0.0039</v>
      </c>
      <c r="R523" s="212">
        <f>Q523*H523</f>
        <v>1.2152009999999998</v>
      </c>
      <c r="S523" s="212">
        <v>0</v>
      </c>
      <c r="T523" s="213">
        <f>S523*H523</f>
        <v>0</v>
      </c>
      <c r="AR523" s="17" t="s">
        <v>374</v>
      </c>
      <c r="AT523" s="17" t="s">
        <v>223</v>
      </c>
      <c r="AU523" s="17" t="s">
        <v>165</v>
      </c>
      <c r="AY523" s="17" t="s">
        <v>157</v>
      </c>
      <c r="BE523" s="214">
        <f>IF(N523="základní",J523,0)</f>
        <v>0</v>
      </c>
      <c r="BF523" s="214">
        <f>IF(N523="snížená",J523,0)</f>
        <v>0</v>
      </c>
      <c r="BG523" s="214">
        <f>IF(N523="zákl. přenesená",J523,0)</f>
        <v>0</v>
      </c>
      <c r="BH523" s="214">
        <f>IF(N523="sníž. přenesená",J523,0)</f>
        <v>0</v>
      </c>
      <c r="BI523" s="214">
        <f>IF(N523="nulová",J523,0)</f>
        <v>0</v>
      </c>
      <c r="BJ523" s="17" t="s">
        <v>165</v>
      </c>
      <c r="BK523" s="214">
        <f>ROUND(I523*H523,0)</f>
        <v>0</v>
      </c>
      <c r="BL523" s="17" t="s">
        <v>247</v>
      </c>
      <c r="BM523" s="17" t="s">
        <v>2179</v>
      </c>
    </row>
    <row r="524" spans="2:51" s="11" customFormat="1" ht="12">
      <c r="B524" s="215"/>
      <c r="C524" s="216"/>
      <c r="D524" s="217" t="s">
        <v>167</v>
      </c>
      <c r="E524" s="218" t="s">
        <v>20</v>
      </c>
      <c r="F524" s="219" t="s">
        <v>2180</v>
      </c>
      <c r="G524" s="216"/>
      <c r="H524" s="220">
        <v>311.59</v>
      </c>
      <c r="I524" s="221"/>
      <c r="J524" s="216"/>
      <c r="K524" s="216"/>
      <c r="L524" s="222"/>
      <c r="M524" s="223"/>
      <c r="N524" s="224"/>
      <c r="O524" s="224"/>
      <c r="P524" s="224"/>
      <c r="Q524" s="224"/>
      <c r="R524" s="224"/>
      <c r="S524" s="224"/>
      <c r="T524" s="225"/>
      <c r="AT524" s="226" t="s">
        <v>167</v>
      </c>
      <c r="AU524" s="226" t="s">
        <v>165</v>
      </c>
      <c r="AV524" s="11" t="s">
        <v>165</v>
      </c>
      <c r="AW524" s="11" t="s">
        <v>34</v>
      </c>
      <c r="AX524" s="11" t="s">
        <v>8</v>
      </c>
      <c r="AY524" s="226" t="s">
        <v>157</v>
      </c>
    </row>
    <row r="525" spans="2:65" s="1" customFormat="1" ht="16.5" customHeight="1">
      <c r="B525" s="38"/>
      <c r="C525" s="204" t="s">
        <v>669</v>
      </c>
      <c r="D525" s="204" t="s">
        <v>159</v>
      </c>
      <c r="E525" s="205" t="s">
        <v>587</v>
      </c>
      <c r="F525" s="206" t="s">
        <v>588</v>
      </c>
      <c r="G525" s="207" t="s">
        <v>231</v>
      </c>
      <c r="H525" s="208">
        <v>129.96</v>
      </c>
      <c r="I525" s="209"/>
      <c r="J525" s="208">
        <f>ROUND(I525*H525,0)</f>
        <v>0</v>
      </c>
      <c r="K525" s="206" t="s">
        <v>163</v>
      </c>
      <c r="L525" s="43"/>
      <c r="M525" s="210" t="s">
        <v>20</v>
      </c>
      <c r="N525" s="211" t="s">
        <v>46</v>
      </c>
      <c r="O525" s="79"/>
      <c r="P525" s="212">
        <f>O525*H525</f>
        <v>0</v>
      </c>
      <c r="Q525" s="212">
        <v>0.00028</v>
      </c>
      <c r="R525" s="212">
        <f>Q525*H525</f>
        <v>0.0363888</v>
      </c>
      <c r="S525" s="212">
        <v>0</v>
      </c>
      <c r="T525" s="213">
        <f>S525*H525</f>
        <v>0</v>
      </c>
      <c r="AR525" s="17" t="s">
        <v>247</v>
      </c>
      <c r="AT525" s="17" t="s">
        <v>159</v>
      </c>
      <c r="AU525" s="17" t="s">
        <v>165</v>
      </c>
      <c r="AY525" s="17" t="s">
        <v>157</v>
      </c>
      <c r="BE525" s="214">
        <f>IF(N525="základní",J525,0)</f>
        <v>0</v>
      </c>
      <c r="BF525" s="214">
        <f>IF(N525="snížená",J525,0)</f>
        <v>0</v>
      </c>
      <c r="BG525" s="214">
        <f>IF(N525="zákl. přenesená",J525,0)</f>
        <v>0</v>
      </c>
      <c r="BH525" s="214">
        <f>IF(N525="sníž. přenesená",J525,0)</f>
        <v>0</v>
      </c>
      <c r="BI525" s="214">
        <f>IF(N525="nulová",J525,0)</f>
        <v>0</v>
      </c>
      <c r="BJ525" s="17" t="s">
        <v>165</v>
      </c>
      <c r="BK525" s="214">
        <f>ROUND(I525*H525,0)</f>
        <v>0</v>
      </c>
      <c r="BL525" s="17" t="s">
        <v>247</v>
      </c>
      <c r="BM525" s="17" t="s">
        <v>2181</v>
      </c>
    </row>
    <row r="526" spans="2:51" s="11" customFormat="1" ht="12">
      <c r="B526" s="215"/>
      <c r="C526" s="216"/>
      <c r="D526" s="217" t="s">
        <v>167</v>
      </c>
      <c r="E526" s="218" t="s">
        <v>20</v>
      </c>
      <c r="F526" s="219" t="s">
        <v>2182</v>
      </c>
      <c r="G526" s="216"/>
      <c r="H526" s="220">
        <v>129.96</v>
      </c>
      <c r="I526" s="221"/>
      <c r="J526" s="216"/>
      <c r="K526" s="216"/>
      <c r="L526" s="222"/>
      <c r="M526" s="223"/>
      <c r="N526" s="224"/>
      <c r="O526" s="224"/>
      <c r="P526" s="224"/>
      <c r="Q526" s="224"/>
      <c r="R526" s="224"/>
      <c r="S526" s="224"/>
      <c r="T526" s="225"/>
      <c r="AT526" s="226" t="s">
        <v>167</v>
      </c>
      <c r="AU526" s="226" t="s">
        <v>165</v>
      </c>
      <c r="AV526" s="11" t="s">
        <v>165</v>
      </c>
      <c r="AW526" s="11" t="s">
        <v>34</v>
      </c>
      <c r="AX526" s="11" t="s">
        <v>8</v>
      </c>
      <c r="AY526" s="226" t="s">
        <v>157</v>
      </c>
    </row>
    <row r="527" spans="2:65" s="1" customFormat="1" ht="16.5" customHeight="1">
      <c r="B527" s="38"/>
      <c r="C527" s="204" t="s">
        <v>674</v>
      </c>
      <c r="D527" s="204" t="s">
        <v>159</v>
      </c>
      <c r="E527" s="205" t="s">
        <v>592</v>
      </c>
      <c r="F527" s="206" t="s">
        <v>593</v>
      </c>
      <c r="G527" s="207" t="s">
        <v>162</v>
      </c>
      <c r="H527" s="208">
        <v>579.1</v>
      </c>
      <c r="I527" s="209"/>
      <c r="J527" s="208">
        <f>ROUND(I527*H527,0)</f>
        <v>0</v>
      </c>
      <c r="K527" s="206" t="s">
        <v>163</v>
      </c>
      <c r="L527" s="43"/>
      <c r="M527" s="210" t="s">
        <v>20</v>
      </c>
      <c r="N527" s="211" t="s">
        <v>46</v>
      </c>
      <c r="O527" s="79"/>
      <c r="P527" s="212">
        <f>O527*H527</f>
        <v>0</v>
      </c>
      <c r="Q527" s="212">
        <v>0</v>
      </c>
      <c r="R527" s="212">
        <f>Q527*H527</f>
        <v>0</v>
      </c>
      <c r="S527" s="212">
        <v>0</v>
      </c>
      <c r="T527" s="213">
        <f>S527*H527</f>
        <v>0</v>
      </c>
      <c r="AR527" s="17" t="s">
        <v>247</v>
      </c>
      <c r="AT527" s="17" t="s">
        <v>159</v>
      </c>
      <c r="AU527" s="17" t="s">
        <v>165</v>
      </c>
      <c r="AY527" s="17" t="s">
        <v>157</v>
      </c>
      <c r="BE527" s="214">
        <f>IF(N527="základní",J527,0)</f>
        <v>0</v>
      </c>
      <c r="BF527" s="214">
        <f>IF(N527="snížená",J527,0)</f>
        <v>0</v>
      </c>
      <c r="BG527" s="214">
        <f>IF(N527="zákl. přenesená",J527,0)</f>
        <v>0</v>
      </c>
      <c r="BH527" s="214">
        <f>IF(N527="sníž. přenesená",J527,0)</f>
        <v>0</v>
      </c>
      <c r="BI527" s="214">
        <f>IF(N527="nulová",J527,0)</f>
        <v>0</v>
      </c>
      <c r="BJ527" s="17" t="s">
        <v>165</v>
      </c>
      <c r="BK527" s="214">
        <f>ROUND(I527*H527,0)</f>
        <v>0</v>
      </c>
      <c r="BL527" s="17" t="s">
        <v>247</v>
      </c>
      <c r="BM527" s="17" t="s">
        <v>2183</v>
      </c>
    </row>
    <row r="528" spans="2:51" s="13" customFormat="1" ht="12">
      <c r="B528" s="238"/>
      <c r="C528" s="239"/>
      <c r="D528" s="217" t="s">
        <v>167</v>
      </c>
      <c r="E528" s="240" t="s">
        <v>20</v>
      </c>
      <c r="F528" s="241" t="s">
        <v>595</v>
      </c>
      <c r="G528" s="239"/>
      <c r="H528" s="240" t="s">
        <v>20</v>
      </c>
      <c r="I528" s="242"/>
      <c r="J528" s="239"/>
      <c r="K528" s="239"/>
      <c r="L528" s="243"/>
      <c r="M528" s="244"/>
      <c r="N528" s="245"/>
      <c r="O528" s="245"/>
      <c r="P528" s="245"/>
      <c r="Q528" s="245"/>
      <c r="R528" s="245"/>
      <c r="S528" s="245"/>
      <c r="T528" s="246"/>
      <c r="AT528" s="247" t="s">
        <v>167</v>
      </c>
      <c r="AU528" s="247" t="s">
        <v>165</v>
      </c>
      <c r="AV528" s="13" t="s">
        <v>8</v>
      </c>
      <c r="AW528" s="13" t="s">
        <v>34</v>
      </c>
      <c r="AX528" s="13" t="s">
        <v>74</v>
      </c>
      <c r="AY528" s="247" t="s">
        <v>157</v>
      </c>
    </row>
    <row r="529" spans="2:51" s="11" customFormat="1" ht="12">
      <c r="B529" s="215"/>
      <c r="C529" s="216"/>
      <c r="D529" s="217" t="s">
        <v>167</v>
      </c>
      <c r="E529" s="218" t="s">
        <v>20</v>
      </c>
      <c r="F529" s="219" t="s">
        <v>2184</v>
      </c>
      <c r="G529" s="216"/>
      <c r="H529" s="220">
        <v>579.1</v>
      </c>
      <c r="I529" s="221"/>
      <c r="J529" s="216"/>
      <c r="K529" s="216"/>
      <c r="L529" s="222"/>
      <c r="M529" s="223"/>
      <c r="N529" s="224"/>
      <c r="O529" s="224"/>
      <c r="P529" s="224"/>
      <c r="Q529" s="224"/>
      <c r="R529" s="224"/>
      <c r="S529" s="224"/>
      <c r="T529" s="225"/>
      <c r="AT529" s="226" t="s">
        <v>167</v>
      </c>
      <c r="AU529" s="226" t="s">
        <v>165</v>
      </c>
      <c r="AV529" s="11" t="s">
        <v>165</v>
      </c>
      <c r="AW529" s="11" t="s">
        <v>34</v>
      </c>
      <c r="AX529" s="11" t="s">
        <v>74</v>
      </c>
      <c r="AY529" s="226" t="s">
        <v>157</v>
      </c>
    </row>
    <row r="530" spans="2:51" s="12" customFormat="1" ht="12">
      <c r="B530" s="227"/>
      <c r="C530" s="228"/>
      <c r="D530" s="217" t="s">
        <v>167</v>
      </c>
      <c r="E530" s="229" t="s">
        <v>20</v>
      </c>
      <c r="F530" s="230" t="s">
        <v>169</v>
      </c>
      <c r="G530" s="228"/>
      <c r="H530" s="231">
        <v>579.1</v>
      </c>
      <c r="I530" s="232"/>
      <c r="J530" s="228"/>
      <c r="K530" s="228"/>
      <c r="L530" s="233"/>
      <c r="M530" s="234"/>
      <c r="N530" s="235"/>
      <c r="O530" s="235"/>
      <c r="P530" s="235"/>
      <c r="Q530" s="235"/>
      <c r="R530" s="235"/>
      <c r="S530" s="235"/>
      <c r="T530" s="236"/>
      <c r="AT530" s="237" t="s">
        <v>167</v>
      </c>
      <c r="AU530" s="237" t="s">
        <v>165</v>
      </c>
      <c r="AV530" s="12" t="s">
        <v>164</v>
      </c>
      <c r="AW530" s="12" t="s">
        <v>34</v>
      </c>
      <c r="AX530" s="12" t="s">
        <v>8</v>
      </c>
      <c r="AY530" s="237" t="s">
        <v>157</v>
      </c>
    </row>
    <row r="531" spans="2:65" s="1" customFormat="1" ht="16.5" customHeight="1">
      <c r="B531" s="38"/>
      <c r="C531" s="248" t="s">
        <v>679</v>
      </c>
      <c r="D531" s="248" t="s">
        <v>223</v>
      </c>
      <c r="E531" s="249" t="s">
        <v>598</v>
      </c>
      <c r="F531" s="250" t="s">
        <v>599</v>
      </c>
      <c r="G531" s="251" t="s">
        <v>162</v>
      </c>
      <c r="H531" s="252">
        <v>608.06</v>
      </c>
      <c r="I531" s="253"/>
      <c r="J531" s="252">
        <f>ROUND(I531*H531,0)</f>
        <v>0</v>
      </c>
      <c r="K531" s="250" t="s">
        <v>163</v>
      </c>
      <c r="L531" s="254"/>
      <c r="M531" s="255" t="s">
        <v>20</v>
      </c>
      <c r="N531" s="256" t="s">
        <v>46</v>
      </c>
      <c r="O531" s="79"/>
      <c r="P531" s="212">
        <f>O531*H531</f>
        <v>0</v>
      </c>
      <c r="Q531" s="212">
        <v>0.00028</v>
      </c>
      <c r="R531" s="212">
        <f>Q531*H531</f>
        <v>0.17025679999999996</v>
      </c>
      <c r="S531" s="212">
        <v>0</v>
      </c>
      <c r="T531" s="213">
        <f>S531*H531</f>
        <v>0</v>
      </c>
      <c r="AR531" s="17" t="s">
        <v>374</v>
      </c>
      <c r="AT531" s="17" t="s">
        <v>223</v>
      </c>
      <c r="AU531" s="17" t="s">
        <v>165</v>
      </c>
      <c r="AY531" s="17" t="s">
        <v>157</v>
      </c>
      <c r="BE531" s="214">
        <f>IF(N531="základní",J531,0)</f>
        <v>0</v>
      </c>
      <c r="BF531" s="214">
        <f>IF(N531="snížená",J531,0)</f>
        <v>0</v>
      </c>
      <c r="BG531" s="214">
        <f>IF(N531="zákl. přenesená",J531,0)</f>
        <v>0</v>
      </c>
      <c r="BH531" s="214">
        <f>IF(N531="sníž. přenesená",J531,0)</f>
        <v>0</v>
      </c>
      <c r="BI531" s="214">
        <f>IF(N531="nulová",J531,0)</f>
        <v>0</v>
      </c>
      <c r="BJ531" s="17" t="s">
        <v>165</v>
      </c>
      <c r="BK531" s="214">
        <f>ROUND(I531*H531,0)</f>
        <v>0</v>
      </c>
      <c r="BL531" s="17" t="s">
        <v>247</v>
      </c>
      <c r="BM531" s="17" t="s">
        <v>2185</v>
      </c>
    </row>
    <row r="532" spans="2:51" s="11" customFormat="1" ht="12">
      <c r="B532" s="215"/>
      <c r="C532" s="216"/>
      <c r="D532" s="217" t="s">
        <v>167</v>
      </c>
      <c r="E532" s="218" t="s">
        <v>20</v>
      </c>
      <c r="F532" s="219" t="s">
        <v>2186</v>
      </c>
      <c r="G532" s="216"/>
      <c r="H532" s="220">
        <v>608.06</v>
      </c>
      <c r="I532" s="221"/>
      <c r="J532" s="216"/>
      <c r="K532" s="216"/>
      <c r="L532" s="222"/>
      <c r="M532" s="223"/>
      <c r="N532" s="224"/>
      <c r="O532" s="224"/>
      <c r="P532" s="224"/>
      <c r="Q532" s="224"/>
      <c r="R532" s="224"/>
      <c r="S532" s="224"/>
      <c r="T532" s="225"/>
      <c r="AT532" s="226" t="s">
        <v>167</v>
      </c>
      <c r="AU532" s="226" t="s">
        <v>165</v>
      </c>
      <c r="AV532" s="11" t="s">
        <v>165</v>
      </c>
      <c r="AW532" s="11" t="s">
        <v>34</v>
      </c>
      <c r="AX532" s="11" t="s">
        <v>8</v>
      </c>
      <c r="AY532" s="226" t="s">
        <v>157</v>
      </c>
    </row>
    <row r="533" spans="2:65" s="1" customFormat="1" ht="22.5" customHeight="1">
      <c r="B533" s="38"/>
      <c r="C533" s="204" t="s">
        <v>684</v>
      </c>
      <c r="D533" s="204" t="s">
        <v>159</v>
      </c>
      <c r="E533" s="205" t="s">
        <v>603</v>
      </c>
      <c r="F533" s="206" t="s">
        <v>604</v>
      </c>
      <c r="G533" s="207" t="s">
        <v>514</v>
      </c>
      <c r="H533" s="208">
        <v>2.99</v>
      </c>
      <c r="I533" s="209"/>
      <c r="J533" s="208">
        <f>ROUND(I533*H533,0)</f>
        <v>0</v>
      </c>
      <c r="K533" s="206" t="s">
        <v>163</v>
      </c>
      <c r="L533" s="43"/>
      <c r="M533" s="210" t="s">
        <v>20</v>
      </c>
      <c r="N533" s="211" t="s">
        <v>46</v>
      </c>
      <c r="O533" s="79"/>
      <c r="P533" s="212">
        <f>O533*H533</f>
        <v>0</v>
      </c>
      <c r="Q533" s="212">
        <v>0</v>
      </c>
      <c r="R533" s="212">
        <f>Q533*H533</f>
        <v>0</v>
      </c>
      <c r="S533" s="212">
        <v>0</v>
      </c>
      <c r="T533" s="213">
        <f>S533*H533</f>
        <v>0</v>
      </c>
      <c r="AR533" s="17" t="s">
        <v>247</v>
      </c>
      <c r="AT533" s="17" t="s">
        <v>159</v>
      </c>
      <c r="AU533" s="17" t="s">
        <v>165</v>
      </c>
      <c r="AY533" s="17" t="s">
        <v>157</v>
      </c>
      <c r="BE533" s="214">
        <f>IF(N533="základní",J533,0)</f>
        <v>0</v>
      </c>
      <c r="BF533" s="214">
        <f>IF(N533="snížená",J533,0)</f>
        <v>0</v>
      </c>
      <c r="BG533" s="214">
        <f>IF(N533="zákl. přenesená",J533,0)</f>
        <v>0</v>
      </c>
      <c r="BH533" s="214">
        <f>IF(N533="sníž. přenesená",J533,0)</f>
        <v>0</v>
      </c>
      <c r="BI533" s="214">
        <f>IF(N533="nulová",J533,0)</f>
        <v>0</v>
      </c>
      <c r="BJ533" s="17" t="s">
        <v>165</v>
      </c>
      <c r="BK533" s="214">
        <f>ROUND(I533*H533,0)</f>
        <v>0</v>
      </c>
      <c r="BL533" s="17" t="s">
        <v>247</v>
      </c>
      <c r="BM533" s="17" t="s">
        <v>2187</v>
      </c>
    </row>
    <row r="534" spans="2:63" s="10" customFormat="1" ht="22.8" customHeight="1">
      <c r="B534" s="188"/>
      <c r="C534" s="189"/>
      <c r="D534" s="190" t="s">
        <v>73</v>
      </c>
      <c r="E534" s="202" t="s">
        <v>606</v>
      </c>
      <c r="F534" s="202" t="s">
        <v>607</v>
      </c>
      <c r="G534" s="189"/>
      <c r="H534" s="189"/>
      <c r="I534" s="192"/>
      <c r="J534" s="203">
        <f>BK534</f>
        <v>0</v>
      </c>
      <c r="K534" s="189"/>
      <c r="L534" s="194"/>
      <c r="M534" s="195"/>
      <c r="N534" s="196"/>
      <c r="O534" s="196"/>
      <c r="P534" s="197">
        <f>SUM(P535:P540)</f>
        <v>0</v>
      </c>
      <c r="Q534" s="196"/>
      <c r="R534" s="197">
        <f>SUM(R535:R540)</f>
        <v>2.55736</v>
      </c>
      <c r="S534" s="196"/>
      <c r="T534" s="198">
        <f>SUM(T535:T540)</f>
        <v>0</v>
      </c>
      <c r="AR534" s="199" t="s">
        <v>165</v>
      </c>
      <c r="AT534" s="200" t="s">
        <v>73</v>
      </c>
      <c r="AU534" s="200" t="s">
        <v>8</v>
      </c>
      <c r="AY534" s="199" t="s">
        <v>157</v>
      </c>
      <c r="BK534" s="201">
        <f>SUM(BK535:BK540)</f>
        <v>0</v>
      </c>
    </row>
    <row r="535" spans="2:65" s="1" customFormat="1" ht="16.5" customHeight="1">
      <c r="B535" s="38"/>
      <c r="C535" s="204" t="s">
        <v>689</v>
      </c>
      <c r="D535" s="204" t="s">
        <v>159</v>
      </c>
      <c r="E535" s="205" t="s">
        <v>609</v>
      </c>
      <c r="F535" s="206" t="s">
        <v>610</v>
      </c>
      <c r="G535" s="207" t="s">
        <v>162</v>
      </c>
      <c r="H535" s="208">
        <v>555.95</v>
      </c>
      <c r="I535" s="209"/>
      <c r="J535" s="208">
        <f>ROUND(I535*H535,0)</f>
        <v>0</v>
      </c>
      <c r="K535" s="206" t="s">
        <v>163</v>
      </c>
      <c r="L535" s="43"/>
      <c r="M535" s="210" t="s">
        <v>20</v>
      </c>
      <c r="N535" s="211" t="s">
        <v>46</v>
      </c>
      <c r="O535" s="79"/>
      <c r="P535" s="212">
        <f>O535*H535</f>
        <v>0</v>
      </c>
      <c r="Q535" s="212">
        <v>0</v>
      </c>
      <c r="R535" s="212">
        <f>Q535*H535</f>
        <v>0</v>
      </c>
      <c r="S535" s="212">
        <v>0</v>
      </c>
      <c r="T535" s="213">
        <f>S535*H535</f>
        <v>0</v>
      </c>
      <c r="AR535" s="17" t="s">
        <v>247</v>
      </c>
      <c r="AT535" s="17" t="s">
        <v>159</v>
      </c>
      <c r="AU535" s="17" t="s">
        <v>165</v>
      </c>
      <c r="AY535" s="17" t="s">
        <v>157</v>
      </c>
      <c r="BE535" s="214">
        <f>IF(N535="základní",J535,0)</f>
        <v>0</v>
      </c>
      <c r="BF535" s="214">
        <f>IF(N535="snížená",J535,0)</f>
        <v>0</v>
      </c>
      <c r="BG535" s="214">
        <f>IF(N535="zákl. přenesená",J535,0)</f>
        <v>0</v>
      </c>
      <c r="BH535" s="214">
        <f>IF(N535="sníž. přenesená",J535,0)</f>
        <v>0</v>
      </c>
      <c r="BI535" s="214">
        <f>IF(N535="nulová",J535,0)</f>
        <v>0</v>
      </c>
      <c r="BJ535" s="17" t="s">
        <v>165</v>
      </c>
      <c r="BK535" s="214">
        <f>ROUND(I535*H535,0)</f>
        <v>0</v>
      </c>
      <c r="BL535" s="17" t="s">
        <v>247</v>
      </c>
      <c r="BM535" s="17" t="s">
        <v>2188</v>
      </c>
    </row>
    <row r="536" spans="2:51" s="11" customFormat="1" ht="12">
      <c r="B536" s="215"/>
      <c r="C536" s="216"/>
      <c r="D536" s="217" t="s">
        <v>167</v>
      </c>
      <c r="E536" s="218" t="s">
        <v>20</v>
      </c>
      <c r="F536" s="219" t="s">
        <v>2189</v>
      </c>
      <c r="G536" s="216"/>
      <c r="H536" s="220">
        <v>555.95</v>
      </c>
      <c r="I536" s="221"/>
      <c r="J536" s="216"/>
      <c r="K536" s="216"/>
      <c r="L536" s="222"/>
      <c r="M536" s="223"/>
      <c r="N536" s="224"/>
      <c r="O536" s="224"/>
      <c r="P536" s="224"/>
      <c r="Q536" s="224"/>
      <c r="R536" s="224"/>
      <c r="S536" s="224"/>
      <c r="T536" s="225"/>
      <c r="AT536" s="226" t="s">
        <v>167</v>
      </c>
      <c r="AU536" s="226" t="s">
        <v>165</v>
      </c>
      <c r="AV536" s="11" t="s">
        <v>165</v>
      </c>
      <c r="AW536" s="11" t="s">
        <v>34</v>
      </c>
      <c r="AX536" s="11" t="s">
        <v>74</v>
      </c>
      <c r="AY536" s="226" t="s">
        <v>157</v>
      </c>
    </row>
    <row r="537" spans="2:51" s="12" customFormat="1" ht="12">
      <c r="B537" s="227"/>
      <c r="C537" s="228"/>
      <c r="D537" s="217" t="s">
        <v>167</v>
      </c>
      <c r="E537" s="229" t="s">
        <v>20</v>
      </c>
      <c r="F537" s="230" t="s">
        <v>169</v>
      </c>
      <c r="G537" s="228"/>
      <c r="H537" s="231">
        <v>555.95</v>
      </c>
      <c r="I537" s="232"/>
      <c r="J537" s="228"/>
      <c r="K537" s="228"/>
      <c r="L537" s="233"/>
      <c r="M537" s="234"/>
      <c r="N537" s="235"/>
      <c r="O537" s="235"/>
      <c r="P537" s="235"/>
      <c r="Q537" s="235"/>
      <c r="R537" s="235"/>
      <c r="S537" s="235"/>
      <c r="T537" s="236"/>
      <c r="AT537" s="237" t="s">
        <v>167</v>
      </c>
      <c r="AU537" s="237" t="s">
        <v>165</v>
      </c>
      <c r="AV537" s="12" t="s">
        <v>164</v>
      </c>
      <c r="AW537" s="12" t="s">
        <v>34</v>
      </c>
      <c r="AX537" s="12" t="s">
        <v>8</v>
      </c>
      <c r="AY537" s="237" t="s">
        <v>157</v>
      </c>
    </row>
    <row r="538" spans="2:65" s="1" customFormat="1" ht="16.5" customHeight="1">
      <c r="B538" s="38"/>
      <c r="C538" s="248" t="s">
        <v>694</v>
      </c>
      <c r="D538" s="248" t="s">
        <v>223</v>
      </c>
      <c r="E538" s="249" t="s">
        <v>614</v>
      </c>
      <c r="F538" s="250" t="s">
        <v>615</v>
      </c>
      <c r="G538" s="251" t="s">
        <v>162</v>
      </c>
      <c r="H538" s="252">
        <v>639.34</v>
      </c>
      <c r="I538" s="253"/>
      <c r="J538" s="252">
        <f>ROUND(I538*H538,0)</f>
        <v>0</v>
      </c>
      <c r="K538" s="250" t="s">
        <v>163</v>
      </c>
      <c r="L538" s="254"/>
      <c r="M538" s="255" t="s">
        <v>20</v>
      </c>
      <c r="N538" s="256" t="s">
        <v>46</v>
      </c>
      <c r="O538" s="79"/>
      <c r="P538" s="212">
        <f>O538*H538</f>
        <v>0</v>
      </c>
      <c r="Q538" s="212">
        <v>0.004</v>
      </c>
      <c r="R538" s="212">
        <f>Q538*H538</f>
        <v>2.55736</v>
      </c>
      <c r="S538" s="212">
        <v>0</v>
      </c>
      <c r="T538" s="213">
        <f>S538*H538</f>
        <v>0</v>
      </c>
      <c r="AR538" s="17" t="s">
        <v>374</v>
      </c>
      <c r="AT538" s="17" t="s">
        <v>223</v>
      </c>
      <c r="AU538" s="17" t="s">
        <v>165</v>
      </c>
      <c r="AY538" s="17" t="s">
        <v>157</v>
      </c>
      <c r="BE538" s="214">
        <f>IF(N538="základní",J538,0)</f>
        <v>0</v>
      </c>
      <c r="BF538" s="214">
        <f>IF(N538="snížená",J538,0)</f>
        <v>0</v>
      </c>
      <c r="BG538" s="214">
        <f>IF(N538="zákl. přenesená",J538,0)</f>
        <v>0</v>
      </c>
      <c r="BH538" s="214">
        <f>IF(N538="sníž. přenesená",J538,0)</f>
        <v>0</v>
      </c>
      <c r="BI538" s="214">
        <f>IF(N538="nulová",J538,0)</f>
        <v>0</v>
      </c>
      <c r="BJ538" s="17" t="s">
        <v>165</v>
      </c>
      <c r="BK538" s="214">
        <f>ROUND(I538*H538,0)</f>
        <v>0</v>
      </c>
      <c r="BL538" s="17" t="s">
        <v>247</v>
      </c>
      <c r="BM538" s="17" t="s">
        <v>2190</v>
      </c>
    </row>
    <row r="539" spans="2:51" s="11" customFormat="1" ht="12">
      <c r="B539" s="215"/>
      <c r="C539" s="216"/>
      <c r="D539" s="217" t="s">
        <v>167</v>
      </c>
      <c r="E539" s="218" t="s">
        <v>20</v>
      </c>
      <c r="F539" s="219" t="s">
        <v>2191</v>
      </c>
      <c r="G539" s="216"/>
      <c r="H539" s="220">
        <v>639.34</v>
      </c>
      <c r="I539" s="221"/>
      <c r="J539" s="216"/>
      <c r="K539" s="216"/>
      <c r="L539" s="222"/>
      <c r="M539" s="223"/>
      <c r="N539" s="224"/>
      <c r="O539" s="224"/>
      <c r="P539" s="224"/>
      <c r="Q539" s="224"/>
      <c r="R539" s="224"/>
      <c r="S539" s="224"/>
      <c r="T539" s="225"/>
      <c r="AT539" s="226" t="s">
        <v>167</v>
      </c>
      <c r="AU539" s="226" t="s">
        <v>165</v>
      </c>
      <c r="AV539" s="11" t="s">
        <v>165</v>
      </c>
      <c r="AW539" s="11" t="s">
        <v>34</v>
      </c>
      <c r="AX539" s="11" t="s">
        <v>8</v>
      </c>
      <c r="AY539" s="226" t="s">
        <v>157</v>
      </c>
    </row>
    <row r="540" spans="2:65" s="1" customFormat="1" ht="22.5" customHeight="1">
      <c r="B540" s="38"/>
      <c r="C540" s="204" t="s">
        <v>700</v>
      </c>
      <c r="D540" s="204" t="s">
        <v>159</v>
      </c>
      <c r="E540" s="205" t="s">
        <v>619</v>
      </c>
      <c r="F540" s="206" t="s">
        <v>620</v>
      </c>
      <c r="G540" s="207" t="s">
        <v>514</v>
      </c>
      <c r="H540" s="208">
        <v>2.56</v>
      </c>
      <c r="I540" s="209"/>
      <c r="J540" s="208">
        <f>ROUND(I540*H540,0)</f>
        <v>0</v>
      </c>
      <c r="K540" s="206" t="s">
        <v>163</v>
      </c>
      <c r="L540" s="43"/>
      <c r="M540" s="210" t="s">
        <v>20</v>
      </c>
      <c r="N540" s="211" t="s">
        <v>46</v>
      </c>
      <c r="O540" s="79"/>
      <c r="P540" s="212">
        <f>O540*H540</f>
        <v>0</v>
      </c>
      <c r="Q540" s="212">
        <v>0</v>
      </c>
      <c r="R540" s="212">
        <f>Q540*H540</f>
        <v>0</v>
      </c>
      <c r="S540" s="212">
        <v>0</v>
      </c>
      <c r="T540" s="213">
        <f>S540*H540</f>
        <v>0</v>
      </c>
      <c r="AR540" s="17" t="s">
        <v>247</v>
      </c>
      <c r="AT540" s="17" t="s">
        <v>159</v>
      </c>
      <c r="AU540" s="17" t="s">
        <v>165</v>
      </c>
      <c r="AY540" s="17" t="s">
        <v>157</v>
      </c>
      <c r="BE540" s="214">
        <f>IF(N540="základní",J540,0)</f>
        <v>0</v>
      </c>
      <c r="BF540" s="214">
        <f>IF(N540="snížená",J540,0)</f>
        <v>0</v>
      </c>
      <c r="BG540" s="214">
        <f>IF(N540="zákl. přenesená",J540,0)</f>
        <v>0</v>
      </c>
      <c r="BH540" s="214">
        <f>IF(N540="sníž. přenesená",J540,0)</f>
        <v>0</v>
      </c>
      <c r="BI540" s="214">
        <f>IF(N540="nulová",J540,0)</f>
        <v>0</v>
      </c>
      <c r="BJ540" s="17" t="s">
        <v>165</v>
      </c>
      <c r="BK540" s="214">
        <f>ROUND(I540*H540,0)</f>
        <v>0</v>
      </c>
      <c r="BL540" s="17" t="s">
        <v>247</v>
      </c>
      <c r="BM540" s="17" t="s">
        <v>2192</v>
      </c>
    </row>
    <row r="541" spans="2:63" s="10" customFormat="1" ht="22.8" customHeight="1">
      <c r="B541" s="188"/>
      <c r="C541" s="189"/>
      <c r="D541" s="190" t="s">
        <v>73</v>
      </c>
      <c r="E541" s="202" t="s">
        <v>622</v>
      </c>
      <c r="F541" s="202" t="s">
        <v>623</v>
      </c>
      <c r="G541" s="189"/>
      <c r="H541" s="189"/>
      <c r="I541" s="192"/>
      <c r="J541" s="203">
        <f>BK541</f>
        <v>0</v>
      </c>
      <c r="K541" s="189"/>
      <c r="L541" s="194"/>
      <c r="M541" s="195"/>
      <c r="N541" s="196"/>
      <c r="O541" s="196"/>
      <c r="P541" s="197">
        <f>SUM(P542:P598)</f>
        <v>0</v>
      </c>
      <c r="Q541" s="196"/>
      <c r="R541" s="197">
        <f>SUM(R542:R598)</f>
        <v>11.366048000000001</v>
      </c>
      <c r="S541" s="196"/>
      <c r="T541" s="198">
        <f>SUM(T542:T598)</f>
        <v>0</v>
      </c>
      <c r="AR541" s="199" t="s">
        <v>165</v>
      </c>
      <c r="AT541" s="200" t="s">
        <v>73</v>
      </c>
      <c r="AU541" s="200" t="s">
        <v>8</v>
      </c>
      <c r="AY541" s="199" t="s">
        <v>157</v>
      </c>
      <c r="BK541" s="201">
        <f>SUM(BK542:BK598)</f>
        <v>0</v>
      </c>
    </row>
    <row r="542" spans="2:65" s="1" customFormat="1" ht="22.5" customHeight="1">
      <c r="B542" s="38"/>
      <c r="C542" s="204" t="s">
        <v>704</v>
      </c>
      <c r="D542" s="204" t="s">
        <v>159</v>
      </c>
      <c r="E542" s="205" t="s">
        <v>2193</v>
      </c>
      <c r="F542" s="206" t="s">
        <v>2194</v>
      </c>
      <c r="G542" s="207" t="s">
        <v>162</v>
      </c>
      <c r="H542" s="208">
        <v>233.16</v>
      </c>
      <c r="I542" s="209"/>
      <c r="J542" s="208">
        <f>ROUND(I542*H542,0)</f>
        <v>0</v>
      </c>
      <c r="K542" s="206" t="s">
        <v>163</v>
      </c>
      <c r="L542" s="43"/>
      <c r="M542" s="210" t="s">
        <v>20</v>
      </c>
      <c r="N542" s="211" t="s">
        <v>46</v>
      </c>
      <c r="O542" s="79"/>
      <c r="P542" s="212">
        <f>O542*H542</f>
        <v>0</v>
      </c>
      <c r="Q542" s="212">
        <v>0</v>
      </c>
      <c r="R542" s="212">
        <f>Q542*H542</f>
        <v>0</v>
      </c>
      <c r="S542" s="212">
        <v>0</v>
      </c>
      <c r="T542" s="213">
        <f>S542*H542</f>
        <v>0</v>
      </c>
      <c r="AR542" s="17" t="s">
        <v>247</v>
      </c>
      <c r="AT542" s="17" t="s">
        <v>159</v>
      </c>
      <c r="AU542" s="17" t="s">
        <v>165</v>
      </c>
      <c r="AY542" s="17" t="s">
        <v>157</v>
      </c>
      <c r="BE542" s="214">
        <f>IF(N542="základní",J542,0)</f>
        <v>0</v>
      </c>
      <c r="BF542" s="214">
        <f>IF(N542="snížená",J542,0)</f>
        <v>0</v>
      </c>
      <c r="BG542" s="214">
        <f>IF(N542="zákl. přenesená",J542,0)</f>
        <v>0</v>
      </c>
      <c r="BH542" s="214">
        <f>IF(N542="sníž. přenesená",J542,0)</f>
        <v>0</v>
      </c>
      <c r="BI542" s="214">
        <f>IF(N542="nulová",J542,0)</f>
        <v>0</v>
      </c>
      <c r="BJ542" s="17" t="s">
        <v>165</v>
      </c>
      <c r="BK542" s="214">
        <f>ROUND(I542*H542,0)</f>
        <v>0</v>
      </c>
      <c r="BL542" s="17" t="s">
        <v>247</v>
      </c>
      <c r="BM542" s="17" t="s">
        <v>2195</v>
      </c>
    </row>
    <row r="543" spans="2:51" s="13" customFormat="1" ht="12">
      <c r="B543" s="238"/>
      <c r="C543" s="239"/>
      <c r="D543" s="217" t="s">
        <v>167</v>
      </c>
      <c r="E543" s="240" t="s">
        <v>20</v>
      </c>
      <c r="F543" s="241" t="s">
        <v>2196</v>
      </c>
      <c r="G543" s="239"/>
      <c r="H543" s="240" t="s">
        <v>20</v>
      </c>
      <c r="I543" s="242"/>
      <c r="J543" s="239"/>
      <c r="K543" s="239"/>
      <c r="L543" s="243"/>
      <c r="M543" s="244"/>
      <c r="N543" s="245"/>
      <c r="O543" s="245"/>
      <c r="P543" s="245"/>
      <c r="Q543" s="245"/>
      <c r="R543" s="245"/>
      <c r="S543" s="245"/>
      <c r="T543" s="246"/>
      <c r="AT543" s="247" t="s">
        <v>167</v>
      </c>
      <c r="AU543" s="247" t="s">
        <v>165</v>
      </c>
      <c r="AV543" s="13" t="s">
        <v>8</v>
      </c>
      <c r="AW543" s="13" t="s">
        <v>34</v>
      </c>
      <c r="AX543" s="13" t="s">
        <v>74</v>
      </c>
      <c r="AY543" s="247" t="s">
        <v>157</v>
      </c>
    </row>
    <row r="544" spans="2:51" s="11" customFormat="1" ht="12">
      <c r="B544" s="215"/>
      <c r="C544" s="216"/>
      <c r="D544" s="217" t="s">
        <v>167</v>
      </c>
      <c r="E544" s="218" t="s">
        <v>20</v>
      </c>
      <c r="F544" s="219" t="s">
        <v>2197</v>
      </c>
      <c r="G544" s="216"/>
      <c r="H544" s="220">
        <v>181.68</v>
      </c>
      <c r="I544" s="221"/>
      <c r="J544" s="216"/>
      <c r="K544" s="216"/>
      <c r="L544" s="222"/>
      <c r="M544" s="223"/>
      <c r="N544" s="224"/>
      <c r="O544" s="224"/>
      <c r="P544" s="224"/>
      <c r="Q544" s="224"/>
      <c r="R544" s="224"/>
      <c r="S544" s="224"/>
      <c r="T544" s="225"/>
      <c r="AT544" s="226" t="s">
        <v>167</v>
      </c>
      <c r="AU544" s="226" t="s">
        <v>165</v>
      </c>
      <c r="AV544" s="11" t="s">
        <v>165</v>
      </c>
      <c r="AW544" s="11" t="s">
        <v>34</v>
      </c>
      <c r="AX544" s="11" t="s">
        <v>74</v>
      </c>
      <c r="AY544" s="226" t="s">
        <v>157</v>
      </c>
    </row>
    <row r="545" spans="2:51" s="13" customFormat="1" ht="12">
      <c r="B545" s="238"/>
      <c r="C545" s="239"/>
      <c r="D545" s="217" t="s">
        <v>167</v>
      </c>
      <c r="E545" s="240" t="s">
        <v>20</v>
      </c>
      <c r="F545" s="241" t="s">
        <v>2009</v>
      </c>
      <c r="G545" s="239"/>
      <c r="H545" s="240" t="s">
        <v>20</v>
      </c>
      <c r="I545" s="242"/>
      <c r="J545" s="239"/>
      <c r="K545" s="239"/>
      <c r="L545" s="243"/>
      <c r="M545" s="244"/>
      <c r="N545" s="245"/>
      <c r="O545" s="245"/>
      <c r="P545" s="245"/>
      <c r="Q545" s="245"/>
      <c r="R545" s="245"/>
      <c r="S545" s="245"/>
      <c r="T545" s="246"/>
      <c r="AT545" s="247" t="s">
        <v>167</v>
      </c>
      <c r="AU545" s="247" t="s">
        <v>165</v>
      </c>
      <c r="AV545" s="13" t="s">
        <v>8</v>
      </c>
      <c r="AW545" s="13" t="s">
        <v>34</v>
      </c>
      <c r="AX545" s="13" t="s">
        <v>74</v>
      </c>
      <c r="AY545" s="247" t="s">
        <v>157</v>
      </c>
    </row>
    <row r="546" spans="2:51" s="11" customFormat="1" ht="12">
      <c r="B546" s="215"/>
      <c r="C546" s="216"/>
      <c r="D546" s="217" t="s">
        <v>167</v>
      </c>
      <c r="E546" s="218" t="s">
        <v>20</v>
      </c>
      <c r="F546" s="219" t="s">
        <v>2198</v>
      </c>
      <c r="G546" s="216"/>
      <c r="H546" s="220">
        <v>51.48</v>
      </c>
      <c r="I546" s="221"/>
      <c r="J546" s="216"/>
      <c r="K546" s="216"/>
      <c r="L546" s="222"/>
      <c r="M546" s="223"/>
      <c r="N546" s="224"/>
      <c r="O546" s="224"/>
      <c r="P546" s="224"/>
      <c r="Q546" s="224"/>
      <c r="R546" s="224"/>
      <c r="S546" s="224"/>
      <c r="T546" s="225"/>
      <c r="AT546" s="226" t="s">
        <v>167</v>
      </c>
      <c r="AU546" s="226" t="s">
        <v>165</v>
      </c>
      <c r="AV546" s="11" t="s">
        <v>165</v>
      </c>
      <c r="AW546" s="11" t="s">
        <v>34</v>
      </c>
      <c r="AX546" s="11" t="s">
        <v>74</v>
      </c>
      <c r="AY546" s="226" t="s">
        <v>157</v>
      </c>
    </row>
    <row r="547" spans="2:51" s="12" customFormat="1" ht="12">
      <c r="B547" s="227"/>
      <c r="C547" s="228"/>
      <c r="D547" s="217" t="s">
        <v>167</v>
      </c>
      <c r="E547" s="229" t="s">
        <v>20</v>
      </c>
      <c r="F547" s="230" t="s">
        <v>169</v>
      </c>
      <c r="G547" s="228"/>
      <c r="H547" s="231">
        <v>233.16</v>
      </c>
      <c r="I547" s="232"/>
      <c r="J547" s="228"/>
      <c r="K547" s="228"/>
      <c r="L547" s="233"/>
      <c r="M547" s="234"/>
      <c r="N547" s="235"/>
      <c r="O547" s="235"/>
      <c r="P547" s="235"/>
      <c r="Q547" s="235"/>
      <c r="R547" s="235"/>
      <c r="S547" s="235"/>
      <c r="T547" s="236"/>
      <c r="AT547" s="237" t="s">
        <v>167</v>
      </c>
      <c r="AU547" s="237" t="s">
        <v>165</v>
      </c>
      <c r="AV547" s="12" t="s">
        <v>164</v>
      </c>
      <c r="AW547" s="12" t="s">
        <v>34</v>
      </c>
      <c r="AX547" s="12" t="s">
        <v>8</v>
      </c>
      <c r="AY547" s="237" t="s">
        <v>157</v>
      </c>
    </row>
    <row r="548" spans="2:65" s="1" customFormat="1" ht="16.5" customHeight="1">
      <c r="B548" s="38"/>
      <c r="C548" s="248" t="s">
        <v>709</v>
      </c>
      <c r="D548" s="248" t="s">
        <v>223</v>
      </c>
      <c r="E548" s="249" t="s">
        <v>2199</v>
      </c>
      <c r="F548" s="250" t="s">
        <v>2200</v>
      </c>
      <c r="G548" s="251" t="s">
        <v>162</v>
      </c>
      <c r="H548" s="252">
        <v>237.82</v>
      </c>
      <c r="I548" s="253"/>
      <c r="J548" s="252">
        <f>ROUND(I548*H548,0)</f>
        <v>0</v>
      </c>
      <c r="K548" s="250" t="s">
        <v>163</v>
      </c>
      <c r="L548" s="254"/>
      <c r="M548" s="255" t="s">
        <v>20</v>
      </c>
      <c r="N548" s="256" t="s">
        <v>46</v>
      </c>
      <c r="O548" s="79"/>
      <c r="P548" s="212">
        <f>O548*H548</f>
        <v>0</v>
      </c>
      <c r="Q548" s="212">
        <v>0.0024</v>
      </c>
      <c r="R548" s="212">
        <f>Q548*H548</f>
        <v>0.5707679999999999</v>
      </c>
      <c r="S548" s="212">
        <v>0</v>
      </c>
      <c r="T548" s="213">
        <f>S548*H548</f>
        <v>0</v>
      </c>
      <c r="AR548" s="17" t="s">
        <v>374</v>
      </c>
      <c r="AT548" s="17" t="s">
        <v>223</v>
      </c>
      <c r="AU548" s="17" t="s">
        <v>165</v>
      </c>
      <c r="AY548" s="17" t="s">
        <v>157</v>
      </c>
      <c r="BE548" s="214">
        <f>IF(N548="základní",J548,0)</f>
        <v>0</v>
      </c>
      <c r="BF548" s="214">
        <f>IF(N548="snížená",J548,0)</f>
        <v>0</v>
      </c>
      <c r="BG548" s="214">
        <f>IF(N548="zákl. přenesená",J548,0)</f>
        <v>0</v>
      </c>
      <c r="BH548" s="214">
        <f>IF(N548="sníž. přenesená",J548,0)</f>
        <v>0</v>
      </c>
      <c r="BI548" s="214">
        <f>IF(N548="nulová",J548,0)</f>
        <v>0</v>
      </c>
      <c r="BJ548" s="17" t="s">
        <v>165</v>
      </c>
      <c r="BK548" s="214">
        <f>ROUND(I548*H548,0)</f>
        <v>0</v>
      </c>
      <c r="BL548" s="17" t="s">
        <v>247</v>
      </c>
      <c r="BM548" s="17" t="s">
        <v>2201</v>
      </c>
    </row>
    <row r="549" spans="2:51" s="11" customFormat="1" ht="12">
      <c r="B549" s="215"/>
      <c r="C549" s="216"/>
      <c r="D549" s="217" t="s">
        <v>167</v>
      </c>
      <c r="E549" s="218" t="s">
        <v>20</v>
      </c>
      <c r="F549" s="219" t="s">
        <v>2202</v>
      </c>
      <c r="G549" s="216"/>
      <c r="H549" s="220">
        <v>237.82</v>
      </c>
      <c r="I549" s="221"/>
      <c r="J549" s="216"/>
      <c r="K549" s="216"/>
      <c r="L549" s="222"/>
      <c r="M549" s="223"/>
      <c r="N549" s="224"/>
      <c r="O549" s="224"/>
      <c r="P549" s="224"/>
      <c r="Q549" s="224"/>
      <c r="R549" s="224"/>
      <c r="S549" s="224"/>
      <c r="T549" s="225"/>
      <c r="AT549" s="226" t="s">
        <v>167</v>
      </c>
      <c r="AU549" s="226" t="s">
        <v>165</v>
      </c>
      <c r="AV549" s="11" t="s">
        <v>165</v>
      </c>
      <c r="AW549" s="11" t="s">
        <v>34</v>
      </c>
      <c r="AX549" s="11" t="s">
        <v>8</v>
      </c>
      <c r="AY549" s="226" t="s">
        <v>157</v>
      </c>
    </row>
    <row r="550" spans="2:65" s="1" customFormat="1" ht="16.5" customHeight="1">
      <c r="B550" s="38"/>
      <c r="C550" s="204" t="s">
        <v>715</v>
      </c>
      <c r="D550" s="204" t="s">
        <v>159</v>
      </c>
      <c r="E550" s="205" t="s">
        <v>625</v>
      </c>
      <c r="F550" s="206" t="s">
        <v>626</v>
      </c>
      <c r="G550" s="207" t="s">
        <v>162</v>
      </c>
      <c r="H550" s="208">
        <v>208.64</v>
      </c>
      <c r="I550" s="209"/>
      <c r="J550" s="208">
        <f>ROUND(I550*H550,0)</f>
        <v>0</v>
      </c>
      <c r="K550" s="206" t="s">
        <v>163</v>
      </c>
      <c r="L550" s="43"/>
      <c r="M550" s="210" t="s">
        <v>20</v>
      </c>
      <c r="N550" s="211" t="s">
        <v>46</v>
      </c>
      <c r="O550" s="79"/>
      <c r="P550" s="212">
        <f>O550*H550</f>
        <v>0</v>
      </c>
      <c r="Q550" s="212">
        <v>0.006</v>
      </c>
      <c r="R550" s="212">
        <f>Q550*H550</f>
        <v>1.2518399999999998</v>
      </c>
      <c r="S550" s="212">
        <v>0</v>
      </c>
      <c r="T550" s="213">
        <f>S550*H550</f>
        <v>0</v>
      </c>
      <c r="AR550" s="17" t="s">
        <v>247</v>
      </c>
      <c r="AT550" s="17" t="s">
        <v>159</v>
      </c>
      <c r="AU550" s="17" t="s">
        <v>165</v>
      </c>
      <c r="AY550" s="17" t="s">
        <v>157</v>
      </c>
      <c r="BE550" s="214">
        <f>IF(N550="základní",J550,0)</f>
        <v>0</v>
      </c>
      <c r="BF550" s="214">
        <f>IF(N550="snížená",J550,0)</f>
        <v>0</v>
      </c>
      <c r="BG550" s="214">
        <f>IF(N550="zákl. přenesená",J550,0)</f>
        <v>0</v>
      </c>
      <c r="BH550" s="214">
        <f>IF(N550="sníž. přenesená",J550,0)</f>
        <v>0</v>
      </c>
      <c r="BI550" s="214">
        <f>IF(N550="nulová",J550,0)</f>
        <v>0</v>
      </c>
      <c r="BJ550" s="17" t="s">
        <v>165</v>
      </c>
      <c r="BK550" s="214">
        <f>ROUND(I550*H550,0)</f>
        <v>0</v>
      </c>
      <c r="BL550" s="17" t="s">
        <v>247</v>
      </c>
      <c r="BM550" s="17" t="s">
        <v>2203</v>
      </c>
    </row>
    <row r="551" spans="2:51" s="13" customFormat="1" ht="12">
      <c r="B551" s="238"/>
      <c r="C551" s="239"/>
      <c r="D551" s="217" t="s">
        <v>167</v>
      </c>
      <c r="E551" s="240" t="s">
        <v>20</v>
      </c>
      <c r="F551" s="241" t="s">
        <v>318</v>
      </c>
      <c r="G551" s="239"/>
      <c r="H551" s="240" t="s">
        <v>20</v>
      </c>
      <c r="I551" s="242"/>
      <c r="J551" s="239"/>
      <c r="K551" s="239"/>
      <c r="L551" s="243"/>
      <c r="M551" s="244"/>
      <c r="N551" s="245"/>
      <c r="O551" s="245"/>
      <c r="P551" s="245"/>
      <c r="Q551" s="245"/>
      <c r="R551" s="245"/>
      <c r="S551" s="245"/>
      <c r="T551" s="246"/>
      <c r="AT551" s="247" t="s">
        <v>167</v>
      </c>
      <c r="AU551" s="247" t="s">
        <v>165</v>
      </c>
      <c r="AV551" s="13" t="s">
        <v>8</v>
      </c>
      <c r="AW551" s="13" t="s">
        <v>34</v>
      </c>
      <c r="AX551" s="13" t="s">
        <v>74</v>
      </c>
      <c r="AY551" s="247" t="s">
        <v>157</v>
      </c>
    </row>
    <row r="552" spans="2:51" s="13" customFormat="1" ht="12">
      <c r="B552" s="238"/>
      <c r="C552" s="239"/>
      <c r="D552" s="217" t="s">
        <v>167</v>
      </c>
      <c r="E552" s="240" t="s">
        <v>20</v>
      </c>
      <c r="F552" s="241" t="s">
        <v>307</v>
      </c>
      <c r="G552" s="239"/>
      <c r="H552" s="240" t="s">
        <v>20</v>
      </c>
      <c r="I552" s="242"/>
      <c r="J552" s="239"/>
      <c r="K552" s="239"/>
      <c r="L552" s="243"/>
      <c r="M552" s="244"/>
      <c r="N552" s="245"/>
      <c r="O552" s="245"/>
      <c r="P552" s="245"/>
      <c r="Q552" s="245"/>
      <c r="R552" s="245"/>
      <c r="S552" s="245"/>
      <c r="T552" s="246"/>
      <c r="AT552" s="247" t="s">
        <v>167</v>
      </c>
      <c r="AU552" s="247" t="s">
        <v>165</v>
      </c>
      <c r="AV552" s="13" t="s">
        <v>8</v>
      </c>
      <c r="AW552" s="13" t="s">
        <v>34</v>
      </c>
      <c r="AX552" s="13" t="s">
        <v>74</v>
      </c>
      <c r="AY552" s="247" t="s">
        <v>157</v>
      </c>
    </row>
    <row r="553" spans="2:51" s="11" customFormat="1" ht="12">
      <c r="B553" s="215"/>
      <c r="C553" s="216"/>
      <c r="D553" s="217" t="s">
        <v>167</v>
      </c>
      <c r="E553" s="218" t="s">
        <v>20</v>
      </c>
      <c r="F553" s="219" t="s">
        <v>2204</v>
      </c>
      <c r="G553" s="216"/>
      <c r="H553" s="220">
        <v>39</v>
      </c>
      <c r="I553" s="221"/>
      <c r="J553" s="216"/>
      <c r="K553" s="216"/>
      <c r="L553" s="222"/>
      <c r="M553" s="223"/>
      <c r="N553" s="224"/>
      <c r="O553" s="224"/>
      <c r="P553" s="224"/>
      <c r="Q553" s="224"/>
      <c r="R553" s="224"/>
      <c r="S553" s="224"/>
      <c r="T553" s="225"/>
      <c r="AT553" s="226" t="s">
        <v>167</v>
      </c>
      <c r="AU553" s="226" t="s">
        <v>165</v>
      </c>
      <c r="AV553" s="11" t="s">
        <v>165</v>
      </c>
      <c r="AW553" s="11" t="s">
        <v>34</v>
      </c>
      <c r="AX553" s="11" t="s">
        <v>74</v>
      </c>
      <c r="AY553" s="226" t="s">
        <v>157</v>
      </c>
    </row>
    <row r="554" spans="2:51" s="13" customFormat="1" ht="12">
      <c r="B554" s="238"/>
      <c r="C554" s="239"/>
      <c r="D554" s="217" t="s">
        <v>167</v>
      </c>
      <c r="E554" s="240" t="s">
        <v>20</v>
      </c>
      <c r="F554" s="241" t="s">
        <v>302</v>
      </c>
      <c r="G554" s="239"/>
      <c r="H554" s="240" t="s">
        <v>20</v>
      </c>
      <c r="I554" s="242"/>
      <c r="J554" s="239"/>
      <c r="K554" s="239"/>
      <c r="L554" s="243"/>
      <c r="M554" s="244"/>
      <c r="N554" s="245"/>
      <c r="O554" s="245"/>
      <c r="P554" s="245"/>
      <c r="Q554" s="245"/>
      <c r="R554" s="245"/>
      <c r="S554" s="245"/>
      <c r="T554" s="246"/>
      <c r="AT554" s="247" t="s">
        <v>167</v>
      </c>
      <c r="AU554" s="247" t="s">
        <v>165</v>
      </c>
      <c r="AV554" s="13" t="s">
        <v>8</v>
      </c>
      <c r="AW554" s="13" t="s">
        <v>34</v>
      </c>
      <c r="AX554" s="13" t="s">
        <v>74</v>
      </c>
      <c r="AY554" s="247" t="s">
        <v>157</v>
      </c>
    </row>
    <row r="555" spans="2:51" s="11" customFormat="1" ht="12">
      <c r="B555" s="215"/>
      <c r="C555" s="216"/>
      <c r="D555" s="217" t="s">
        <v>167</v>
      </c>
      <c r="E555" s="218" t="s">
        <v>20</v>
      </c>
      <c r="F555" s="219" t="s">
        <v>2205</v>
      </c>
      <c r="G555" s="216"/>
      <c r="H555" s="220">
        <v>25.04</v>
      </c>
      <c r="I555" s="221"/>
      <c r="J555" s="216"/>
      <c r="K555" s="216"/>
      <c r="L555" s="222"/>
      <c r="M555" s="223"/>
      <c r="N555" s="224"/>
      <c r="O555" s="224"/>
      <c r="P555" s="224"/>
      <c r="Q555" s="224"/>
      <c r="R555" s="224"/>
      <c r="S555" s="224"/>
      <c r="T555" s="225"/>
      <c r="AT555" s="226" t="s">
        <v>167</v>
      </c>
      <c r="AU555" s="226" t="s">
        <v>165</v>
      </c>
      <c r="AV555" s="11" t="s">
        <v>165</v>
      </c>
      <c r="AW555" s="11" t="s">
        <v>34</v>
      </c>
      <c r="AX555" s="11" t="s">
        <v>74</v>
      </c>
      <c r="AY555" s="226" t="s">
        <v>157</v>
      </c>
    </row>
    <row r="556" spans="2:51" s="13" customFormat="1" ht="12">
      <c r="B556" s="238"/>
      <c r="C556" s="239"/>
      <c r="D556" s="217" t="s">
        <v>167</v>
      </c>
      <c r="E556" s="240" t="s">
        <v>20</v>
      </c>
      <c r="F556" s="241" t="s">
        <v>309</v>
      </c>
      <c r="G556" s="239"/>
      <c r="H556" s="240" t="s">
        <v>20</v>
      </c>
      <c r="I556" s="242"/>
      <c r="J556" s="239"/>
      <c r="K556" s="239"/>
      <c r="L556" s="243"/>
      <c r="M556" s="244"/>
      <c r="N556" s="245"/>
      <c r="O556" s="245"/>
      <c r="P556" s="245"/>
      <c r="Q556" s="245"/>
      <c r="R556" s="245"/>
      <c r="S556" s="245"/>
      <c r="T556" s="246"/>
      <c r="AT556" s="247" t="s">
        <v>167</v>
      </c>
      <c r="AU556" s="247" t="s">
        <v>165</v>
      </c>
      <c r="AV556" s="13" t="s">
        <v>8</v>
      </c>
      <c r="AW556" s="13" t="s">
        <v>34</v>
      </c>
      <c r="AX556" s="13" t="s">
        <v>74</v>
      </c>
      <c r="AY556" s="247" t="s">
        <v>157</v>
      </c>
    </row>
    <row r="557" spans="2:51" s="11" customFormat="1" ht="12">
      <c r="B557" s="215"/>
      <c r="C557" s="216"/>
      <c r="D557" s="217" t="s">
        <v>167</v>
      </c>
      <c r="E557" s="218" t="s">
        <v>20</v>
      </c>
      <c r="F557" s="219" t="s">
        <v>2032</v>
      </c>
      <c r="G557" s="216"/>
      <c r="H557" s="220">
        <v>-22.18</v>
      </c>
      <c r="I557" s="221"/>
      <c r="J557" s="216"/>
      <c r="K557" s="216"/>
      <c r="L557" s="222"/>
      <c r="M557" s="223"/>
      <c r="N557" s="224"/>
      <c r="O557" s="224"/>
      <c r="P557" s="224"/>
      <c r="Q557" s="224"/>
      <c r="R557" s="224"/>
      <c r="S557" s="224"/>
      <c r="T557" s="225"/>
      <c r="AT557" s="226" t="s">
        <v>167</v>
      </c>
      <c r="AU557" s="226" t="s">
        <v>165</v>
      </c>
      <c r="AV557" s="11" t="s">
        <v>165</v>
      </c>
      <c r="AW557" s="11" t="s">
        <v>34</v>
      </c>
      <c r="AX557" s="11" t="s">
        <v>74</v>
      </c>
      <c r="AY557" s="226" t="s">
        <v>157</v>
      </c>
    </row>
    <row r="558" spans="2:51" s="13" customFormat="1" ht="12">
      <c r="B558" s="238"/>
      <c r="C558" s="239"/>
      <c r="D558" s="217" t="s">
        <v>167</v>
      </c>
      <c r="E558" s="240" t="s">
        <v>20</v>
      </c>
      <c r="F558" s="241" t="s">
        <v>2033</v>
      </c>
      <c r="G558" s="239"/>
      <c r="H558" s="240" t="s">
        <v>20</v>
      </c>
      <c r="I558" s="242"/>
      <c r="J558" s="239"/>
      <c r="K558" s="239"/>
      <c r="L558" s="243"/>
      <c r="M558" s="244"/>
      <c r="N558" s="245"/>
      <c r="O558" s="245"/>
      <c r="P558" s="245"/>
      <c r="Q558" s="245"/>
      <c r="R558" s="245"/>
      <c r="S558" s="245"/>
      <c r="T558" s="246"/>
      <c r="AT558" s="247" t="s">
        <v>167</v>
      </c>
      <c r="AU558" s="247" t="s">
        <v>165</v>
      </c>
      <c r="AV558" s="13" t="s">
        <v>8</v>
      </c>
      <c r="AW558" s="13" t="s">
        <v>34</v>
      </c>
      <c r="AX558" s="13" t="s">
        <v>74</v>
      </c>
      <c r="AY558" s="247" t="s">
        <v>157</v>
      </c>
    </row>
    <row r="559" spans="2:51" s="11" customFormat="1" ht="12">
      <c r="B559" s="215"/>
      <c r="C559" s="216"/>
      <c r="D559" s="217" t="s">
        <v>167</v>
      </c>
      <c r="E559" s="218" t="s">
        <v>20</v>
      </c>
      <c r="F559" s="219" t="s">
        <v>2034</v>
      </c>
      <c r="G559" s="216"/>
      <c r="H559" s="220">
        <v>166.78</v>
      </c>
      <c r="I559" s="221"/>
      <c r="J559" s="216"/>
      <c r="K559" s="216"/>
      <c r="L559" s="222"/>
      <c r="M559" s="223"/>
      <c r="N559" s="224"/>
      <c r="O559" s="224"/>
      <c r="P559" s="224"/>
      <c r="Q559" s="224"/>
      <c r="R559" s="224"/>
      <c r="S559" s="224"/>
      <c r="T559" s="225"/>
      <c r="AT559" s="226" t="s">
        <v>167</v>
      </c>
      <c r="AU559" s="226" t="s">
        <v>165</v>
      </c>
      <c r="AV559" s="11" t="s">
        <v>165</v>
      </c>
      <c r="AW559" s="11" t="s">
        <v>34</v>
      </c>
      <c r="AX559" s="11" t="s">
        <v>74</v>
      </c>
      <c r="AY559" s="226" t="s">
        <v>157</v>
      </c>
    </row>
    <row r="560" spans="2:51" s="12" customFormat="1" ht="12">
      <c r="B560" s="227"/>
      <c r="C560" s="228"/>
      <c r="D560" s="217" t="s">
        <v>167</v>
      </c>
      <c r="E560" s="229" t="s">
        <v>20</v>
      </c>
      <c r="F560" s="230" t="s">
        <v>169</v>
      </c>
      <c r="G560" s="228"/>
      <c r="H560" s="231">
        <v>208.64</v>
      </c>
      <c r="I560" s="232"/>
      <c r="J560" s="228"/>
      <c r="K560" s="228"/>
      <c r="L560" s="233"/>
      <c r="M560" s="234"/>
      <c r="N560" s="235"/>
      <c r="O560" s="235"/>
      <c r="P560" s="235"/>
      <c r="Q560" s="235"/>
      <c r="R560" s="235"/>
      <c r="S560" s="235"/>
      <c r="T560" s="236"/>
      <c r="AT560" s="237" t="s">
        <v>167</v>
      </c>
      <c r="AU560" s="237" t="s">
        <v>165</v>
      </c>
      <c r="AV560" s="12" t="s">
        <v>164</v>
      </c>
      <c r="AW560" s="12" t="s">
        <v>34</v>
      </c>
      <c r="AX560" s="12" t="s">
        <v>8</v>
      </c>
      <c r="AY560" s="237" t="s">
        <v>157</v>
      </c>
    </row>
    <row r="561" spans="2:65" s="1" customFormat="1" ht="16.5" customHeight="1">
      <c r="B561" s="38"/>
      <c r="C561" s="248" t="s">
        <v>720</v>
      </c>
      <c r="D561" s="248" t="s">
        <v>223</v>
      </c>
      <c r="E561" s="249" t="s">
        <v>629</v>
      </c>
      <c r="F561" s="250" t="s">
        <v>630</v>
      </c>
      <c r="G561" s="251" t="s">
        <v>172</v>
      </c>
      <c r="H561" s="252">
        <v>34.05</v>
      </c>
      <c r="I561" s="253"/>
      <c r="J561" s="252">
        <f>ROUND(I561*H561,0)</f>
        <v>0</v>
      </c>
      <c r="K561" s="250" t="s">
        <v>163</v>
      </c>
      <c r="L561" s="254"/>
      <c r="M561" s="255" t="s">
        <v>20</v>
      </c>
      <c r="N561" s="256" t="s">
        <v>46</v>
      </c>
      <c r="O561" s="79"/>
      <c r="P561" s="212">
        <f>O561*H561</f>
        <v>0</v>
      </c>
      <c r="Q561" s="212">
        <v>0.03</v>
      </c>
      <c r="R561" s="212">
        <f>Q561*H561</f>
        <v>1.0214999999999999</v>
      </c>
      <c r="S561" s="212">
        <v>0</v>
      </c>
      <c r="T561" s="213">
        <f>S561*H561</f>
        <v>0</v>
      </c>
      <c r="AR561" s="17" t="s">
        <v>374</v>
      </c>
      <c r="AT561" s="17" t="s">
        <v>223</v>
      </c>
      <c r="AU561" s="17" t="s">
        <v>165</v>
      </c>
      <c r="AY561" s="17" t="s">
        <v>157</v>
      </c>
      <c r="BE561" s="214">
        <f>IF(N561="základní",J561,0)</f>
        <v>0</v>
      </c>
      <c r="BF561" s="214">
        <f>IF(N561="snížená",J561,0)</f>
        <v>0</v>
      </c>
      <c r="BG561" s="214">
        <f>IF(N561="zákl. přenesená",J561,0)</f>
        <v>0</v>
      </c>
      <c r="BH561" s="214">
        <f>IF(N561="sníž. přenesená",J561,0)</f>
        <v>0</v>
      </c>
      <c r="BI561" s="214">
        <f>IF(N561="nulová",J561,0)</f>
        <v>0</v>
      </c>
      <c r="BJ561" s="17" t="s">
        <v>165</v>
      </c>
      <c r="BK561" s="214">
        <f>ROUND(I561*H561,0)</f>
        <v>0</v>
      </c>
      <c r="BL561" s="17" t="s">
        <v>247</v>
      </c>
      <c r="BM561" s="17" t="s">
        <v>2206</v>
      </c>
    </row>
    <row r="562" spans="2:51" s="11" customFormat="1" ht="12">
      <c r="B562" s="215"/>
      <c r="C562" s="216"/>
      <c r="D562" s="217" t="s">
        <v>167</v>
      </c>
      <c r="E562" s="218" t="s">
        <v>20</v>
      </c>
      <c r="F562" s="219" t="s">
        <v>2207</v>
      </c>
      <c r="G562" s="216"/>
      <c r="H562" s="220">
        <v>34.05</v>
      </c>
      <c r="I562" s="221"/>
      <c r="J562" s="216"/>
      <c r="K562" s="216"/>
      <c r="L562" s="222"/>
      <c r="M562" s="223"/>
      <c r="N562" s="224"/>
      <c r="O562" s="224"/>
      <c r="P562" s="224"/>
      <c r="Q562" s="224"/>
      <c r="R562" s="224"/>
      <c r="S562" s="224"/>
      <c r="T562" s="225"/>
      <c r="AT562" s="226" t="s">
        <v>167</v>
      </c>
      <c r="AU562" s="226" t="s">
        <v>165</v>
      </c>
      <c r="AV562" s="11" t="s">
        <v>165</v>
      </c>
      <c r="AW562" s="11" t="s">
        <v>34</v>
      </c>
      <c r="AX562" s="11" t="s">
        <v>8</v>
      </c>
      <c r="AY562" s="226" t="s">
        <v>157</v>
      </c>
    </row>
    <row r="563" spans="2:65" s="1" customFormat="1" ht="22.5" customHeight="1">
      <c r="B563" s="38"/>
      <c r="C563" s="204" t="s">
        <v>27</v>
      </c>
      <c r="D563" s="204" t="s">
        <v>159</v>
      </c>
      <c r="E563" s="205" t="s">
        <v>634</v>
      </c>
      <c r="F563" s="206" t="s">
        <v>635</v>
      </c>
      <c r="G563" s="207" t="s">
        <v>162</v>
      </c>
      <c r="H563" s="208">
        <v>782</v>
      </c>
      <c r="I563" s="209"/>
      <c r="J563" s="208">
        <f>ROUND(I563*H563,0)</f>
        <v>0</v>
      </c>
      <c r="K563" s="206" t="s">
        <v>163</v>
      </c>
      <c r="L563" s="43"/>
      <c r="M563" s="210" t="s">
        <v>20</v>
      </c>
      <c r="N563" s="211" t="s">
        <v>46</v>
      </c>
      <c r="O563" s="79"/>
      <c r="P563" s="212">
        <f>O563*H563</f>
        <v>0</v>
      </c>
      <c r="Q563" s="212">
        <v>0</v>
      </c>
      <c r="R563" s="212">
        <f>Q563*H563</f>
        <v>0</v>
      </c>
      <c r="S563" s="212">
        <v>0</v>
      </c>
      <c r="T563" s="213">
        <f>S563*H563</f>
        <v>0</v>
      </c>
      <c r="AR563" s="17" t="s">
        <v>247</v>
      </c>
      <c r="AT563" s="17" t="s">
        <v>159</v>
      </c>
      <c r="AU563" s="17" t="s">
        <v>165</v>
      </c>
      <c r="AY563" s="17" t="s">
        <v>157</v>
      </c>
      <c r="BE563" s="214">
        <f>IF(N563="základní",J563,0)</f>
        <v>0</v>
      </c>
      <c r="BF563" s="214">
        <f>IF(N563="snížená",J563,0)</f>
        <v>0</v>
      </c>
      <c r="BG563" s="214">
        <f>IF(N563="zákl. přenesená",J563,0)</f>
        <v>0</v>
      </c>
      <c r="BH563" s="214">
        <f>IF(N563="sníž. přenesená",J563,0)</f>
        <v>0</v>
      </c>
      <c r="BI563" s="214">
        <f>IF(N563="nulová",J563,0)</f>
        <v>0</v>
      </c>
      <c r="BJ563" s="17" t="s">
        <v>165</v>
      </c>
      <c r="BK563" s="214">
        <f>ROUND(I563*H563,0)</f>
        <v>0</v>
      </c>
      <c r="BL563" s="17" t="s">
        <v>247</v>
      </c>
      <c r="BM563" s="17" t="s">
        <v>2208</v>
      </c>
    </row>
    <row r="564" spans="2:51" s="11" customFormat="1" ht="12">
      <c r="B564" s="215"/>
      <c r="C564" s="216"/>
      <c r="D564" s="217" t="s">
        <v>167</v>
      </c>
      <c r="E564" s="218" t="s">
        <v>20</v>
      </c>
      <c r="F564" s="219" t="s">
        <v>2209</v>
      </c>
      <c r="G564" s="216"/>
      <c r="H564" s="220">
        <v>782</v>
      </c>
      <c r="I564" s="221"/>
      <c r="J564" s="216"/>
      <c r="K564" s="216"/>
      <c r="L564" s="222"/>
      <c r="M564" s="223"/>
      <c r="N564" s="224"/>
      <c r="O564" s="224"/>
      <c r="P564" s="224"/>
      <c r="Q564" s="224"/>
      <c r="R564" s="224"/>
      <c r="S564" s="224"/>
      <c r="T564" s="225"/>
      <c r="AT564" s="226" t="s">
        <v>167</v>
      </c>
      <c r="AU564" s="226" t="s">
        <v>165</v>
      </c>
      <c r="AV564" s="11" t="s">
        <v>165</v>
      </c>
      <c r="AW564" s="11" t="s">
        <v>34</v>
      </c>
      <c r="AX564" s="11" t="s">
        <v>8</v>
      </c>
      <c r="AY564" s="226" t="s">
        <v>157</v>
      </c>
    </row>
    <row r="565" spans="2:65" s="1" customFormat="1" ht="16.5" customHeight="1">
      <c r="B565" s="38"/>
      <c r="C565" s="248" t="s">
        <v>728</v>
      </c>
      <c r="D565" s="248" t="s">
        <v>223</v>
      </c>
      <c r="E565" s="249" t="s">
        <v>639</v>
      </c>
      <c r="F565" s="250" t="s">
        <v>640</v>
      </c>
      <c r="G565" s="251" t="s">
        <v>541</v>
      </c>
      <c r="H565" s="252">
        <v>8211</v>
      </c>
      <c r="I565" s="253"/>
      <c r="J565" s="252">
        <f>ROUND(I565*H565,0)</f>
        <v>0</v>
      </c>
      <c r="K565" s="250" t="s">
        <v>163</v>
      </c>
      <c r="L565" s="254"/>
      <c r="M565" s="255" t="s">
        <v>20</v>
      </c>
      <c r="N565" s="256" t="s">
        <v>46</v>
      </c>
      <c r="O565" s="79"/>
      <c r="P565" s="212">
        <f>O565*H565</f>
        <v>0</v>
      </c>
      <c r="Q565" s="212">
        <v>0.001</v>
      </c>
      <c r="R565" s="212">
        <f>Q565*H565</f>
        <v>8.211</v>
      </c>
      <c r="S565" s="212">
        <v>0</v>
      </c>
      <c r="T565" s="213">
        <f>S565*H565</f>
        <v>0</v>
      </c>
      <c r="AR565" s="17" t="s">
        <v>374</v>
      </c>
      <c r="AT565" s="17" t="s">
        <v>223</v>
      </c>
      <c r="AU565" s="17" t="s">
        <v>165</v>
      </c>
      <c r="AY565" s="17" t="s">
        <v>157</v>
      </c>
      <c r="BE565" s="214">
        <f>IF(N565="základní",J565,0)</f>
        <v>0</v>
      </c>
      <c r="BF565" s="214">
        <f>IF(N565="snížená",J565,0)</f>
        <v>0</v>
      </c>
      <c r="BG565" s="214">
        <f>IF(N565="zákl. přenesená",J565,0)</f>
        <v>0</v>
      </c>
      <c r="BH565" s="214">
        <f>IF(N565="sníž. přenesená",J565,0)</f>
        <v>0</v>
      </c>
      <c r="BI565" s="214">
        <f>IF(N565="nulová",J565,0)</f>
        <v>0</v>
      </c>
      <c r="BJ565" s="17" t="s">
        <v>165</v>
      </c>
      <c r="BK565" s="214">
        <f>ROUND(I565*H565,0)</f>
        <v>0</v>
      </c>
      <c r="BL565" s="17" t="s">
        <v>247</v>
      </c>
      <c r="BM565" s="17" t="s">
        <v>2210</v>
      </c>
    </row>
    <row r="566" spans="2:51" s="11" customFormat="1" ht="12">
      <c r="B566" s="215"/>
      <c r="C566" s="216"/>
      <c r="D566" s="217" t="s">
        <v>167</v>
      </c>
      <c r="E566" s="218" t="s">
        <v>20</v>
      </c>
      <c r="F566" s="219" t="s">
        <v>2211</v>
      </c>
      <c r="G566" s="216"/>
      <c r="H566" s="220">
        <v>8211</v>
      </c>
      <c r="I566" s="221"/>
      <c r="J566" s="216"/>
      <c r="K566" s="216"/>
      <c r="L566" s="222"/>
      <c r="M566" s="223"/>
      <c r="N566" s="224"/>
      <c r="O566" s="224"/>
      <c r="P566" s="224"/>
      <c r="Q566" s="224"/>
      <c r="R566" s="224"/>
      <c r="S566" s="224"/>
      <c r="T566" s="225"/>
      <c r="AT566" s="226" t="s">
        <v>167</v>
      </c>
      <c r="AU566" s="226" t="s">
        <v>165</v>
      </c>
      <c r="AV566" s="11" t="s">
        <v>165</v>
      </c>
      <c r="AW566" s="11" t="s">
        <v>34</v>
      </c>
      <c r="AX566" s="11" t="s">
        <v>74</v>
      </c>
      <c r="AY566" s="226" t="s">
        <v>157</v>
      </c>
    </row>
    <row r="567" spans="2:51" s="12" customFormat="1" ht="12">
      <c r="B567" s="227"/>
      <c r="C567" s="228"/>
      <c r="D567" s="217" t="s">
        <v>167</v>
      </c>
      <c r="E567" s="229" t="s">
        <v>20</v>
      </c>
      <c r="F567" s="230" t="s">
        <v>169</v>
      </c>
      <c r="G567" s="228"/>
      <c r="H567" s="231">
        <v>8211</v>
      </c>
      <c r="I567" s="232"/>
      <c r="J567" s="228"/>
      <c r="K567" s="228"/>
      <c r="L567" s="233"/>
      <c r="M567" s="234"/>
      <c r="N567" s="235"/>
      <c r="O567" s="235"/>
      <c r="P567" s="235"/>
      <c r="Q567" s="235"/>
      <c r="R567" s="235"/>
      <c r="S567" s="235"/>
      <c r="T567" s="236"/>
      <c r="AT567" s="237" t="s">
        <v>167</v>
      </c>
      <c r="AU567" s="237" t="s">
        <v>165</v>
      </c>
      <c r="AV567" s="12" t="s">
        <v>164</v>
      </c>
      <c r="AW567" s="12" t="s">
        <v>34</v>
      </c>
      <c r="AX567" s="12" t="s">
        <v>8</v>
      </c>
      <c r="AY567" s="237" t="s">
        <v>157</v>
      </c>
    </row>
    <row r="568" spans="2:65" s="1" customFormat="1" ht="33.75" customHeight="1">
      <c r="B568" s="38"/>
      <c r="C568" s="204" t="s">
        <v>733</v>
      </c>
      <c r="D568" s="204" t="s">
        <v>159</v>
      </c>
      <c r="E568" s="205" t="s">
        <v>644</v>
      </c>
      <c r="F568" s="206" t="s">
        <v>645</v>
      </c>
      <c r="G568" s="207" t="s">
        <v>231</v>
      </c>
      <c r="H568" s="208">
        <v>332</v>
      </c>
      <c r="I568" s="209"/>
      <c r="J568" s="208">
        <f>ROUND(I568*H568,0)</f>
        <v>0</v>
      </c>
      <c r="K568" s="206" t="s">
        <v>163</v>
      </c>
      <c r="L568" s="43"/>
      <c r="M568" s="210" t="s">
        <v>20</v>
      </c>
      <c r="N568" s="211" t="s">
        <v>46</v>
      </c>
      <c r="O568" s="79"/>
      <c r="P568" s="212">
        <f>O568*H568</f>
        <v>0</v>
      </c>
      <c r="Q568" s="212">
        <v>0.00014</v>
      </c>
      <c r="R568" s="212">
        <f>Q568*H568</f>
        <v>0.046479999999999994</v>
      </c>
      <c r="S568" s="212">
        <v>0</v>
      </c>
      <c r="T568" s="213">
        <f>S568*H568</f>
        <v>0</v>
      </c>
      <c r="AR568" s="17" t="s">
        <v>247</v>
      </c>
      <c r="AT568" s="17" t="s">
        <v>159</v>
      </c>
      <c r="AU568" s="17" t="s">
        <v>165</v>
      </c>
      <c r="AY568" s="17" t="s">
        <v>157</v>
      </c>
      <c r="BE568" s="214">
        <f>IF(N568="základní",J568,0)</f>
        <v>0</v>
      </c>
      <c r="BF568" s="214">
        <f>IF(N568="snížená",J568,0)</f>
        <v>0</v>
      </c>
      <c r="BG568" s="214">
        <f>IF(N568="zákl. přenesená",J568,0)</f>
        <v>0</v>
      </c>
      <c r="BH568" s="214">
        <f>IF(N568="sníž. přenesená",J568,0)</f>
        <v>0</v>
      </c>
      <c r="BI568" s="214">
        <f>IF(N568="nulová",J568,0)</f>
        <v>0</v>
      </c>
      <c r="BJ568" s="17" t="s">
        <v>165</v>
      </c>
      <c r="BK568" s="214">
        <f>ROUND(I568*H568,0)</f>
        <v>0</v>
      </c>
      <c r="BL568" s="17" t="s">
        <v>247</v>
      </c>
      <c r="BM568" s="17" t="s">
        <v>2212</v>
      </c>
    </row>
    <row r="569" spans="2:51" s="13" customFormat="1" ht="12">
      <c r="B569" s="238"/>
      <c r="C569" s="239"/>
      <c r="D569" s="217" t="s">
        <v>167</v>
      </c>
      <c r="E569" s="240" t="s">
        <v>20</v>
      </c>
      <c r="F569" s="241" t="s">
        <v>647</v>
      </c>
      <c r="G569" s="239"/>
      <c r="H569" s="240" t="s">
        <v>20</v>
      </c>
      <c r="I569" s="242"/>
      <c r="J569" s="239"/>
      <c r="K569" s="239"/>
      <c r="L569" s="243"/>
      <c r="M569" s="244"/>
      <c r="N569" s="245"/>
      <c r="O569" s="245"/>
      <c r="P569" s="245"/>
      <c r="Q569" s="245"/>
      <c r="R569" s="245"/>
      <c r="S569" s="245"/>
      <c r="T569" s="246"/>
      <c r="AT569" s="247" t="s">
        <v>167</v>
      </c>
      <c r="AU569" s="247" t="s">
        <v>165</v>
      </c>
      <c r="AV569" s="13" t="s">
        <v>8</v>
      </c>
      <c r="AW569" s="13" t="s">
        <v>34</v>
      </c>
      <c r="AX569" s="13" t="s">
        <v>74</v>
      </c>
      <c r="AY569" s="247" t="s">
        <v>157</v>
      </c>
    </row>
    <row r="570" spans="2:51" s="11" customFormat="1" ht="12">
      <c r="B570" s="215"/>
      <c r="C570" s="216"/>
      <c r="D570" s="217" t="s">
        <v>167</v>
      </c>
      <c r="E570" s="218" t="s">
        <v>20</v>
      </c>
      <c r="F570" s="219" t="s">
        <v>2213</v>
      </c>
      <c r="G570" s="216"/>
      <c r="H570" s="220">
        <v>332</v>
      </c>
      <c r="I570" s="221"/>
      <c r="J570" s="216"/>
      <c r="K570" s="216"/>
      <c r="L570" s="222"/>
      <c r="M570" s="223"/>
      <c r="N570" s="224"/>
      <c r="O570" s="224"/>
      <c r="P570" s="224"/>
      <c r="Q570" s="224"/>
      <c r="R570" s="224"/>
      <c r="S570" s="224"/>
      <c r="T570" s="225"/>
      <c r="AT570" s="226" t="s">
        <v>167</v>
      </c>
      <c r="AU570" s="226" t="s">
        <v>165</v>
      </c>
      <c r="AV570" s="11" t="s">
        <v>165</v>
      </c>
      <c r="AW570" s="11" t="s">
        <v>34</v>
      </c>
      <c r="AX570" s="11" t="s">
        <v>8</v>
      </c>
      <c r="AY570" s="226" t="s">
        <v>157</v>
      </c>
    </row>
    <row r="571" spans="2:65" s="1" customFormat="1" ht="16.5" customHeight="1">
      <c r="B571" s="38"/>
      <c r="C571" s="248" t="s">
        <v>738</v>
      </c>
      <c r="D571" s="248" t="s">
        <v>223</v>
      </c>
      <c r="E571" s="249" t="s">
        <v>650</v>
      </c>
      <c r="F571" s="250" t="s">
        <v>651</v>
      </c>
      <c r="G571" s="251" t="s">
        <v>231</v>
      </c>
      <c r="H571" s="252">
        <v>15</v>
      </c>
      <c r="I571" s="253"/>
      <c r="J571" s="252">
        <f>ROUND(I571*H571,0)</f>
        <v>0</v>
      </c>
      <c r="K571" s="250" t="s">
        <v>163</v>
      </c>
      <c r="L571" s="254"/>
      <c r="M571" s="255" t="s">
        <v>20</v>
      </c>
      <c r="N571" s="256" t="s">
        <v>46</v>
      </c>
      <c r="O571" s="79"/>
      <c r="P571" s="212">
        <f>O571*H571</f>
        <v>0</v>
      </c>
      <c r="Q571" s="212">
        <v>0.00054</v>
      </c>
      <c r="R571" s="212">
        <f>Q571*H571</f>
        <v>0.0081</v>
      </c>
      <c r="S571" s="212">
        <v>0</v>
      </c>
      <c r="T571" s="213">
        <f>S571*H571</f>
        <v>0</v>
      </c>
      <c r="AR571" s="17" t="s">
        <v>374</v>
      </c>
      <c r="AT571" s="17" t="s">
        <v>223</v>
      </c>
      <c r="AU571" s="17" t="s">
        <v>165</v>
      </c>
      <c r="AY571" s="17" t="s">
        <v>157</v>
      </c>
      <c r="BE571" s="214">
        <f>IF(N571="základní",J571,0)</f>
        <v>0</v>
      </c>
      <c r="BF571" s="214">
        <f>IF(N571="snížená",J571,0)</f>
        <v>0</v>
      </c>
      <c r="BG571" s="214">
        <f>IF(N571="zákl. přenesená",J571,0)</f>
        <v>0</v>
      </c>
      <c r="BH571" s="214">
        <f>IF(N571="sníž. přenesená",J571,0)</f>
        <v>0</v>
      </c>
      <c r="BI571" s="214">
        <f>IF(N571="nulová",J571,0)</f>
        <v>0</v>
      </c>
      <c r="BJ571" s="17" t="s">
        <v>165</v>
      </c>
      <c r="BK571" s="214">
        <f>ROUND(I571*H571,0)</f>
        <v>0</v>
      </c>
      <c r="BL571" s="17" t="s">
        <v>247</v>
      </c>
      <c r="BM571" s="17" t="s">
        <v>2214</v>
      </c>
    </row>
    <row r="572" spans="2:51" s="13" customFormat="1" ht="12">
      <c r="B572" s="238"/>
      <c r="C572" s="239"/>
      <c r="D572" s="217" t="s">
        <v>167</v>
      </c>
      <c r="E572" s="240" t="s">
        <v>20</v>
      </c>
      <c r="F572" s="241" t="s">
        <v>647</v>
      </c>
      <c r="G572" s="239"/>
      <c r="H572" s="240" t="s">
        <v>20</v>
      </c>
      <c r="I572" s="242"/>
      <c r="J572" s="239"/>
      <c r="K572" s="239"/>
      <c r="L572" s="243"/>
      <c r="M572" s="244"/>
      <c r="N572" s="245"/>
      <c r="O572" s="245"/>
      <c r="P572" s="245"/>
      <c r="Q572" s="245"/>
      <c r="R572" s="245"/>
      <c r="S572" s="245"/>
      <c r="T572" s="246"/>
      <c r="AT572" s="247" t="s">
        <v>167</v>
      </c>
      <c r="AU572" s="247" t="s">
        <v>165</v>
      </c>
      <c r="AV572" s="13" t="s">
        <v>8</v>
      </c>
      <c r="AW572" s="13" t="s">
        <v>34</v>
      </c>
      <c r="AX572" s="13" t="s">
        <v>74</v>
      </c>
      <c r="AY572" s="247" t="s">
        <v>157</v>
      </c>
    </row>
    <row r="573" spans="2:51" s="11" customFormat="1" ht="12">
      <c r="B573" s="215"/>
      <c r="C573" s="216"/>
      <c r="D573" s="217" t="s">
        <v>167</v>
      </c>
      <c r="E573" s="218" t="s">
        <v>20</v>
      </c>
      <c r="F573" s="219" t="s">
        <v>1693</v>
      </c>
      <c r="G573" s="216"/>
      <c r="H573" s="220">
        <v>15</v>
      </c>
      <c r="I573" s="221"/>
      <c r="J573" s="216"/>
      <c r="K573" s="216"/>
      <c r="L573" s="222"/>
      <c r="M573" s="223"/>
      <c r="N573" s="224"/>
      <c r="O573" s="224"/>
      <c r="P573" s="224"/>
      <c r="Q573" s="224"/>
      <c r="R573" s="224"/>
      <c r="S573" s="224"/>
      <c r="T573" s="225"/>
      <c r="AT573" s="226" t="s">
        <v>167</v>
      </c>
      <c r="AU573" s="226" t="s">
        <v>165</v>
      </c>
      <c r="AV573" s="11" t="s">
        <v>165</v>
      </c>
      <c r="AW573" s="11" t="s">
        <v>34</v>
      </c>
      <c r="AX573" s="11" t="s">
        <v>8</v>
      </c>
      <c r="AY573" s="226" t="s">
        <v>157</v>
      </c>
    </row>
    <row r="574" spans="2:65" s="1" customFormat="1" ht="16.5" customHeight="1">
      <c r="B574" s="38"/>
      <c r="C574" s="248" t="s">
        <v>742</v>
      </c>
      <c r="D574" s="248" t="s">
        <v>223</v>
      </c>
      <c r="E574" s="249" t="s">
        <v>655</v>
      </c>
      <c r="F574" s="250" t="s">
        <v>656</v>
      </c>
      <c r="G574" s="251" t="s">
        <v>231</v>
      </c>
      <c r="H574" s="252">
        <v>67</v>
      </c>
      <c r="I574" s="253"/>
      <c r="J574" s="252">
        <f>ROUND(I574*H574,0)</f>
        <v>0</v>
      </c>
      <c r="K574" s="250" t="s">
        <v>163</v>
      </c>
      <c r="L574" s="254"/>
      <c r="M574" s="255" t="s">
        <v>20</v>
      </c>
      <c r="N574" s="256" t="s">
        <v>46</v>
      </c>
      <c r="O574" s="79"/>
      <c r="P574" s="212">
        <f>O574*H574</f>
        <v>0</v>
      </c>
      <c r="Q574" s="212">
        <v>0.00059</v>
      </c>
      <c r="R574" s="212">
        <f>Q574*H574</f>
        <v>0.03953</v>
      </c>
      <c r="S574" s="212">
        <v>0</v>
      </c>
      <c r="T574" s="213">
        <f>S574*H574</f>
        <v>0</v>
      </c>
      <c r="AR574" s="17" t="s">
        <v>374</v>
      </c>
      <c r="AT574" s="17" t="s">
        <v>223</v>
      </c>
      <c r="AU574" s="17" t="s">
        <v>165</v>
      </c>
      <c r="AY574" s="17" t="s">
        <v>157</v>
      </c>
      <c r="BE574" s="214">
        <f>IF(N574="základní",J574,0)</f>
        <v>0</v>
      </c>
      <c r="BF574" s="214">
        <f>IF(N574="snížená",J574,0)</f>
        <v>0</v>
      </c>
      <c r="BG574" s="214">
        <f>IF(N574="zákl. přenesená",J574,0)</f>
        <v>0</v>
      </c>
      <c r="BH574" s="214">
        <f>IF(N574="sníž. přenesená",J574,0)</f>
        <v>0</v>
      </c>
      <c r="BI574" s="214">
        <f>IF(N574="nulová",J574,0)</f>
        <v>0</v>
      </c>
      <c r="BJ574" s="17" t="s">
        <v>165</v>
      </c>
      <c r="BK574" s="214">
        <f>ROUND(I574*H574,0)</f>
        <v>0</v>
      </c>
      <c r="BL574" s="17" t="s">
        <v>247</v>
      </c>
      <c r="BM574" s="17" t="s">
        <v>2215</v>
      </c>
    </row>
    <row r="575" spans="2:51" s="13" customFormat="1" ht="12">
      <c r="B575" s="238"/>
      <c r="C575" s="239"/>
      <c r="D575" s="217" t="s">
        <v>167</v>
      </c>
      <c r="E575" s="240" t="s">
        <v>20</v>
      </c>
      <c r="F575" s="241" t="s">
        <v>647</v>
      </c>
      <c r="G575" s="239"/>
      <c r="H575" s="240" t="s">
        <v>20</v>
      </c>
      <c r="I575" s="242"/>
      <c r="J575" s="239"/>
      <c r="K575" s="239"/>
      <c r="L575" s="243"/>
      <c r="M575" s="244"/>
      <c r="N575" s="245"/>
      <c r="O575" s="245"/>
      <c r="P575" s="245"/>
      <c r="Q575" s="245"/>
      <c r="R575" s="245"/>
      <c r="S575" s="245"/>
      <c r="T575" s="246"/>
      <c r="AT575" s="247" t="s">
        <v>167</v>
      </c>
      <c r="AU575" s="247" t="s">
        <v>165</v>
      </c>
      <c r="AV575" s="13" t="s">
        <v>8</v>
      </c>
      <c r="AW575" s="13" t="s">
        <v>34</v>
      </c>
      <c r="AX575" s="13" t="s">
        <v>74</v>
      </c>
      <c r="AY575" s="247" t="s">
        <v>157</v>
      </c>
    </row>
    <row r="576" spans="2:51" s="11" customFormat="1" ht="12">
      <c r="B576" s="215"/>
      <c r="C576" s="216"/>
      <c r="D576" s="217" t="s">
        <v>167</v>
      </c>
      <c r="E576" s="218" t="s">
        <v>20</v>
      </c>
      <c r="F576" s="219" t="s">
        <v>2216</v>
      </c>
      <c r="G576" s="216"/>
      <c r="H576" s="220">
        <v>67</v>
      </c>
      <c r="I576" s="221"/>
      <c r="J576" s="216"/>
      <c r="K576" s="216"/>
      <c r="L576" s="222"/>
      <c r="M576" s="223"/>
      <c r="N576" s="224"/>
      <c r="O576" s="224"/>
      <c r="P576" s="224"/>
      <c r="Q576" s="224"/>
      <c r="R576" s="224"/>
      <c r="S576" s="224"/>
      <c r="T576" s="225"/>
      <c r="AT576" s="226" t="s">
        <v>167</v>
      </c>
      <c r="AU576" s="226" t="s">
        <v>165</v>
      </c>
      <c r="AV576" s="11" t="s">
        <v>165</v>
      </c>
      <c r="AW576" s="11" t="s">
        <v>34</v>
      </c>
      <c r="AX576" s="11" t="s">
        <v>8</v>
      </c>
      <c r="AY576" s="226" t="s">
        <v>157</v>
      </c>
    </row>
    <row r="577" spans="2:65" s="1" customFormat="1" ht="16.5" customHeight="1">
      <c r="B577" s="38"/>
      <c r="C577" s="248" t="s">
        <v>747</v>
      </c>
      <c r="D577" s="248" t="s">
        <v>223</v>
      </c>
      <c r="E577" s="249" t="s">
        <v>660</v>
      </c>
      <c r="F577" s="250" t="s">
        <v>661</v>
      </c>
      <c r="G577" s="251" t="s">
        <v>231</v>
      </c>
      <c r="H577" s="252">
        <v>54</v>
      </c>
      <c r="I577" s="253"/>
      <c r="J577" s="252">
        <f>ROUND(I577*H577,0)</f>
        <v>0</v>
      </c>
      <c r="K577" s="250" t="s">
        <v>163</v>
      </c>
      <c r="L577" s="254"/>
      <c r="M577" s="255" t="s">
        <v>20</v>
      </c>
      <c r="N577" s="256" t="s">
        <v>46</v>
      </c>
      <c r="O577" s="79"/>
      <c r="P577" s="212">
        <f>O577*H577</f>
        <v>0</v>
      </c>
      <c r="Q577" s="212">
        <v>0.00065</v>
      </c>
      <c r="R577" s="212">
        <f>Q577*H577</f>
        <v>0.0351</v>
      </c>
      <c r="S577" s="212">
        <v>0</v>
      </c>
      <c r="T577" s="213">
        <f>S577*H577</f>
        <v>0</v>
      </c>
      <c r="AR577" s="17" t="s">
        <v>374</v>
      </c>
      <c r="AT577" s="17" t="s">
        <v>223</v>
      </c>
      <c r="AU577" s="17" t="s">
        <v>165</v>
      </c>
      <c r="AY577" s="17" t="s">
        <v>157</v>
      </c>
      <c r="BE577" s="214">
        <f>IF(N577="základní",J577,0)</f>
        <v>0</v>
      </c>
      <c r="BF577" s="214">
        <f>IF(N577="snížená",J577,0)</f>
        <v>0</v>
      </c>
      <c r="BG577" s="214">
        <f>IF(N577="zákl. přenesená",J577,0)</f>
        <v>0</v>
      </c>
      <c r="BH577" s="214">
        <f>IF(N577="sníž. přenesená",J577,0)</f>
        <v>0</v>
      </c>
      <c r="BI577" s="214">
        <f>IF(N577="nulová",J577,0)</f>
        <v>0</v>
      </c>
      <c r="BJ577" s="17" t="s">
        <v>165</v>
      </c>
      <c r="BK577" s="214">
        <f>ROUND(I577*H577,0)</f>
        <v>0</v>
      </c>
      <c r="BL577" s="17" t="s">
        <v>247</v>
      </c>
      <c r="BM577" s="17" t="s">
        <v>2217</v>
      </c>
    </row>
    <row r="578" spans="2:51" s="13" customFormat="1" ht="12">
      <c r="B578" s="238"/>
      <c r="C578" s="239"/>
      <c r="D578" s="217" t="s">
        <v>167</v>
      </c>
      <c r="E578" s="240" t="s">
        <v>20</v>
      </c>
      <c r="F578" s="241" t="s">
        <v>647</v>
      </c>
      <c r="G578" s="239"/>
      <c r="H578" s="240" t="s">
        <v>20</v>
      </c>
      <c r="I578" s="242"/>
      <c r="J578" s="239"/>
      <c r="K578" s="239"/>
      <c r="L578" s="243"/>
      <c r="M578" s="244"/>
      <c r="N578" s="245"/>
      <c r="O578" s="245"/>
      <c r="P578" s="245"/>
      <c r="Q578" s="245"/>
      <c r="R578" s="245"/>
      <c r="S578" s="245"/>
      <c r="T578" s="246"/>
      <c r="AT578" s="247" t="s">
        <v>167</v>
      </c>
      <c r="AU578" s="247" t="s">
        <v>165</v>
      </c>
      <c r="AV578" s="13" t="s">
        <v>8</v>
      </c>
      <c r="AW578" s="13" t="s">
        <v>34</v>
      </c>
      <c r="AX578" s="13" t="s">
        <v>74</v>
      </c>
      <c r="AY578" s="247" t="s">
        <v>157</v>
      </c>
    </row>
    <row r="579" spans="2:51" s="11" customFormat="1" ht="12">
      <c r="B579" s="215"/>
      <c r="C579" s="216"/>
      <c r="D579" s="217" t="s">
        <v>167</v>
      </c>
      <c r="E579" s="218" t="s">
        <v>20</v>
      </c>
      <c r="F579" s="219" t="s">
        <v>2218</v>
      </c>
      <c r="G579" s="216"/>
      <c r="H579" s="220">
        <v>54</v>
      </c>
      <c r="I579" s="221"/>
      <c r="J579" s="216"/>
      <c r="K579" s="216"/>
      <c r="L579" s="222"/>
      <c r="M579" s="223"/>
      <c r="N579" s="224"/>
      <c r="O579" s="224"/>
      <c r="P579" s="224"/>
      <c r="Q579" s="224"/>
      <c r="R579" s="224"/>
      <c r="S579" s="224"/>
      <c r="T579" s="225"/>
      <c r="AT579" s="226" t="s">
        <v>167</v>
      </c>
      <c r="AU579" s="226" t="s">
        <v>165</v>
      </c>
      <c r="AV579" s="11" t="s">
        <v>165</v>
      </c>
      <c r="AW579" s="11" t="s">
        <v>34</v>
      </c>
      <c r="AX579" s="11" t="s">
        <v>8</v>
      </c>
      <c r="AY579" s="226" t="s">
        <v>157</v>
      </c>
    </row>
    <row r="580" spans="2:65" s="1" customFormat="1" ht="16.5" customHeight="1">
      <c r="B580" s="38"/>
      <c r="C580" s="248" t="s">
        <v>751</v>
      </c>
      <c r="D580" s="248" t="s">
        <v>223</v>
      </c>
      <c r="E580" s="249" t="s">
        <v>665</v>
      </c>
      <c r="F580" s="250" t="s">
        <v>666</v>
      </c>
      <c r="G580" s="251" t="s">
        <v>231</v>
      </c>
      <c r="H580" s="252">
        <v>44</v>
      </c>
      <c r="I580" s="253"/>
      <c r="J580" s="252">
        <f>ROUND(I580*H580,0)</f>
        <v>0</v>
      </c>
      <c r="K580" s="250" t="s">
        <v>163</v>
      </c>
      <c r="L580" s="254"/>
      <c r="M580" s="255" t="s">
        <v>20</v>
      </c>
      <c r="N580" s="256" t="s">
        <v>46</v>
      </c>
      <c r="O580" s="79"/>
      <c r="P580" s="212">
        <f>O580*H580</f>
        <v>0</v>
      </c>
      <c r="Q580" s="212">
        <v>0.00101</v>
      </c>
      <c r="R580" s="212">
        <f>Q580*H580</f>
        <v>0.04444</v>
      </c>
      <c r="S580" s="212">
        <v>0</v>
      </c>
      <c r="T580" s="213">
        <f>S580*H580</f>
        <v>0</v>
      </c>
      <c r="AR580" s="17" t="s">
        <v>374</v>
      </c>
      <c r="AT580" s="17" t="s">
        <v>223</v>
      </c>
      <c r="AU580" s="17" t="s">
        <v>165</v>
      </c>
      <c r="AY580" s="17" t="s">
        <v>157</v>
      </c>
      <c r="BE580" s="214">
        <f>IF(N580="základní",J580,0)</f>
        <v>0</v>
      </c>
      <c r="BF580" s="214">
        <f>IF(N580="snížená",J580,0)</f>
        <v>0</v>
      </c>
      <c r="BG580" s="214">
        <f>IF(N580="zákl. přenesená",J580,0)</f>
        <v>0</v>
      </c>
      <c r="BH580" s="214">
        <f>IF(N580="sníž. přenesená",J580,0)</f>
        <v>0</v>
      </c>
      <c r="BI580" s="214">
        <f>IF(N580="nulová",J580,0)</f>
        <v>0</v>
      </c>
      <c r="BJ580" s="17" t="s">
        <v>165</v>
      </c>
      <c r="BK580" s="214">
        <f>ROUND(I580*H580,0)</f>
        <v>0</v>
      </c>
      <c r="BL580" s="17" t="s">
        <v>247</v>
      </c>
      <c r="BM580" s="17" t="s">
        <v>2219</v>
      </c>
    </row>
    <row r="581" spans="2:51" s="13" customFormat="1" ht="12">
      <c r="B581" s="238"/>
      <c r="C581" s="239"/>
      <c r="D581" s="217" t="s">
        <v>167</v>
      </c>
      <c r="E581" s="240" t="s">
        <v>20</v>
      </c>
      <c r="F581" s="241" t="s">
        <v>647</v>
      </c>
      <c r="G581" s="239"/>
      <c r="H581" s="240" t="s">
        <v>20</v>
      </c>
      <c r="I581" s="242"/>
      <c r="J581" s="239"/>
      <c r="K581" s="239"/>
      <c r="L581" s="243"/>
      <c r="M581" s="244"/>
      <c r="N581" s="245"/>
      <c r="O581" s="245"/>
      <c r="P581" s="245"/>
      <c r="Q581" s="245"/>
      <c r="R581" s="245"/>
      <c r="S581" s="245"/>
      <c r="T581" s="246"/>
      <c r="AT581" s="247" t="s">
        <v>167</v>
      </c>
      <c r="AU581" s="247" t="s">
        <v>165</v>
      </c>
      <c r="AV581" s="13" t="s">
        <v>8</v>
      </c>
      <c r="AW581" s="13" t="s">
        <v>34</v>
      </c>
      <c r="AX581" s="13" t="s">
        <v>74</v>
      </c>
      <c r="AY581" s="247" t="s">
        <v>157</v>
      </c>
    </row>
    <row r="582" spans="2:51" s="11" customFormat="1" ht="12">
      <c r="B582" s="215"/>
      <c r="C582" s="216"/>
      <c r="D582" s="217" t="s">
        <v>167</v>
      </c>
      <c r="E582" s="218" t="s">
        <v>20</v>
      </c>
      <c r="F582" s="219" t="s">
        <v>2220</v>
      </c>
      <c r="G582" s="216"/>
      <c r="H582" s="220">
        <v>44</v>
      </c>
      <c r="I582" s="221"/>
      <c r="J582" s="216"/>
      <c r="K582" s="216"/>
      <c r="L582" s="222"/>
      <c r="M582" s="223"/>
      <c r="N582" s="224"/>
      <c r="O582" s="224"/>
      <c r="P582" s="224"/>
      <c r="Q582" s="224"/>
      <c r="R582" s="224"/>
      <c r="S582" s="224"/>
      <c r="T582" s="225"/>
      <c r="AT582" s="226" t="s">
        <v>167</v>
      </c>
      <c r="AU582" s="226" t="s">
        <v>165</v>
      </c>
      <c r="AV582" s="11" t="s">
        <v>165</v>
      </c>
      <c r="AW582" s="11" t="s">
        <v>34</v>
      </c>
      <c r="AX582" s="11" t="s">
        <v>8</v>
      </c>
      <c r="AY582" s="226" t="s">
        <v>157</v>
      </c>
    </row>
    <row r="583" spans="2:65" s="1" customFormat="1" ht="16.5" customHeight="1">
      <c r="B583" s="38"/>
      <c r="C583" s="248" t="s">
        <v>755</v>
      </c>
      <c r="D583" s="248" t="s">
        <v>223</v>
      </c>
      <c r="E583" s="249" t="s">
        <v>670</v>
      </c>
      <c r="F583" s="250" t="s">
        <v>671</v>
      </c>
      <c r="G583" s="251" t="s">
        <v>231</v>
      </c>
      <c r="H583" s="252">
        <v>22</v>
      </c>
      <c r="I583" s="253"/>
      <c r="J583" s="252">
        <f>ROUND(I583*H583,0)</f>
        <v>0</v>
      </c>
      <c r="K583" s="250" t="s">
        <v>163</v>
      </c>
      <c r="L583" s="254"/>
      <c r="M583" s="255" t="s">
        <v>20</v>
      </c>
      <c r="N583" s="256" t="s">
        <v>46</v>
      </c>
      <c r="O583" s="79"/>
      <c r="P583" s="212">
        <f>O583*H583</f>
        <v>0</v>
      </c>
      <c r="Q583" s="212">
        <v>0.00078</v>
      </c>
      <c r="R583" s="212">
        <f>Q583*H583</f>
        <v>0.017159999999999998</v>
      </c>
      <c r="S583" s="212">
        <v>0</v>
      </c>
      <c r="T583" s="213">
        <f>S583*H583</f>
        <v>0</v>
      </c>
      <c r="AR583" s="17" t="s">
        <v>374</v>
      </c>
      <c r="AT583" s="17" t="s">
        <v>223</v>
      </c>
      <c r="AU583" s="17" t="s">
        <v>165</v>
      </c>
      <c r="AY583" s="17" t="s">
        <v>157</v>
      </c>
      <c r="BE583" s="214">
        <f>IF(N583="základní",J583,0)</f>
        <v>0</v>
      </c>
      <c r="BF583" s="214">
        <f>IF(N583="snížená",J583,0)</f>
        <v>0</v>
      </c>
      <c r="BG583" s="214">
        <f>IF(N583="zákl. přenesená",J583,0)</f>
        <v>0</v>
      </c>
      <c r="BH583" s="214">
        <f>IF(N583="sníž. přenesená",J583,0)</f>
        <v>0</v>
      </c>
      <c r="BI583" s="214">
        <f>IF(N583="nulová",J583,0)</f>
        <v>0</v>
      </c>
      <c r="BJ583" s="17" t="s">
        <v>165</v>
      </c>
      <c r="BK583" s="214">
        <f>ROUND(I583*H583,0)</f>
        <v>0</v>
      </c>
      <c r="BL583" s="17" t="s">
        <v>247</v>
      </c>
      <c r="BM583" s="17" t="s">
        <v>2221</v>
      </c>
    </row>
    <row r="584" spans="2:51" s="13" customFormat="1" ht="12">
      <c r="B584" s="238"/>
      <c r="C584" s="239"/>
      <c r="D584" s="217" t="s">
        <v>167</v>
      </c>
      <c r="E584" s="240" t="s">
        <v>20</v>
      </c>
      <c r="F584" s="241" t="s">
        <v>647</v>
      </c>
      <c r="G584" s="239"/>
      <c r="H584" s="240" t="s">
        <v>20</v>
      </c>
      <c r="I584" s="242"/>
      <c r="J584" s="239"/>
      <c r="K584" s="239"/>
      <c r="L584" s="243"/>
      <c r="M584" s="244"/>
      <c r="N584" s="245"/>
      <c r="O584" s="245"/>
      <c r="P584" s="245"/>
      <c r="Q584" s="245"/>
      <c r="R584" s="245"/>
      <c r="S584" s="245"/>
      <c r="T584" s="246"/>
      <c r="AT584" s="247" t="s">
        <v>167</v>
      </c>
      <c r="AU584" s="247" t="s">
        <v>165</v>
      </c>
      <c r="AV584" s="13" t="s">
        <v>8</v>
      </c>
      <c r="AW584" s="13" t="s">
        <v>34</v>
      </c>
      <c r="AX584" s="13" t="s">
        <v>74</v>
      </c>
      <c r="AY584" s="247" t="s">
        <v>157</v>
      </c>
    </row>
    <row r="585" spans="2:51" s="11" customFormat="1" ht="12">
      <c r="B585" s="215"/>
      <c r="C585" s="216"/>
      <c r="D585" s="217" t="s">
        <v>167</v>
      </c>
      <c r="E585" s="218" t="s">
        <v>20</v>
      </c>
      <c r="F585" s="219" t="s">
        <v>2222</v>
      </c>
      <c r="G585" s="216"/>
      <c r="H585" s="220">
        <v>22</v>
      </c>
      <c r="I585" s="221"/>
      <c r="J585" s="216"/>
      <c r="K585" s="216"/>
      <c r="L585" s="222"/>
      <c r="M585" s="223"/>
      <c r="N585" s="224"/>
      <c r="O585" s="224"/>
      <c r="P585" s="224"/>
      <c r="Q585" s="224"/>
      <c r="R585" s="224"/>
      <c r="S585" s="224"/>
      <c r="T585" s="225"/>
      <c r="AT585" s="226" t="s">
        <v>167</v>
      </c>
      <c r="AU585" s="226" t="s">
        <v>165</v>
      </c>
      <c r="AV585" s="11" t="s">
        <v>165</v>
      </c>
      <c r="AW585" s="11" t="s">
        <v>34</v>
      </c>
      <c r="AX585" s="11" t="s">
        <v>8</v>
      </c>
      <c r="AY585" s="226" t="s">
        <v>157</v>
      </c>
    </row>
    <row r="586" spans="2:65" s="1" customFormat="1" ht="16.5" customHeight="1">
      <c r="B586" s="38"/>
      <c r="C586" s="248" t="s">
        <v>759</v>
      </c>
      <c r="D586" s="248" t="s">
        <v>223</v>
      </c>
      <c r="E586" s="249" t="s">
        <v>675</v>
      </c>
      <c r="F586" s="250" t="s">
        <v>676</v>
      </c>
      <c r="G586" s="251" t="s">
        <v>231</v>
      </c>
      <c r="H586" s="252">
        <v>130</v>
      </c>
      <c r="I586" s="253"/>
      <c r="J586" s="252">
        <f>ROUND(I586*H586,0)</f>
        <v>0</v>
      </c>
      <c r="K586" s="250" t="s">
        <v>163</v>
      </c>
      <c r="L586" s="254"/>
      <c r="M586" s="255" t="s">
        <v>20</v>
      </c>
      <c r="N586" s="256" t="s">
        <v>46</v>
      </c>
      <c r="O586" s="79"/>
      <c r="P586" s="212">
        <f>O586*H586</f>
        <v>0</v>
      </c>
      <c r="Q586" s="212">
        <v>0.00088</v>
      </c>
      <c r="R586" s="212">
        <f>Q586*H586</f>
        <v>0.1144</v>
      </c>
      <c r="S586" s="212">
        <v>0</v>
      </c>
      <c r="T586" s="213">
        <f>S586*H586</f>
        <v>0</v>
      </c>
      <c r="AR586" s="17" t="s">
        <v>374</v>
      </c>
      <c r="AT586" s="17" t="s">
        <v>223</v>
      </c>
      <c r="AU586" s="17" t="s">
        <v>165</v>
      </c>
      <c r="AY586" s="17" t="s">
        <v>157</v>
      </c>
      <c r="BE586" s="214">
        <f>IF(N586="základní",J586,0)</f>
        <v>0</v>
      </c>
      <c r="BF586" s="214">
        <f>IF(N586="snížená",J586,0)</f>
        <v>0</v>
      </c>
      <c r="BG586" s="214">
        <f>IF(N586="zákl. přenesená",J586,0)</f>
        <v>0</v>
      </c>
      <c r="BH586" s="214">
        <f>IF(N586="sníž. přenesená",J586,0)</f>
        <v>0</v>
      </c>
      <c r="BI586" s="214">
        <f>IF(N586="nulová",J586,0)</f>
        <v>0</v>
      </c>
      <c r="BJ586" s="17" t="s">
        <v>165</v>
      </c>
      <c r="BK586" s="214">
        <f>ROUND(I586*H586,0)</f>
        <v>0</v>
      </c>
      <c r="BL586" s="17" t="s">
        <v>247</v>
      </c>
      <c r="BM586" s="17" t="s">
        <v>2223</v>
      </c>
    </row>
    <row r="587" spans="2:51" s="13" customFormat="1" ht="12">
      <c r="B587" s="238"/>
      <c r="C587" s="239"/>
      <c r="D587" s="217" t="s">
        <v>167</v>
      </c>
      <c r="E587" s="240" t="s">
        <v>20</v>
      </c>
      <c r="F587" s="241" t="s">
        <v>647</v>
      </c>
      <c r="G587" s="239"/>
      <c r="H587" s="240" t="s">
        <v>20</v>
      </c>
      <c r="I587" s="242"/>
      <c r="J587" s="239"/>
      <c r="K587" s="239"/>
      <c r="L587" s="243"/>
      <c r="M587" s="244"/>
      <c r="N587" s="245"/>
      <c r="O587" s="245"/>
      <c r="P587" s="245"/>
      <c r="Q587" s="245"/>
      <c r="R587" s="245"/>
      <c r="S587" s="245"/>
      <c r="T587" s="246"/>
      <c r="AT587" s="247" t="s">
        <v>167</v>
      </c>
      <c r="AU587" s="247" t="s">
        <v>165</v>
      </c>
      <c r="AV587" s="13" t="s">
        <v>8</v>
      </c>
      <c r="AW587" s="13" t="s">
        <v>34</v>
      </c>
      <c r="AX587" s="13" t="s">
        <v>74</v>
      </c>
      <c r="AY587" s="247" t="s">
        <v>157</v>
      </c>
    </row>
    <row r="588" spans="2:51" s="11" customFormat="1" ht="12">
      <c r="B588" s="215"/>
      <c r="C588" s="216"/>
      <c r="D588" s="217" t="s">
        <v>167</v>
      </c>
      <c r="E588" s="218" t="s">
        <v>20</v>
      </c>
      <c r="F588" s="219" t="s">
        <v>2224</v>
      </c>
      <c r="G588" s="216"/>
      <c r="H588" s="220">
        <v>130</v>
      </c>
      <c r="I588" s="221"/>
      <c r="J588" s="216"/>
      <c r="K588" s="216"/>
      <c r="L588" s="222"/>
      <c r="M588" s="223"/>
      <c r="N588" s="224"/>
      <c r="O588" s="224"/>
      <c r="P588" s="224"/>
      <c r="Q588" s="224"/>
      <c r="R588" s="224"/>
      <c r="S588" s="224"/>
      <c r="T588" s="225"/>
      <c r="AT588" s="226" t="s">
        <v>167</v>
      </c>
      <c r="AU588" s="226" t="s">
        <v>165</v>
      </c>
      <c r="AV588" s="11" t="s">
        <v>165</v>
      </c>
      <c r="AW588" s="11" t="s">
        <v>34</v>
      </c>
      <c r="AX588" s="11" t="s">
        <v>8</v>
      </c>
      <c r="AY588" s="226" t="s">
        <v>157</v>
      </c>
    </row>
    <row r="589" spans="2:65" s="1" customFormat="1" ht="22.5" customHeight="1">
      <c r="B589" s="38"/>
      <c r="C589" s="204" t="s">
        <v>763</v>
      </c>
      <c r="D589" s="204" t="s">
        <v>159</v>
      </c>
      <c r="E589" s="205" t="s">
        <v>680</v>
      </c>
      <c r="F589" s="206" t="s">
        <v>681</v>
      </c>
      <c r="G589" s="207" t="s">
        <v>231</v>
      </c>
      <c r="H589" s="208">
        <v>191</v>
      </c>
      <c r="I589" s="209"/>
      <c r="J589" s="208">
        <f>ROUND(I589*H589,0)</f>
        <v>0</v>
      </c>
      <c r="K589" s="206" t="s">
        <v>163</v>
      </c>
      <c r="L589" s="43"/>
      <c r="M589" s="210" t="s">
        <v>20</v>
      </c>
      <c r="N589" s="211" t="s">
        <v>46</v>
      </c>
      <c r="O589" s="79"/>
      <c r="P589" s="212">
        <f>O589*H589</f>
        <v>0</v>
      </c>
      <c r="Q589" s="212">
        <v>0</v>
      </c>
      <c r="R589" s="212">
        <f>Q589*H589</f>
        <v>0</v>
      </c>
      <c r="S589" s="212">
        <v>0</v>
      </c>
      <c r="T589" s="213">
        <f>S589*H589</f>
        <v>0</v>
      </c>
      <c r="AR589" s="17" t="s">
        <v>247</v>
      </c>
      <c r="AT589" s="17" t="s">
        <v>159</v>
      </c>
      <c r="AU589" s="17" t="s">
        <v>165</v>
      </c>
      <c r="AY589" s="17" t="s">
        <v>157</v>
      </c>
      <c r="BE589" s="214">
        <f>IF(N589="základní",J589,0)</f>
        <v>0</v>
      </c>
      <c r="BF589" s="214">
        <f>IF(N589="snížená",J589,0)</f>
        <v>0</v>
      </c>
      <c r="BG589" s="214">
        <f>IF(N589="zákl. přenesená",J589,0)</f>
        <v>0</v>
      </c>
      <c r="BH589" s="214">
        <f>IF(N589="sníž. přenesená",J589,0)</f>
        <v>0</v>
      </c>
      <c r="BI589" s="214">
        <f>IF(N589="nulová",J589,0)</f>
        <v>0</v>
      </c>
      <c r="BJ589" s="17" t="s">
        <v>165</v>
      </c>
      <c r="BK589" s="214">
        <f>ROUND(I589*H589,0)</f>
        <v>0</v>
      </c>
      <c r="BL589" s="17" t="s">
        <v>247</v>
      </c>
      <c r="BM589" s="17" t="s">
        <v>2225</v>
      </c>
    </row>
    <row r="590" spans="2:51" s="13" customFormat="1" ht="12">
      <c r="B590" s="238"/>
      <c r="C590" s="239"/>
      <c r="D590" s="217" t="s">
        <v>167</v>
      </c>
      <c r="E590" s="240" t="s">
        <v>20</v>
      </c>
      <c r="F590" s="241" t="s">
        <v>647</v>
      </c>
      <c r="G590" s="239"/>
      <c r="H590" s="240" t="s">
        <v>20</v>
      </c>
      <c r="I590" s="242"/>
      <c r="J590" s="239"/>
      <c r="K590" s="239"/>
      <c r="L590" s="243"/>
      <c r="M590" s="244"/>
      <c r="N590" s="245"/>
      <c r="O590" s="245"/>
      <c r="P590" s="245"/>
      <c r="Q590" s="245"/>
      <c r="R590" s="245"/>
      <c r="S590" s="245"/>
      <c r="T590" s="246"/>
      <c r="AT590" s="247" t="s">
        <v>167</v>
      </c>
      <c r="AU590" s="247" t="s">
        <v>165</v>
      </c>
      <c r="AV590" s="13" t="s">
        <v>8</v>
      </c>
      <c r="AW590" s="13" t="s">
        <v>34</v>
      </c>
      <c r="AX590" s="13" t="s">
        <v>74</v>
      </c>
      <c r="AY590" s="247" t="s">
        <v>157</v>
      </c>
    </row>
    <row r="591" spans="2:51" s="11" customFormat="1" ht="12">
      <c r="B591" s="215"/>
      <c r="C591" s="216"/>
      <c r="D591" s="217" t="s">
        <v>167</v>
      </c>
      <c r="E591" s="218" t="s">
        <v>20</v>
      </c>
      <c r="F591" s="219" t="s">
        <v>2226</v>
      </c>
      <c r="G591" s="216"/>
      <c r="H591" s="220">
        <v>191</v>
      </c>
      <c r="I591" s="221"/>
      <c r="J591" s="216"/>
      <c r="K591" s="216"/>
      <c r="L591" s="222"/>
      <c r="M591" s="223"/>
      <c r="N591" s="224"/>
      <c r="O591" s="224"/>
      <c r="P591" s="224"/>
      <c r="Q591" s="224"/>
      <c r="R591" s="224"/>
      <c r="S591" s="224"/>
      <c r="T591" s="225"/>
      <c r="AT591" s="226" t="s">
        <v>167</v>
      </c>
      <c r="AU591" s="226" t="s">
        <v>165</v>
      </c>
      <c r="AV591" s="11" t="s">
        <v>165</v>
      </c>
      <c r="AW591" s="11" t="s">
        <v>34</v>
      </c>
      <c r="AX591" s="11" t="s">
        <v>8</v>
      </c>
      <c r="AY591" s="226" t="s">
        <v>157</v>
      </c>
    </row>
    <row r="592" spans="2:65" s="1" customFormat="1" ht="16.5" customHeight="1">
      <c r="B592" s="38"/>
      <c r="C592" s="248" t="s">
        <v>767</v>
      </c>
      <c r="D592" s="248" t="s">
        <v>223</v>
      </c>
      <c r="E592" s="249" t="s">
        <v>685</v>
      </c>
      <c r="F592" s="250" t="s">
        <v>686</v>
      </c>
      <c r="G592" s="251" t="s">
        <v>231</v>
      </c>
      <c r="H592" s="252">
        <v>152</v>
      </c>
      <c r="I592" s="253"/>
      <c r="J592" s="252">
        <f>ROUND(I592*H592,0)</f>
        <v>0</v>
      </c>
      <c r="K592" s="250" t="s">
        <v>163</v>
      </c>
      <c r="L592" s="254"/>
      <c r="M592" s="255" t="s">
        <v>20</v>
      </c>
      <c r="N592" s="256" t="s">
        <v>46</v>
      </c>
      <c r="O592" s="79"/>
      <c r="P592" s="212">
        <f>O592*H592</f>
        <v>0</v>
      </c>
      <c r="Q592" s="212">
        <v>3E-05</v>
      </c>
      <c r="R592" s="212">
        <f>Q592*H592</f>
        <v>0.00456</v>
      </c>
      <c r="S592" s="212">
        <v>0</v>
      </c>
      <c r="T592" s="213">
        <f>S592*H592</f>
        <v>0</v>
      </c>
      <c r="AR592" s="17" t="s">
        <v>374</v>
      </c>
      <c r="AT592" s="17" t="s">
        <v>223</v>
      </c>
      <c r="AU592" s="17" t="s">
        <v>165</v>
      </c>
      <c r="AY592" s="17" t="s">
        <v>157</v>
      </c>
      <c r="BE592" s="214">
        <f>IF(N592="základní",J592,0)</f>
        <v>0</v>
      </c>
      <c r="BF592" s="214">
        <f>IF(N592="snížená",J592,0)</f>
        <v>0</v>
      </c>
      <c r="BG592" s="214">
        <f>IF(N592="zákl. přenesená",J592,0)</f>
        <v>0</v>
      </c>
      <c r="BH592" s="214">
        <f>IF(N592="sníž. přenesená",J592,0)</f>
        <v>0</v>
      </c>
      <c r="BI592" s="214">
        <f>IF(N592="nulová",J592,0)</f>
        <v>0</v>
      </c>
      <c r="BJ592" s="17" t="s">
        <v>165</v>
      </c>
      <c r="BK592" s="214">
        <f>ROUND(I592*H592,0)</f>
        <v>0</v>
      </c>
      <c r="BL592" s="17" t="s">
        <v>247</v>
      </c>
      <c r="BM592" s="17" t="s">
        <v>2227</v>
      </c>
    </row>
    <row r="593" spans="2:51" s="13" customFormat="1" ht="12">
      <c r="B593" s="238"/>
      <c r="C593" s="239"/>
      <c r="D593" s="217" t="s">
        <v>167</v>
      </c>
      <c r="E593" s="240" t="s">
        <v>20</v>
      </c>
      <c r="F593" s="241" t="s">
        <v>647</v>
      </c>
      <c r="G593" s="239"/>
      <c r="H593" s="240" t="s">
        <v>20</v>
      </c>
      <c r="I593" s="242"/>
      <c r="J593" s="239"/>
      <c r="K593" s="239"/>
      <c r="L593" s="243"/>
      <c r="M593" s="244"/>
      <c r="N593" s="245"/>
      <c r="O593" s="245"/>
      <c r="P593" s="245"/>
      <c r="Q593" s="245"/>
      <c r="R593" s="245"/>
      <c r="S593" s="245"/>
      <c r="T593" s="246"/>
      <c r="AT593" s="247" t="s">
        <v>167</v>
      </c>
      <c r="AU593" s="247" t="s">
        <v>165</v>
      </c>
      <c r="AV593" s="13" t="s">
        <v>8</v>
      </c>
      <c r="AW593" s="13" t="s">
        <v>34</v>
      </c>
      <c r="AX593" s="13" t="s">
        <v>74</v>
      </c>
      <c r="AY593" s="247" t="s">
        <v>157</v>
      </c>
    </row>
    <row r="594" spans="2:51" s="11" customFormat="1" ht="12">
      <c r="B594" s="215"/>
      <c r="C594" s="216"/>
      <c r="D594" s="217" t="s">
        <v>167</v>
      </c>
      <c r="E594" s="218" t="s">
        <v>20</v>
      </c>
      <c r="F594" s="219" t="s">
        <v>2228</v>
      </c>
      <c r="G594" s="216"/>
      <c r="H594" s="220">
        <v>152</v>
      </c>
      <c r="I594" s="221"/>
      <c r="J594" s="216"/>
      <c r="K594" s="216"/>
      <c r="L594" s="222"/>
      <c r="M594" s="223"/>
      <c r="N594" s="224"/>
      <c r="O594" s="224"/>
      <c r="P594" s="224"/>
      <c r="Q594" s="224"/>
      <c r="R594" s="224"/>
      <c r="S594" s="224"/>
      <c r="T594" s="225"/>
      <c r="AT594" s="226" t="s">
        <v>167</v>
      </c>
      <c r="AU594" s="226" t="s">
        <v>165</v>
      </c>
      <c r="AV594" s="11" t="s">
        <v>165</v>
      </c>
      <c r="AW594" s="11" t="s">
        <v>34</v>
      </c>
      <c r="AX594" s="11" t="s">
        <v>8</v>
      </c>
      <c r="AY594" s="226" t="s">
        <v>157</v>
      </c>
    </row>
    <row r="595" spans="2:65" s="1" customFormat="1" ht="16.5" customHeight="1">
      <c r="B595" s="38"/>
      <c r="C595" s="248" t="s">
        <v>771</v>
      </c>
      <c r="D595" s="248" t="s">
        <v>223</v>
      </c>
      <c r="E595" s="249" t="s">
        <v>690</v>
      </c>
      <c r="F595" s="250" t="s">
        <v>691</v>
      </c>
      <c r="G595" s="251" t="s">
        <v>231</v>
      </c>
      <c r="H595" s="252">
        <v>39</v>
      </c>
      <c r="I595" s="253"/>
      <c r="J595" s="252">
        <f>ROUND(I595*H595,0)</f>
        <v>0</v>
      </c>
      <c r="K595" s="250" t="s">
        <v>163</v>
      </c>
      <c r="L595" s="254"/>
      <c r="M595" s="255" t="s">
        <v>20</v>
      </c>
      <c r="N595" s="256" t="s">
        <v>46</v>
      </c>
      <c r="O595" s="79"/>
      <c r="P595" s="212">
        <f>O595*H595</f>
        <v>0</v>
      </c>
      <c r="Q595" s="212">
        <v>3E-05</v>
      </c>
      <c r="R595" s="212">
        <f>Q595*H595</f>
        <v>0.00117</v>
      </c>
      <c r="S595" s="212">
        <v>0</v>
      </c>
      <c r="T595" s="213">
        <f>S595*H595</f>
        <v>0</v>
      </c>
      <c r="AR595" s="17" t="s">
        <v>374</v>
      </c>
      <c r="AT595" s="17" t="s">
        <v>223</v>
      </c>
      <c r="AU595" s="17" t="s">
        <v>165</v>
      </c>
      <c r="AY595" s="17" t="s">
        <v>157</v>
      </c>
      <c r="BE595" s="214">
        <f>IF(N595="základní",J595,0)</f>
        <v>0</v>
      </c>
      <c r="BF595" s="214">
        <f>IF(N595="snížená",J595,0)</f>
        <v>0</v>
      </c>
      <c r="BG595" s="214">
        <f>IF(N595="zákl. přenesená",J595,0)</f>
        <v>0</v>
      </c>
      <c r="BH595" s="214">
        <f>IF(N595="sníž. přenesená",J595,0)</f>
        <v>0</v>
      </c>
      <c r="BI595" s="214">
        <f>IF(N595="nulová",J595,0)</f>
        <v>0</v>
      </c>
      <c r="BJ595" s="17" t="s">
        <v>165</v>
      </c>
      <c r="BK595" s="214">
        <f>ROUND(I595*H595,0)</f>
        <v>0</v>
      </c>
      <c r="BL595" s="17" t="s">
        <v>247</v>
      </c>
      <c r="BM595" s="17" t="s">
        <v>2229</v>
      </c>
    </row>
    <row r="596" spans="2:51" s="13" customFormat="1" ht="12">
      <c r="B596" s="238"/>
      <c r="C596" s="239"/>
      <c r="D596" s="217" t="s">
        <v>167</v>
      </c>
      <c r="E596" s="240" t="s">
        <v>20</v>
      </c>
      <c r="F596" s="241" t="s">
        <v>647</v>
      </c>
      <c r="G596" s="239"/>
      <c r="H596" s="240" t="s">
        <v>20</v>
      </c>
      <c r="I596" s="242"/>
      <c r="J596" s="239"/>
      <c r="K596" s="239"/>
      <c r="L596" s="243"/>
      <c r="M596" s="244"/>
      <c r="N596" s="245"/>
      <c r="O596" s="245"/>
      <c r="P596" s="245"/>
      <c r="Q596" s="245"/>
      <c r="R596" s="245"/>
      <c r="S596" s="245"/>
      <c r="T596" s="246"/>
      <c r="AT596" s="247" t="s">
        <v>167</v>
      </c>
      <c r="AU596" s="247" t="s">
        <v>165</v>
      </c>
      <c r="AV596" s="13" t="s">
        <v>8</v>
      </c>
      <c r="AW596" s="13" t="s">
        <v>34</v>
      </c>
      <c r="AX596" s="13" t="s">
        <v>74</v>
      </c>
      <c r="AY596" s="247" t="s">
        <v>157</v>
      </c>
    </row>
    <row r="597" spans="2:51" s="11" customFormat="1" ht="12">
      <c r="B597" s="215"/>
      <c r="C597" s="216"/>
      <c r="D597" s="217" t="s">
        <v>167</v>
      </c>
      <c r="E597" s="218" t="s">
        <v>20</v>
      </c>
      <c r="F597" s="219" t="s">
        <v>2230</v>
      </c>
      <c r="G597" s="216"/>
      <c r="H597" s="220">
        <v>39</v>
      </c>
      <c r="I597" s="221"/>
      <c r="J597" s="216"/>
      <c r="K597" s="216"/>
      <c r="L597" s="222"/>
      <c r="M597" s="223"/>
      <c r="N597" s="224"/>
      <c r="O597" s="224"/>
      <c r="P597" s="224"/>
      <c r="Q597" s="224"/>
      <c r="R597" s="224"/>
      <c r="S597" s="224"/>
      <c r="T597" s="225"/>
      <c r="AT597" s="226" t="s">
        <v>167</v>
      </c>
      <c r="AU597" s="226" t="s">
        <v>165</v>
      </c>
      <c r="AV597" s="11" t="s">
        <v>165</v>
      </c>
      <c r="AW597" s="11" t="s">
        <v>34</v>
      </c>
      <c r="AX597" s="11" t="s">
        <v>8</v>
      </c>
      <c r="AY597" s="226" t="s">
        <v>157</v>
      </c>
    </row>
    <row r="598" spans="2:65" s="1" customFormat="1" ht="22.5" customHeight="1">
      <c r="B598" s="38"/>
      <c r="C598" s="204" t="s">
        <v>775</v>
      </c>
      <c r="D598" s="204" t="s">
        <v>159</v>
      </c>
      <c r="E598" s="205" t="s">
        <v>695</v>
      </c>
      <c r="F598" s="206" t="s">
        <v>696</v>
      </c>
      <c r="G598" s="207" t="s">
        <v>514</v>
      </c>
      <c r="H598" s="208">
        <v>11.06</v>
      </c>
      <c r="I598" s="209"/>
      <c r="J598" s="208">
        <f>ROUND(I598*H598,0)</f>
        <v>0</v>
      </c>
      <c r="K598" s="206" t="s">
        <v>163</v>
      </c>
      <c r="L598" s="43"/>
      <c r="M598" s="210" t="s">
        <v>20</v>
      </c>
      <c r="N598" s="211" t="s">
        <v>46</v>
      </c>
      <c r="O598" s="79"/>
      <c r="P598" s="212">
        <f>O598*H598</f>
        <v>0</v>
      </c>
      <c r="Q598" s="212">
        <v>0</v>
      </c>
      <c r="R598" s="212">
        <f>Q598*H598</f>
        <v>0</v>
      </c>
      <c r="S598" s="212">
        <v>0</v>
      </c>
      <c r="T598" s="213">
        <f>S598*H598</f>
        <v>0</v>
      </c>
      <c r="AR598" s="17" t="s">
        <v>247</v>
      </c>
      <c r="AT598" s="17" t="s">
        <v>159</v>
      </c>
      <c r="AU598" s="17" t="s">
        <v>165</v>
      </c>
      <c r="AY598" s="17" t="s">
        <v>157</v>
      </c>
      <c r="BE598" s="214">
        <f>IF(N598="základní",J598,0)</f>
        <v>0</v>
      </c>
      <c r="BF598" s="214">
        <f>IF(N598="snížená",J598,0)</f>
        <v>0</v>
      </c>
      <c r="BG598" s="214">
        <f>IF(N598="zákl. přenesená",J598,0)</f>
        <v>0</v>
      </c>
      <c r="BH598" s="214">
        <f>IF(N598="sníž. přenesená",J598,0)</f>
        <v>0</v>
      </c>
      <c r="BI598" s="214">
        <f>IF(N598="nulová",J598,0)</f>
        <v>0</v>
      </c>
      <c r="BJ598" s="17" t="s">
        <v>165</v>
      </c>
      <c r="BK598" s="214">
        <f>ROUND(I598*H598,0)</f>
        <v>0</v>
      </c>
      <c r="BL598" s="17" t="s">
        <v>247</v>
      </c>
      <c r="BM598" s="17" t="s">
        <v>2231</v>
      </c>
    </row>
    <row r="599" spans="2:63" s="10" customFormat="1" ht="22.8" customHeight="1">
      <c r="B599" s="188"/>
      <c r="C599" s="189"/>
      <c r="D599" s="190" t="s">
        <v>73</v>
      </c>
      <c r="E599" s="202" t="s">
        <v>698</v>
      </c>
      <c r="F599" s="202" t="s">
        <v>699</v>
      </c>
      <c r="G599" s="189"/>
      <c r="H599" s="189"/>
      <c r="I599" s="192"/>
      <c r="J599" s="203">
        <f>BK599</f>
        <v>0</v>
      </c>
      <c r="K599" s="189"/>
      <c r="L599" s="194"/>
      <c r="M599" s="195"/>
      <c r="N599" s="196"/>
      <c r="O599" s="196"/>
      <c r="P599" s="197">
        <f>SUM(P600:P604)</f>
        <v>0</v>
      </c>
      <c r="Q599" s="196"/>
      <c r="R599" s="197">
        <f>SUM(R600:R604)</f>
        <v>0.1236</v>
      </c>
      <c r="S599" s="196"/>
      <c r="T599" s="198">
        <f>SUM(T600:T604)</f>
        <v>0</v>
      </c>
      <c r="AR599" s="199" t="s">
        <v>165</v>
      </c>
      <c r="AT599" s="200" t="s">
        <v>73</v>
      </c>
      <c r="AU599" s="200" t="s">
        <v>8</v>
      </c>
      <c r="AY599" s="199" t="s">
        <v>157</v>
      </c>
      <c r="BK599" s="201">
        <f>SUM(BK600:BK604)</f>
        <v>0</v>
      </c>
    </row>
    <row r="600" spans="2:65" s="1" customFormat="1" ht="16.5" customHeight="1">
      <c r="B600" s="38"/>
      <c r="C600" s="204" t="s">
        <v>779</v>
      </c>
      <c r="D600" s="204" t="s">
        <v>159</v>
      </c>
      <c r="E600" s="205" t="s">
        <v>701</v>
      </c>
      <c r="F600" s="206" t="s">
        <v>2232</v>
      </c>
      <c r="G600" s="207" t="s">
        <v>434</v>
      </c>
      <c r="H600" s="208">
        <v>4</v>
      </c>
      <c r="I600" s="209"/>
      <c r="J600" s="208">
        <f>ROUND(I600*H600,0)</f>
        <v>0</v>
      </c>
      <c r="K600" s="206" t="s">
        <v>209</v>
      </c>
      <c r="L600" s="43"/>
      <c r="M600" s="210" t="s">
        <v>20</v>
      </c>
      <c r="N600" s="211" t="s">
        <v>46</v>
      </c>
      <c r="O600" s="79"/>
      <c r="P600" s="212">
        <f>O600*H600</f>
        <v>0</v>
      </c>
      <c r="Q600" s="212">
        <v>0</v>
      </c>
      <c r="R600" s="212">
        <f>Q600*H600</f>
        <v>0</v>
      </c>
      <c r="S600" s="212">
        <v>0</v>
      </c>
      <c r="T600" s="213">
        <f>S600*H600</f>
        <v>0</v>
      </c>
      <c r="AR600" s="17" t="s">
        <v>247</v>
      </c>
      <c r="AT600" s="17" t="s">
        <v>159</v>
      </c>
      <c r="AU600" s="17" t="s">
        <v>165</v>
      </c>
      <c r="AY600" s="17" t="s">
        <v>157</v>
      </c>
      <c r="BE600" s="214">
        <f>IF(N600="základní",J600,0)</f>
        <v>0</v>
      </c>
      <c r="BF600" s="214">
        <f>IF(N600="snížená",J600,0)</f>
        <v>0</v>
      </c>
      <c r="BG600" s="214">
        <f>IF(N600="zákl. přenesená",J600,0)</f>
        <v>0</v>
      </c>
      <c r="BH600" s="214">
        <f>IF(N600="sníž. přenesená",J600,0)</f>
        <v>0</v>
      </c>
      <c r="BI600" s="214">
        <f>IF(N600="nulová",J600,0)</f>
        <v>0</v>
      </c>
      <c r="BJ600" s="17" t="s">
        <v>165</v>
      </c>
      <c r="BK600" s="214">
        <f>ROUND(I600*H600,0)</f>
        <v>0</v>
      </c>
      <c r="BL600" s="17" t="s">
        <v>247</v>
      </c>
      <c r="BM600" s="17" t="s">
        <v>2233</v>
      </c>
    </row>
    <row r="601" spans="2:51" s="11" customFormat="1" ht="12">
      <c r="B601" s="215"/>
      <c r="C601" s="216"/>
      <c r="D601" s="217" t="s">
        <v>167</v>
      </c>
      <c r="E601" s="218" t="s">
        <v>20</v>
      </c>
      <c r="F601" s="219" t="s">
        <v>164</v>
      </c>
      <c r="G601" s="216"/>
      <c r="H601" s="220">
        <v>4</v>
      </c>
      <c r="I601" s="221"/>
      <c r="J601" s="216"/>
      <c r="K601" s="216"/>
      <c r="L601" s="222"/>
      <c r="M601" s="223"/>
      <c r="N601" s="224"/>
      <c r="O601" s="224"/>
      <c r="P601" s="224"/>
      <c r="Q601" s="224"/>
      <c r="R601" s="224"/>
      <c r="S601" s="224"/>
      <c r="T601" s="225"/>
      <c r="AT601" s="226" t="s">
        <v>167</v>
      </c>
      <c r="AU601" s="226" t="s">
        <v>165</v>
      </c>
      <c r="AV601" s="11" t="s">
        <v>165</v>
      </c>
      <c r="AW601" s="11" t="s">
        <v>34</v>
      </c>
      <c r="AX601" s="11" t="s">
        <v>8</v>
      </c>
      <c r="AY601" s="226" t="s">
        <v>157</v>
      </c>
    </row>
    <row r="602" spans="2:65" s="1" customFormat="1" ht="16.5" customHeight="1">
      <c r="B602" s="38"/>
      <c r="C602" s="204" t="s">
        <v>783</v>
      </c>
      <c r="D602" s="204" t="s">
        <v>159</v>
      </c>
      <c r="E602" s="205" t="s">
        <v>705</v>
      </c>
      <c r="F602" s="206" t="s">
        <v>706</v>
      </c>
      <c r="G602" s="207" t="s">
        <v>707</v>
      </c>
      <c r="H602" s="208">
        <v>4</v>
      </c>
      <c r="I602" s="209"/>
      <c r="J602" s="208">
        <f>ROUND(I602*H602,0)</f>
        <v>0</v>
      </c>
      <c r="K602" s="206" t="s">
        <v>163</v>
      </c>
      <c r="L602" s="43"/>
      <c r="M602" s="210" t="s">
        <v>20</v>
      </c>
      <c r="N602" s="211" t="s">
        <v>46</v>
      </c>
      <c r="O602" s="79"/>
      <c r="P602" s="212">
        <f>O602*H602</f>
        <v>0</v>
      </c>
      <c r="Q602" s="212">
        <v>0.0309</v>
      </c>
      <c r="R602" s="212">
        <f>Q602*H602</f>
        <v>0.1236</v>
      </c>
      <c r="S602" s="212">
        <v>0</v>
      </c>
      <c r="T602" s="213">
        <f>S602*H602</f>
        <v>0</v>
      </c>
      <c r="AR602" s="17" t="s">
        <v>247</v>
      </c>
      <c r="AT602" s="17" t="s">
        <v>159</v>
      </c>
      <c r="AU602" s="17" t="s">
        <v>165</v>
      </c>
      <c r="AY602" s="17" t="s">
        <v>157</v>
      </c>
      <c r="BE602" s="214">
        <f>IF(N602="základní",J602,0)</f>
        <v>0</v>
      </c>
      <c r="BF602" s="214">
        <f>IF(N602="snížená",J602,0)</f>
        <v>0</v>
      </c>
      <c r="BG602" s="214">
        <f>IF(N602="zákl. přenesená",J602,0)</f>
        <v>0</v>
      </c>
      <c r="BH602" s="214">
        <f>IF(N602="sníž. přenesená",J602,0)</f>
        <v>0</v>
      </c>
      <c r="BI602" s="214">
        <f>IF(N602="nulová",J602,0)</f>
        <v>0</v>
      </c>
      <c r="BJ602" s="17" t="s">
        <v>165</v>
      </c>
      <c r="BK602" s="214">
        <f>ROUND(I602*H602,0)</f>
        <v>0</v>
      </c>
      <c r="BL602" s="17" t="s">
        <v>247</v>
      </c>
      <c r="BM602" s="17" t="s">
        <v>2234</v>
      </c>
    </row>
    <row r="603" spans="2:51" s="11" customFormat="1" ht="12">
      <c r="B603" s="215"/>
      <c r="C603" s="216"/>
      <c r="D603" s="217" t="s">
        <v>167</v>
      </c>
      <c r="E603" s="218" t="s">
        <v>20</v>
      </c>
      <c r="F603" s="219" t="s">
        <v>164</v>
      </c>
      <c r="G603" s="216"/>
      <c r="H603" s="220">
        <v>4</v>
      </c>
      <c r="I603" s="221"/>
      <c r="J603" s="216"/>
      <c r="K603" s="216"/>
      <c r="L603" s="222"/>
      <c r="M603" s="223"/>
      <c r="N603" s="224"/>
      <c r="O603" s="224"/>
      <c r="P603" s="224"/>
      <c r="Q603" s="224"/>
      <c r="R603" s="224"/>
      <c r="S603" s="224"/>
      <c r="T603" s="225"/>
      <c r="AT603" s="226" t="s">
        <v>167</v>
      </c>
      <c r="AU603" s="226" t="s">
        <v>165</v>
      </c>
      <c r="AV603" s="11" t="s">
        <v>165</v>
      </c>
      <c r="AW603" s="11" t="s">
        <v>34</v>
      </c>
      <c r="AX603" s="11" t="s">
        <v>8</v>
      </c>
      <c r="AY603" s="226" t="s">
        <v>157</v>
      </c>
    </row>
    <row r="604" spans="2:65" s="1" customFormat="1" ht="22.5" customHeight="1">
      <c r="B604" s="38"/>
      <c r="C604" s="204" t="s">
        <v>787</v>
      </c>
      <c r="D604" s="204" t="s">
        <v>159</v>
      </c>
      <c r="E604" s="205" t="s">
        <v>710</v>
      </c>
      <c r="F604" s="206" t="s">
        <v>711</v>
      </c>
      <c r="G604" s="207" t="s">
        <v>514</v>
      </c>
      <c r="H604" s="208">
        <v>0.12</v>
      </c>
      <c r="I604" s="209"/>
      <c r="J604" s="208">
        <f>ROUND(I604*H604,0)</f>
        <v>0</v>
      </c>
      <c r="K604" s="206" t="s">
        <v>163</v>
      </c>
      <c r="L604" s="43"/>
      <c r="M604" s="210" t="s">
        <v>20</v>
      </c>
      <c r="N604" s="211" t="s">
        <v>46</v>
      </c>
      <c r="O604" s="79"/>
      <c r="P604" s="212">
        <f>O604*H604</f>
        <v>0</v>
      </c>
      <c r="Q604" s="212">
        <v>0</v>
      </c>
      <c r="R604" s="212">
        <f>Q604*H604</f>
        <v>0</v>
      </c>
      <c r="S604" s="212">
        <v>0</v>
      </c>
      <c r="T604" s="213">
        <f>S604*H604</f>
        <v>0</v>
      </c>
      <c r="AR604" s="17" t="s">
        <v>247</v>
      </c>
      <c r="AT604" s="17" t="s">
        <v>159</v>
      </c>
      <c r="AU604" s="17" t="s">
        <v>165</v>
      </c>
      <c r="AY604" s="17" t="s">
        <v>157</v>
      </c>
      <c r="BE604" s="214">
        <f>IF(N604="základní",J604,0)</f>
        <v>0</v>
      </c>
      <c r="BF604" s="214">
        <f>IF(N604="snížená",J604,0)</f>
        <v>0</v>
      </c>
      <c r="BG604" s="214">
        <f>IF(N604="zákl. přenesená",J604,0)</f>
        <v>0</v>
      </c>
      <c r="BH604" s="214">
        <f>IF(N604="sníž. přenesená",J604,0)</f>
        <v>0</v>
      </c>
      <c r="BI604" s="214">
        <f>IF(N604="nulová",J604,0)</f>
        <v>0</v>
      </c>
      <c r="BJ604" s="17" t="s">
        <v>165</v>
      </c>
      <c r="BK604" s="214">
        <f>ROUND(I604*H604,0)</f>
        <v>0</v>
      </c>
      <c r="BL604" s="17" t="s">
        <v>247</v>
      </c>
      <c r="BM604" s="17" t="s">
        <v>2235</v>
      </c>
    </row>
    <row r="605" spans="2:63" s="10" customFormat="1" ht="22.8" customHeight="1">
      <c r="B605" s="188"/>
      <c r="C605" s="189"/>
      <c r="D605" s="190" t="s">
        <v>73</v>
      </c>
      <c r="E605" s="202" t="s">
        <v>799</v>
      </c>
      <c r="F605" s="202" t="s">
        <v>800</v>
      </c>
      <c r="G605" s="189"/>
      <c r="H605" s="189"/>
      <c r="I605" s="192"/>
      <c r="J605" s="203">
        <f>BK605</f>
        <v>0</v>
      </c>
      <c r="K605" s="189"/>
      <c r="L605" s="194"/>
      <c r="M605" s="195"/>
      <c r="N605" s="196"/>
      <c r="O605" s="196"/>
      <c r="P605" s="197">
        <f>SUM(P606:P622)</f>
        <v>0</v>
      </c>
      <c r="Q605" s="196"/>
      <c r="R605" s="197">
        <f>SUM(R606:R622)</f>
        <v>1.1383800000000002</v>
      </c>
      <c r="S605" s="196"/>
      <c r="T605" s="198">
        <f>SUM(T606:T622)</f>
        <v>0</v>
      </c>
      <c r="AR605" s="199" t="s">
        <v>165</v>
      </c>
      <c r="AT605" s="200" t="s">
        <v>73</v>
      </c>
      <c r="AU605" s="200" t="s">
        <v>8</v>
      </c>
      <c r="AY605" s="199" t="s">
        <v>157</v>
      </c>
      <c r="BK605" s="201">
        <f>SUM(BK606:BK622)</f>
        <v>0</v>
      </c>
    </row>
    <row r="606" spans="2:65" s="1" customFormat="1" ht="16.5" customHeight="1">
      <c r="B606" s="38"/>
      <c r="C606" s="204" t="s">
        <v>791</v>
      </c>
      <c r="D606" s="204" t="s">
        <v>159</v>
      </c>
      <c r="E606" s="205" t="s">
        <v>802</v>
      </c>
      <c r="F606" s="206" t="s">
        <v>803</v>
      </c>
      <c r="G606" s="207" t="s">
        <v>231</v>
      </c>
      <c r="H606" s="208">
        <v>520</v>
      </c>
      <c r="I606" s="209"/>
      <c r="J606" s="208">
        <f>ROUND(I606*H606,0)</f>
        <v>0</v>
      </c>
      <c r="K606" s="206" t="s">
        <v>163</v>
      </c>
      <c r="L606" s="43"/>
      <c r="M606" s="210" t="s">
        <v>20</v>
      </c>
      <c r="N606" s="211" t="s">
        <v>46</v>
      </c>
      <c r="O606" s="79"/>
      <c r="P606" s="212">
        <f>O606*H606</f>
        <v>0</v>
      </c>
      <c r="Q606" s="212">
        <v>0.0004</v>
      </c>
      <c r="R606" s="212">
        <f>Q606*H606</f>
        <v>0.20800000000000002</v>
      </c>
      <c r="S606" s="212">
        <v>0</v>
      </c>
      <c r="T606" s="213">
        <f>S606*H606</f>
        <v>0</v>
      </c>
      <c r="AR606" s="17" t="s">
        <v>247</v>
      </c>
      <c r="AT606" s="17" t="s">
        <v>159</v>
      </c>
      <c r="AU606" s="17" t="s">
        <v>165</v>
      </c>
      <c r="AY606" s="17" t="s">
        <v>157</v>
      </c>
      <c r="BE606" s="214">
        <f>IF(N606="základní",J606,0)</f>
        <v>0</v>
      </c>
      <c r="BF606" s="214">
        <f>IF(N606="snížená",J606,0)</f>
        <v>0</v>
      </c>
      <c r="BG606" s="214">
        <f>IF(N606="zákl. přenesená",J606,0)</f>
        <v>0</v>
      </c>
      <c r="BH606" s="214">
        <f>IF(N606="sníž. přenesená",J606,0)</f>
        <v>0</v>
      </c>
      <c r="BI606" s="214">
        <f>IF(N606="nulová",J606,0)</f>
        <v>0</v>
      </c>
      <c r="BJ606" s="17" t="s">
        <v>165</v>
      </c>
      <c r="BK606" s="214">
        <f>ROUND(I606*H606,0)</f>
        <v>0</v>
      </c>
      <c r="BL606" s="17" t="s">
        <v>247</v>
      </c>
      <c r="BM606" s="17" t="s">
        <v>2236</v>
      </c>
    </row>
    <row r="607" spans="2:51" s="11" customFormat="1" ht="12">
      <c r="B607" s="215"/>
      <c r="C607" s="216"/>
      <c r="D607" s="217" t="s">
        <v>167</v>
      </c>
      <c r="E607" s="218" t="s">
        <v>20</v>
      </c>
      <c r="F607" s="219" t="s">
        <v>2237</v>
      </c>
      <c r="G607" s="216"/>
      <c r="H607" s="220">
        <v>520</v>
      </c>
      <c r="I607" s="221"/>
      <c r="J607" s="216"/>
      <c r="K607" s="216"/>
      <c r="L607" s="222"/>
      <c r="M607" s="223"/>
      <c r="N607" s="224"/>
      <c r="O607" s="224"/>
      <c r="P607" s="224"/>
      <c r="Q607" s="224"/>
      <c r="R607" s="224"/>
      <c r="S607" s="224"/>
      <c r="T607" s="225"/>
      <c r="AT607" s="226" t="s">
        <v>167</v>
      </c>
      <c r="AU607" s="226" t="s">
        <v>165</v>
      </c>
      <c r="AV607" s="11" t="s">
        <v>165</v>
      </c>
      <c r="AW607" s="11" t="s">
        <v>34</v>
      </c>
      <c r="AX607" s="11" t="s">
        <v>8</v>
      </c>
      <c r="AY607" s="226" t="s">
        <v>157</v>
      </c>
    </row>
    <row r="608" spans="2:65" s="1" customFormat="1" ht="16.5" customHeight="1">
      <c r="B608" s="38"/>
      <c r="C608" s="204" t="s">
        <v>795</v>
      </c>
      <c r="D608" s="204" t="s">
        <v>159</v>
      </c>
      <c r="E608" s="205" t="s">
        <v>807</v>
      </c>
      <c r="F608" s="206" t="s">
        <v>808</v>
      </c>
      <c r="G608" s="207" t="s">
        <v>231</v>
      </c>
      <c r="H608" s="208">
        <v>110</v>
      </c>
      <c r="I608" s="209"/>
      <c r="J608" s="208">
        <f>ROUND(I608*H608,0)</f>
        <v>0</v>
      </c>
      <c r="K608" s="206" t="s">
        <v>163</v>
      </c>
      <c r="L608" s="43"/>
      <c r="M608" s="210" t="s">
        <v>20</v>
      </c>
      <c r="N608" s="211" t="s">
        <v>46</v>
      </c>
      <c r="O608" s="79"/>
      <c r="P608" s="212">
        <f>O608*H608</f>
        <v>0</v>
      </c>
      <c r="Q608" s="212">
        <v>0.0006</v>
      </c>
      <c r="R608" s="212">
        <f>Q608*H608</f>
        <v>0.06599999999999999</v>
      </c>
      <c r="S608" s="212">
        <v>0</v>
      </c>
      <c r="T608" s="213">
        <f>S608*H608</f>
        <v>0</v>
      </c>
      <c r="AR608" s="17" t="s">
        <v>247</v>
      </c>
      <c r="AT608" s="17" t="s">
        <v>159</v>
      </c>
      <c r="AU608" s="17" t="s">
        <v>165</v>
      </c>
      <c r="AY608" s="17" t="s">
        <v>157</v>
      </c>
      <c r="BE608" s="214">
        <f>IF(N608="základní",J608,0)</f>
        <v>0</v>
      </c>
      <c r="BF608" s="214">
        <f>IF(N608="snížená",J608,0)</f>
        <v>0</v>
      </c>
      <c r="BG608" s="214">
        <f>IF(N608="zákl. přenesená",J608,0)</f>
        <v>0</v>
      </c>
      <c r="BH608" s="214">
        <f>IF(N608="sníž. přenesená",J608,0)</f>
        <v>0</v>
      </c>
      <c r="BI608" s="214">
        <f>IF(N608="nulová",J608,0)</f>
        <v>0</v>
      </c>
      <c r="BJ608" s="17" t="s">
        <v>165</v>
      </c>
      <c r="BK608" s="214">
        <f>ROUND(I608*H608,0)</f>
        <v>0</v>
      </c>
      <c r="BL608" s="17" t="s">
        <v>247</v>
      </c>
      <c r="BM608" s="17" t="s">
        <v>2238</v>
      </c>
    </row>
    <row r="609" spans="2:51" s="11" customFormat="1" ht="12">
      <c r="B609" s="215"/>
      <c r="C609" s="216"/>
      <c r="D609" s="217" t="s">
        <v>167</v>
      </c>
      <c r="E609" s="218" t="s">
        <v>20</v>
      </c>
      <c r="F609" s="219" t="s">
        <v>2239</v>
      </c>
      <c r="G609" s="216"/>
      <c r="H609" s="220">
        <v>110</v>
      </c>
      <c r="I609" s="221"/>
      <c r="J609" s="216"/>
      <c r="K609" s="216"/>
      <c r="L609" s="222"/>
      <c r="M609" s="223"/>
      <c r="N609" s="224"/>
      <c r="O609" s="224"/>
      <c r="P609" s="224"/>
      <c r="Q609" s="224"/>
      <c r="R609" s="224"/>
      <c r="S609" s="224"/>
      <c r="T609" s="225"/>
      <c r="AT609" s="226" t="s">
        <v>167</v>
      </c>
      <c r="AU609" s="226" t="s">
        <v>165</v>
      </c>
      <c r="AV609" s="11" t="s">
        <v>165</v>
      </c>
      <c r="AW609" s="11" t="s">
        <v>34</v>
      </c>
      <c r="AX609" s="11" t="s">
        <v>8</v>
      </c>
      <c r="AY609" s="226" t="s">
        <v>157</v>
      </c>
    </row>
    <row r="610" spans="2:65" s="1" customFormat="1" ht="16.5" customHeight="1">
      <c r="B610" s="38"/>
      <c r="C610" s="204" t="s">
        <v>801</v>
      </c>
      <c r="D610" s="204" t="s">
        <v>159</v>
      </c>
      <c r="E610" s="205" t="s">
        <v>812</v>
      </c>
      <c r="F610" s="206" t="s">
        <v>813</v>
      </c>
      <c r="G610" s="207" t="s">
        <v>231</v>
      </c>
      <c r="H610" s="208">
        <v>70</v>
      </c>
      <c r="I610" s="209"/>
      <c r="J610" s="208">
        <f>ROUND(I610*H610,0)</f>
        <v>0</v>
      </c>
      <c r="K610" s="206" t="s">
        <v>163</v>
      </c>
      <c r="L610" s="43"/>
      <c r="M610" s="210" t="s">
        <v>20</v>
      </c>
      <c r="N610" s="211" t="s">
        <v>46</v>
      </c>
      <c r="O610" s="79"/>
      <c r="P610" s="212">
        <f>O610*H610</f>
        <v>0</v>
      </c>
      <c r="Q610" s="212">
        <v>0.00091</v>
      </c>
      <c r="R610" s="212">
        <f>Q610*H610</f>
        <v>0.0637</v>
      </c>
      <c r="S610" s="212">
        <v>0</v>
      </c>
      <c r="T610" s="213">
        <f>S610*H610</f>
        <v>0</v>
      </c>
      <c r="AR610" s="17" t="s">
        <v>247</v>
      </c>
      <c r="AT610" s="17" t="s">
        <v>159</v>
      </c>
      <c r="AU610" s="17" t="s">
        <v>165</v>
      </c>
      <c r="AY610" s="17" t="s">
        <v>157</v>
      </c>
      <c r="BE610" s="214">
        <f>IF(N610="základní",J610,0)</f>
        <v>0</v>
      </c>
      <c r="BF610" s="214">
        <f>IF(N610="snížená",J610,0)</f>
        <v>0</v>
      </c>
      <c r="BG610" s="214">
        <f>IF(N610="zákl. přenesená",J610,0)</f>
        <v>0</v>
      </c>
      <c r="BH610" s="214">
        <f>IF(N610="sníž. přenesená",J610,0)</f>
        <v>0</v>
      </c>
      <c r="BI610" s="214">
        <f>IF(N610="nulová",J610,0)</f>
        <v>0</v>
      </c>
      <c r="BJ610" s="17" t="s">
        <v>165</v>
      </c>
      <c r="BK610" s="214">
        <f>ROUND(I610*H610,0)</f>
        <v>0</v>
      </c>
      <c r="BL610" s="17" t="s">
        <v>247</v>
      </c>
      <c r="BM610" s="17" t="s">
        <v>2240</v>
      </c>
    </row>
    <row r="611" spans="2:51" s="11" customFormat="1" ht="12">
      <c r="B611" s="215"/>
      <c r="C611" s="216"/>
      <c r="D611" s="217" t="s">
        <v>167</v>
      </c>
      <c r="E611" s="218" t="s">
        <v>20</v>
      </c>
      <c r="F611" s="219" t="s">
        <v>2241</v>
      </c>
      <c r="G611" s="216"/>
      <c r="H611" s="220">
        <v>70</v>
      </c>
      <c r="I611" s="221"/>
      <c r="J611" s="216"/>
      <c r="K611" s="216"/>
      <c r="L611" s="222"/>
      <c r="M611" s="223"/>
      <c r="N611" s="224"/>
      <c r="O611" s="224"/>
      <c r="P611" s="224"/>
      <c r="Q611" s="224"/>
      <c r="R611" s="224"/>
      <c r="S611" s="224"/>
      <c r="T611" s="225"/>
      <c r="AT611" s="226" t="s">
        <v>167</v>
      </c>
      <c r="AU611" s="226" t="s">
        <v>165</v>
      </c>
      <c r="AV611" s="11" t="s">
        <v>165</v>
      </c>
      <c r="AW611" s="11" t="s">
        <v>34</v>
      </c>
      <c r="AX611" s="11" t="s">
        <v>8</v>
      </c>
      <c r="AY611" s="226" t="s">
        <v>157</v>
      </c>
    </row>
    <row r="612" spans="2:65" s="1" customFormat="1" ht="16.5" customHeight="1">
      <c r="B612" s="38"/>
      <c r="C612" s="204" t="s">
        <v>806</v>
      </c>
      <c r="D612" s="204" t="s">
        <v>159</v>
      </c>
      <c r="E612" s="205" t="s">
        <v>817</v>
      </c>
      <c r="F612" s="206" t="s">
        <v>818</v>
      </c>
      <c r="G612" s="207" t="s">
        <v>231</v>
      </c>
      <c r="H612" s="208">
        <v>70</v>
      </c>
      <c r="I612" s="209"/>
      <c r="J612" s="208">
        <f>ROUND(I612*H612,0)</f>
        <v>0</v>
      </c>
      <c r="K612" s="206" t="s">
        <v>163</v>
      </c>
      <c r="L612" s="43"/>
      <c r="M612" s="210" t="s">
        <v>20</v>
      </c>
      <c r="N612" s="211" t="s">
        <v>46</v>
      </c>
      <c r="O612" s="79"/>
      <c r="P612" s="212">
        <f>O612*H612</f>
        <v>0</v>
      </c>
      <c r="Q612" s="212">
        <v>0.00118</v>
      </c>
      <c r="R612" s="212">
        <f>Q612*H612</f>
        <v>0.0826</v>
      </c>
      <c r="S612" s="212">
        <v>0</v>
      </c>
      <c r="T612" s="213">
        <f>S612*H612</f>
        <v>0</v>
      </c>
      <c r="AR612" s="17" t="s">
        <v>247</v>
      </c>
      <c r="AT612" s="17" t="s">
        <v>159</v>
      </c>
      <c r="AU612" s="17" t="s">
        <v>165</v>
      </c>
      <c r="AY612" s="17" t="s">
        <v>157</v>
      </c>
      <c r="BE612" s="214">
        <f>IF(N612="základní",J612,0)</f>
        <v>0</v>
      </c>
      <c r="BF612" s="214">
        <f>IF(N612="snížená",J612,0)</f>
        <v>0</v>
      </c>
      <c r="BG612" s="214">
        <f>IF(N612="zákl. přenesená",J612,0)</f>
        <v>0</v>
      </c>
      <c r="BH612" s="214">
        <f>IF(N612="sníž. přenesená",J612,0)</f>
        <v>0</v>
      </c>
      <c r="BI612" s="214">
        <f>IF(N612="nulová",J612,0)</f>
        <v>0</v>
      </c>
      <c r="BJ612" s="17" t="s">
        <v>165</v>
      </c>
      <c r="BK612" s="214">
        <f>ROUND(I612*H612,0)</f>
        <v>0</v>
      </c>
      <c r="BL612" s="17" t="s">
        <v>247</v>
      </c>
      <c r="BM612" s="17" t="s">
        <v>2242</v>
      </c>
    </row>
    <row r="613" spans="2:51" s="11" customFormat="1" ht="12">
      <c r="B613" s="215"/>
      <c r="C613" s="216"/>
      <c r="D613" s="217" t="s">
        <v>167</v>
      </c>
      <c r="E613" s="218" t="s">
        <v>20</v>
      </c>
      <c r="F613" s="219" t="s">
        <v>2243</v>
      </c>
      <c r="G613" s="216"/>
      <c r="H613" s="220">
        <v>70</v>
      </c>
      <c r="I613" s="221"/>
      <c r="J613" s="216"/>
      <c r="K613" s="216"/>
      <c r="L613" s="222"/>
      <c r="M613" s="223"/>
      <c r="N613" s="224"/>
      <c r="O613" s="224"/>
      <c r="P613" s="224"/>
      <c r="Q613" s="224"/>
      <c r="R613" s="224"/>
      <c r="S613" s="224"/>
      <c r="T613" s="225"/>
      <c r="AT613" s="226" t="s">
        <v>167</v>
      </c>
      <c r="AU613" s="226" t="s">
        <v>165</v>
      </c>
      <c r="AV613" s="11" t="s">
        <v>165</v>
      </c>
      <c r="AW613" s="11" t="s">
        <v>34</v>
      </c>
      <c r="AX613" s="11" t="s">
        <v>8</v>
      </c>
      <c r="AY613" s="226" t="s">
        <v>157</v>
      </c>
    </row>
    <row r="614" spans="2:65" s="1" customFormat="1" ht="16.5" customHeight="1">
      <c r="B614" s="38"/>
      <c r="C614" s="204" t="s">
        <v>811</v>
      </c>
      <c r="D614" s="204" t="s">
        <v>159</v>
      </c>
      <c r="E614" s="205" t="s">
        <v>822</v>
      </c>
      <c r="F614" s="206" t="s">
        <v>823</v>
      </c>
      <c r="G614" s="207" t="s">
        <v>231</v>
      </c>
      <c r="H614" s="208">
        <v>95</v>
      </c>
      <c r="I614" s="209"/>
      <c r="J614" s="208">
        <f>ROUND(I614*H614,0)</f>
        <v>0</v>
      </c>
      <c r="K614" s="206" t="s">
        <v>163</v>
      </c>
      <c r="L614" s="43"/>
      <c r="M614" s="210" t="s">
        <v>20</v>
      </c>
      <c r="N614" s="211" t="s">
        <v>46</v>
      </c>
      <c r="O614" s="79"/>
      <c r="P614" s="212">
        <f>O614*H614</f>
        <v>0</v>
      </c>
      <c r="Q614" s="212">
        <v>0.0015</v>
      </c>
      <c r="R614" s="212">
        <f>Q614*H614</f>
        <v>0.14250000000000002</v>
      </c>
      <c r="S614" s="212">
        <v>0</v>
      </c>
      <c r="T614" s="213">
        <f>S614*H614</f>
        <v>0</v>
      </c>
      <c r="AR614" s="17" t="s">
        <v>247</v>
      </c>
      <c r="AT614" s="17" t="s">
        <v>159</v>
      </c>
      <c r="AU614" s="17" t="s">
        <v>165</v>
      </c>
      <c r="AY614" s="17" t="s">
        <v>157</v>
      </c>
      <c r="BE614" s="214">
        <f>IF(N614="základní",J614,0)</f>
        <v>0</v>
      </c>
      <c r="BF614" s="214">
        <f>IF(N614="snížená",J614,0)</f>
        <v>0</v>
      </c>
      <c r="BG614" s="214">
        <f>IF(N614="zákl. přenesená",J614,0)</f>
        <v>0</v>
      </c>
      <c r="BH614" s="214">
        <f>IF(N614="sníž. přenesená",J614,0)</f>
        <v>0</v>
      </c>
      <c r="BI614" s="214">
        <f>IF(N614="nulová",J614,0)</f>
        <v>0</v>
      </c>
      <c r="BJ614" s="17" t="s">
        <v>165</v>
      </c>
      <c r="BK614" s="214">
        <f>ROUND(I614*H614,0)</f>
        <v>0</v>
      </c>
      <c r="BL614" s="17" t="s">
        <v>247</v>
      </c>
      <c r="BM614" s="17" t="s">
        <v>2244</v>
      </c>
    </row>
    <row r="615" spans="2:51" s="11" customFormat="1" ht="12">
      <c r="B615" s="215"/>
      <c r="C615" s="216"/>
      <c r="D615" s="217" t="s">
        <v>167</v>
      </c>
      <c r="E615" s="218" t="s">
        <v>20</v>
      </c>
      <c r="F615" s="219" t="s">
        <v>2245</v>
      </c>
      <c r="G615" s="216"/>
      <c r="H615" s="220">
        <v>95</v>
      </c>
      <c r="I615" s="221"/>
      <c r="J615" s="216"/>
      <c r="K615" s="216"/>
      <c r="L615" s="222"/>
      <c r="M615" s="223"/>
      <c r="N615" s="224"/>
      <c r="O615" s="224"/>
      <c r="P615" s="224"/>
      <c r="Q615" s="224"/>
      <c r="R615" s="224"/>
      <c r="S615" s="224"/>
      <c r="T615" s="225"/>
      <c r="AT615" s="226" t="s">
        <v>167</v>
      </c>
      <c r="AU615" s="226" t="s">
        <v>165</v>
      </c>
      <c r="AV615" s="11" t="s">
        <v>165</v>
      </c>
      <c r="AW615" s="11" t="s">
        <v>34</v>
      </c>
      <c r="AX615" s="11" t="s">
        <v>8</v>
      </c>
      <c r="AY615" s="226" t="s">
        <v>157</v>
      </c>
    </row>
    <row r="616" spans="2:65" s="1" customFormat="1" ht="16.5" customHeight="1">
      <c r="B616" s="38"/>
      <c r="C616" s="204" t="s">
        <v>816</v>
      </c>
      <c r="D616" s="204" t="s">
        <v>159</v>
      </c>
      <c r="E616" s="205" t="s">
        <v>827</v>
      </c>
      <c r="F616" s="206" t="s">
        <v>828</v>
      </c>
      <c r="G616" s="207" t="s">
        <v>231</v>
      </c>
      <c r="H616" s="208">
        <v>5</v>
      </c>
      <c r="I616" s="209"/>
      <c r="J616" s="208">
        <f>ROUND(I616*H616,0)</f>
        <v>0</v>
      </c>
      <c r="K616" s="206" t="s">
        <v>163</v>
      </c>
      <c r="L616" s="43"/>
      <c r="M616" s="210" t="s">
        <v>20</v>
      </c>
      <c r="N616" s="211" t="s">
        <v>46</v>
      </c>
      <c r="O616" s="79"/>
      <c r="P616" s="212">
        <f>O616*H616</f>
        <v>0</v>
      </c>
      <c r="Q616" s="212">
        <v>0.00194</v>
      </c>
      <c r="R616" s="212">
        <f>Q616*H616</f>
        <v>0.0097</v>
      </c>
      <c r="S616" s="212">
        <v>0</v>
      </c>
      <c r="T616" s="213">
        <f>S616*H616</f>
        <v>0</v>
      </c>
      <c r="AR616" s="17" t="s">
        <v>247</v>
      </c>
      <c r="AT616" s="17" t="s">
        <v>159</v>
      </c>
      <c r="AU616" s="17" t="s">
        <v>165</v>
      </c>
      <c r="AY616" s="17" t="s">
        <v>157</v>
      </c>
      <c r="BE616" s="214">
        <f>IF(N616="základní",J616,0)</f>
        <v>0</v>
      </c>
      <c r="BF616" s="214">
        <f>IF(N616="snížená",J616,0)</f>
        <v>0</v>
      </c>
      <c r="BG616" s="214">
        <f>IF(N616="zákl. přenesená",J616,0)</f>
        <v>0</v>
      </c>
      <c r="BH616" s="214">
        <f>IF(N616="sníž. přenesená",J616,0)</f>
        <v>0</v>
      </c>
      <c r="BI616" s="214">
        <f>IF(N616="nulová",J616,0)</f>
        <v>0</v>
      </c>
      <c r="BJ616" s="17" t="s">
        <v>165</v>
      </c>
      <c r="BK616" s="214">
        <f>ROUND(I616*H616,0)</f>
        <v>0</v>
      </c>
      <c r="BL616" s="17" t="s">
        <v>247</v>
      </c>
      <c r="BM616" s="17" t="s">
        <v>2246</v>
      </c>
    </row>
    <row r="617" spans="2:51" s="11" customFormat="1" ht="12">
      <c r="B617" s="215"/>
      <c r="C617" s="216"/>
      <c r="D617" s="217" t="s">
        <v>167</v>
      </c>
      <c r="E617" s="218" t="s">
        <v>20</v>
      </c>
      <c r="F617" s="219" t="s">
        <v>2247</v>
      </c>
      <c r="G617" s="216"/>
      <c r="H617" s="220">
        <v>5</v>
      </c>
      <c r="I617" s="221"/>
      <c r="J617" s="216"/>
      <c r="K617" s="216"/>
      <c r="L617" s="222"/>
      <c r="M617" s="223"/>
      <c r="N617" s="224"/>
      <c r="O617" s="224"/>
      <c r="P617" s="224"/>
      <c r="Q617" s="224"/>
      <c r="R617" s="224"/>
      <c r="S617" s="224"/>
      <c r="T617" s="225"/>
      <c r="AT617" s="226" t="s">
        <v>167</v>
      </c>
      <c r="AU617" s="226" t="s">
        <v>165</v>
      </c>
      <c r="AV617" s="11" t="s">
        <v>165</v>
      </c>
      <c r="AW617" s="11" t="s">
        <v>34</v>
      </c>
      <c r="AX617" s="11" t="s">
        <v>8</v>
      </c>
      <c r="AY617" s="226" t="s">
        <v>157</v>
      </c>
    </row>
    <row r="618" spans="2:65" s="1" customFormat="1" ht="16.5" customHeight="1">
      <c r="B618" s="38"/>
      <c r="C618" s="204" t="s">
        <v>821</v>
      </c>
      <c r="D618" s="204" t="s">
        <v>159</v>
      </c>
      <c r="E618" s="205" t="s">
        <v>832</v>
      </c>
      <c r="F618" s="206" t="s">
        <v>833</v>
      </c>
      <c r="G618" s="207" t="s">
        <v>231</v>
      </c>
      <c r="H618" s="208">
        <v>110</v>
      </c>
      <c r="I618" s="209"/>
      <c r="J618" s="208">
        <f>ROUND(I618*H618,0)</f>
        <v>0</v>
      </c>
      <c r="K618" s="206" t="s">
        <v>163</v>
      </c>
      <c r="L618" s="43"/>
      <c r="M618" s="210" t="s">
        <v>20</v>
      </c>
      <c r="N618" s="211" t="s">
        <v>46</v>
      </c>
      <c r="O618" s="79"/>
      <c r="P618" s="212">
        <f>O618*H618</f>
        <v>0</v>
      </c>
      <c r="Q618" s="212">
        <v>0.00262</v>
      </c>
      <c r="R618" s="212">
        <f>Q618*H618</f>
        <v>0.2882</v>
      </c>
      <c r="S618" s="212">
        <v>0</v>
      </c>
      <c r="T618" s="213">
        <f>S618*H618</f>
        <v>0</v>
      </c>
      <c r="AR618" s="17" t="s">
        <v>247</v>
      </c>
      <c r="AT618" s="17" t="s">
        <v>159</v>
      </c>
      <c r="AU618" s="17" t="s">
        <v>165</v>
      </c>
      <c r="AY618" s="17" t="s">
        <v>157</v>
      </c>
      <c r="BE618" s="214">
        <f>IF(N618="základní",J618,0)</f>
        <v>0</v>
      </c>
      <c r="BF618" s="214">
        <f>IF(N618="snížená",J618,0)</f>
        <v>0</v>
      </c>
      <c r="BG618" s="214">
        <f>IF(N618="zákl. přenesená",J618,0)</f>
        <v>0</v>
      </c>
      <c r="BH618" s="214">
        <f>IF(N618="sníž. přenesená",J618,0)</f>
        <v>0</v>
      </c>
      <c r="BI618" s="214">
        <f>IF(N618="nulová",J618,0)</f>
        <v>0</v>
      </c>
      <c r="BJ618" s="17" t="s">
        <v>165</v>
      </c>
      <c r="BK618" s="214">
        <f>ROUND(I618*H618,0)</f>
        <v>0</v>
      </c>
      <c r="BL618" s="17" t="s">
        <v>247</v>
      </c>
      <c r="BM618" s="17" t="s">
        <v>2248</v>
      </c>
    </row>
    <row r="619" spans="2:51" s="11" customFormat="1" ht="12">
      <c r="B619" s="215"/>
      <c r="C619" s="216"/>
      <c r="D619" s="217" t="s">
        <v>167</v>
      </c>
      <c r="E619" s="218" t="s">
        <v>20</v>
      </c>
      <c r="F619" s="219" t="s">
        <v>2249</v>
      </c>
      <c r="G619" s="216"/>
      <c r="H619" s="220">
        <v>110</v>
      </c>
      <c r="I619" s="221"/>
      <c r="J619" s="216"/>
      <c r="K619" s="216"/>
      <c r="L619" s="222"/>
      <c r="M619" s="223"/>
      <c r="N619" s="224"/>
      <c r="O619" s="224"/>
      <c r="P619" s="224"/>
      <c r="Q619" s="224"/>
      <c r="R619" s="224"/>
      <c r="S619" s="224"/>
      <c r="T619" s="225"/>
      <c r="AT619" s="226" t="s">
        <v>167</v>
      </c>
      <c r="AU619" s="226" t="s">
        <v>165</v>
      </c>
      <c r="AV619" s="11" t="s">
        <v>165</v>
      </c>
      <c r="AW619" s="11" t="s">
        <v>34</v>
      </c>
      <c r="AX619" s="11" t="s">
        <v>8</v>
      </c>
      <c r="AY619" s="226" t="s">
        <v>157</v>
      </c>
    </row>
    <row r="620" spans="2:65" s="1" customFormat="1" ht="16.5" customHeight="1">
      <c r="B620" s="38"/>
      <c r="C620" s="204" t="s">
        <v>826</v>
      </c>
      <c r="D620" s="204" t="s">
        <v>159</v>
      </c>
      <c r="E620" s="205" t="s">
        <v>2250</v>
      </c>
      <c r="F620" s="206" t="s">
        <v>2251</v>
      </c>
      <c r="G620" s="207" t="s">
        <v>707</v>
      </c>
      <c r="H620" s="208">
        <v>12</v>
      </c>
      <c r="I620" s="209"/>
      <c r="J620" s="208">
        <f>ROUND(I620*H620,0)</f>
        <v>0</v>
      </c>
      <c r="K620" s="206" t="s">
        <v>163</v>
      </c>
      <c r="L620" s="43"/>
      <c r="M620" s="210" t="s">
        <v>20</v>
      </c>
      <c r="N620" s="211" t="s">
        <v>46</v>
      </c>
      <c r="O620" s="79"/>
      <c r="P620" s="212">
        <f>O620*H620</f>
        <v>0</v>
      </c>
      <c r="Q620" s="212">
        <v>0.02314</v>
      </c>
      <c r="R620" s="212">
        <f>Q620*H620</f>
        <v>0.27768000000000004</v>
      </c>
      <c r="S620" s="212">
        <v>0</v>
      </c>
      <c r="T620" s="213">
        <f>S620*H620</f>
        <v>0</v>
      </c>
      <c r="AR620" s="17" t="s">
        <v>247</v>
      </c>
      <c r="AT620" s="17" t="s">
        <v>159</v>
      </c>
      <c r="AU620" s="17" t="s">
        <v>165</v>
      </c>
      <c r="AY620" s="17" t="s">
        <v>157</v>
      </c>
      <c r="BE620" s="214">
        <f>IF(N620="základní",J620,0)</f>
        <v>0</v>
      </c>
      <c r="BF620" s="214">
        <f>IF(N620="snížená",J620,0)</f>
        <v>0</v>
      </c>
      <c r="BG620" s="214">
        <f>IF(N620="zákl. přenesená",J620,0)</f>
        <v>0</v>
      </c>
      <c r="BH620" s="214">
        <f>IF(N620="sníž. přenesená",J620,0)</f>
        <v>0</v>
      </c>
      <c r="BI620" s="214">
        <f>IF(N620="nulová",J620,0)</f>
        <v>0</v>
      </c>
      <c r="BJ620" s="17" t="s">
        <v>165</v>
      </c>
      <c r="BK620" s="214">
        <f>ROUND(I620*H620,0)</f>
        <v>0</v>
      </c>
      <c r="BL620" s="17" t="s">
        <v>247</v>
      </c>
      <c r="BM620" s="17" t="s">
        <v>2252</v>
      </c>
    </row>
    <row r="621" spans="2:51" s="11" customFormat="1" ht="12">
      <c r="B621" s="215"/>
      <c r="C621" s="216"/>
      <c r="D621" s="217" t="s">
        <v>167</v>
      </c>
      <c r="E621" s="218" t="s">
        <v>20</v>
      </c>
      <c r="F621" s="219" t="s">
        <v>2253</v>
      </c>
      <c r="G621" s="216"/>
      <c r="H621" s="220">
        <v>12</v>
      </c>
      <c r="I621" s="221"/>
      <c r="J621" s="216"/>
      <c r="K621" s="216"/>
      <c r="L621" s="222"/>
      <c r="M621" s="223"/>
      <c r="N621" s="224"/>
      <c r="O621" s="224"/>
      <c r="P621" s="224"/>
      <c r="Q621" s="224"/>
      <c r="R621" s="224"/>
      <c r="S621" s="224"/>
      <c r="T621" s="225"/>
      <c r="AT621" s="226" t="s">
        <v>167</v>
      </c>
      <c r="AU621" s="226" t="s">
        <v>165</v>
      </c>
      <c r="AV621" s="11" t="s">
        <v>165</v>
      </c>
      <c r="AW621" s="11" t="s">
        <v>34</v>
      </c>
      <c r="AX621" s="11" t="s">
        <v>8</v>
      </c>
      <c r="AY621" s="226" t="s">
        <v>157</v>
      </c>
    </row>
    <row r="622" spans="2:65" s="1" customFormat="1" ht="22.5" customHeight="1">
      <c r="B622" s="38"/>
      <c r="C622" s="204" t="s">
        <v>831</v>
      </c>
      <c r="D622" s="204" t="s">
        <v>159</v>
      </c>
      <c r="E622" s="205" t="s">
        <v>837</v>
      </c>
      <c r="F622" s="206" t="s">
        <v>838</v>
      </c>
      <c r="G622" s="207" t="s">
        <v>514</v>
      </c>
      <c r="H622" s="208">
        <v>1.14</v>
      </c>
      <c r="I622" s="209"/>
      <c r="J622" s="208">
        <f>ROUND(I622*H622,0)</f>
        <v>0</v>
      </c>
      <c r="K622" s="206" t="s">
        <v>163</v>
      </c>
      <c r="L622" s="43"/>
      <c r="M622" s="210" t="s">
        <v>20</v>
      </c>
      <c r="N622" s="211" t="s">
        <v>46</v>
      </c>
      <c r="O622" s="79"/>
      <c r="P622" s="212">
        <f>O622*H622</f>
        <v>0</v>
      </c>
      <c r="Q622" s="212">
        <v>0</v>
      </c>
      <c r="R622" s="212">
        <f>Q622*H622</f>
        <v>0</v>
      </c>
      <c r="S622" s="212">
        <v>0</v>
      </c>
      <c r="T622" s="213">
        <f>S622*H622</f>
        <v>0</v>
      </c>
      <c r="AR622" s="17" t="s">
        <v>247</v>
      </c>
      <c r="AT622" s="17" t="s">
        <v>159</v>
      </c>
      <c r="AU622" s="17" t="s">
        <v>165</v>
      </c>
      <c r="AY622" s="17" t="s">
        <v>157</v>
      </c>
      <c r="BE622" s="214">
        <f>IF(N622="základní",J622,0)</f>
        <v>0</v>
      </c>
      <c r="BF622" s="214">
        <f>IF(N622="snížená",J622,0)</f>
        <v>0</v>
      </c>
      <c r="BG622" s="214">
        <f>IF(N622="zákl. přenesená",J622,0)</f>
        <v>0</v>
      </c>
      <c r="BH622" s="214">
        <f>IF(N622="sníž. přenesená",J622,0)</f>
        <v>0</v>
      </c>
      <c r="BI622" s="214">
        <f>IF(N622="nulová",J622,0)</f>
        <v>0</v>
      </c>
      <c r="BJ622" s="17" t="s">
        <v>165</v>
      </c>
      <c r="BK622" s="214">
        <f>ROUND(I622*H622,0)</f>
        <v>0</v>
      </c>
      <c r="BL622" s="17" t="s">
        <v>247</v>
      </c>
      <c r="BM622" s="17" t="s">
        <v>2254</v>
      </c>
    </row>
    <row r="623" spans="2:63" s="10" customFormat="1" ht="22.8" customHeight="1">
      <c r="B623" s="188"/>
      <c r="C623" s="189"/>
      <c r="D623" s="190" t="s">
        <v>73</v>
      </c>
      <c r="E623" s="202" t="s">
        <v>840</v>
      </c>
      <c r="F623" s="202" t="s">
        <v>841</v>
      </c>
      <c r="G623" s="189"/>
      <c r="H623" s="189"/>
      <c r="I623" s="192"/>
      <c r="J623" s="203">
        <f>BK623</f>
        <v>0</v>
      </c>
      <c r="K623" s="189"/>
      <c r="L623" s="194"/>
      <c r="M623" s="195"/>
      <c r="N623" s="196"/>
      <c r="O623" s="196"/>
      <c r="P623" s="197">
        <f>SUM(P624:P637)</f>
        <v>0</v>
      </c>
      <c r="Q623" s="196"/>
      <c r="R623" s="197">
        <f>SUM(R624:R637)</f>
        <v>0.0648</v>
      </c>
      <c r="S623" s="196"/>
      <c r="T623" s="198">
        <f>SUM(T624:T637)</f>
        <v>0</v>
      </c>
      <c r="AR623" s="199" t="s">
        <v>165</v>
      </c>
      <c r="AT623" s="200" t="s">
        <v>73</v>
      </c>
      <c r="AU623" s="200" t="s">
        <v>8</v>
      </c>
      <c r="AY623" s="199" t="s">
        <v>157</v>
      </c>
      <c r="BK623" s="201">
        <f>SUM(BK624:BK637)</f>
        <v>0</v>
      </c>
    </row>
    <row r="624" spans="2:65" s="1" customFormat="1" ht="16.5" customHeight="1">
      <c r="B624" s="38"/>
      <c r="C624" s="204" t="s">
        <v>836</v>
      </c>
      <c r="D624" s="204" t="s">
        <v>159</v>
      </c>
      <c r="E624" s="205" t="s">
        <v>881</v>
      </c>
      <c r="F624" s="206" t="s">
        <v>882</v>
      </c>
      <c r="G624" s="207" t="s">
        <v>707</v>
      </c>
      <c r="H624" s="208">
        <v>18</v>
      </c>
      <c r="I624" s="209"/>
      <c r="J624" s="208">
        <f>ROUND(I624*H624,0)</f>
        <v>0</v>
      </c>
      <c r="K624" s="206" t="s">
        <v>163</v>
      </c>
      <c r="L624" s="43"/>
      <c r="M624" s="210" t="s">
        <v>20</v>
      </c>
      <c r="N624" s="211" t="s">
        <v>46</v>
      </c>
      <c r="O624" s="79"/>
      <c r="P624" s="212">
        <f>O624*H624</f>
        <v>0</v>
      </c>
      <c r="Q624" s="212">
        <v>0.0001</v>
      </c>
      <c r="R624" s="212">
        <f>Q624*H624</f>
        <v>0.0018000000000000002</v>
      </c>
      <c r="S624" s="212">
        <v>0</v>
      </c>
      <c r="T624" s="213">
        <f>S624*H624</f>
        <v>0</v>
      </c>
      <c r="AR624" s="17" t="s">
        <v>247</v>
      </c>
      <c r="AT624" s="17" t="s">
        <v>159</v>
      </c>
      <c r="AU624" s="17" t="s">
        <v>165</v>
      </c>
      <c r="AY624" s="17" t="s">
        <v>157</v>
      </c>
      <c r="BE624" s="214">
        <f>IF(N624="základní",J624,0)</f>
        <v>0</v>
      </c>
      <c r="BF624" s="214">
        <f>IF(N624="snížená",J624,0)</f>
        <v>0</v>
      </c>
      <c r="BG624" s="214">
        <f>IF(N624="zákl. přenesená",J624,0)</f>
        <v>0</v>
      </c>
      <c r="BH624" s="214">
        <f>IF(N624="sníž. přenesená",J624,0)</f>
        <v>0</v>
      </c>
      <c r="BI624" s="214">
        <f>IF(N624="nulová",J624,0)</f>
        <v>0</v>
      </c>
      <c r="BJ624" s="17" t="s">
        <v>165</v>
      </c>
      <c r="BK624" s="214">
        <f>ROUND(I624*H624,0)</f>
        <v>0</v>
      </c>
      <c r="BL624" s="17" t="s">
        <v>247</v>
      </c>
      <c r="BM624" s="17" t="s">
        <v>2255</v>
      </c>
    </row>
    <row r="625" spans="2:51" s="11" customFormat="1" ht="12">
      <c r="B625" s="215"/>
      <c r="C625" s="216"/>
      <c r="D625" s="217" t="s">
        <v>167</v>
      </c>
      <c r="E625" s="218" t="s">
        <v>20</v>
      </c>
      <c r="F625" s="219" t="s">
        <v>2256</v>
      </c>
      <c r="G625" s="216"/>
      <c r="H625" s="220">
        <v>18</v>
      </c>
      <c r="I625" s="221"/>
      <c r="J625" s="216"/>
      <c r="K625" s="216"/>
      <c r="L625" s="222"/>
      <c r="M625" s="223"/>
      <c r="N625" s="224"/>
      <c r="O625" s="224"/>
      <c r="P625" s="224"/>
      <c r="Q625" s="224"/>
      <c r="R625" s="224"/>
      <c r="S625" s="224"/>
      <c r="T625" s="225"/>
      <c r="AT625" s="226" t="s">
        <v>167</v>
      </c>
      <c r="AU625" s="226" t="s">
        <v>165</v>
      </c>
      <c r="AV625" s="11" t="s">
        <v>165</v>
      </c>
      <c r="AW625" s="11" t="s">
        <v>34</v>
      </c>
      <c r="AX625" s="11" t="s">
        <v>8</v>
      </c>
      <c r="AY625" s="226" t="s">
        <v>157</v>
      </c>
    </row>
    <row r="626" spans="2:65" s="1" customFormat="1" ht="16.5" customHeight="1">
      <c r="B626" s="38"/>
      <c r="C626" s="248" t="s">
        <v>842</v>
      </c>
      <c r="D626" s="248" t="s">
        <v>223</v>
      </c>
      <c r="E626" s="249" t="s">
        <v>843</v>
      </c>
      <c r="F626" s="250" t="s">
        <v>844</v>
      </c>
      <c r="G626" s="251" t="s">
        <v>434</v>
      </c>
      <c r="H626" s="252">
        <v>18</v>
      </c>
      <c r="I626" s="253"/>
      <c r="J626" s="252">
        <f>ROUND(I626*H626,0)</f>
        <v>0</v>
      </c>
      <c r="K626" s="250" t="s">
        <v>209</v>
      </c>
      <c r="L626" s="254"/>
      <c r="M626" s="255" t="s">
        <v>20</v>
      </c>
      <c r="N626" s="256" t="s">
        <v>46</v>
      </c>
      <c r="O626" s="79"/>
      <c r="P626" s="212">
        <f>O626*H626</f>
        <v>0</v>
      </c>
      <c r="Q626" s="212">
        <v>0</v>
      </c>
      <c r="R626" s="212">
        <f>Q626*H626</f>
        <v>0</v>
      </c>
      <c r="S626" s="212">
        <v>0</v>
      </c>
      <c r="T626" s="213">
        <f>S626*H626</f>
        <v>0</v>
      </c>
      <c r="AR626" s="17" t="s">
        <v>374</v>
      </c>
      <c r="AT626" s="17" t="s">
        <v>223</v>
      </c>
      <c r="AU626" s="17" t="s">
        <v>165</v>
      </c>
      <c r="AY626" s="17" t="s">
        <v>157</v>
      </c>
      <c r="BE626" s="214">
        <f>IF(N626="základní",J626,0)</f>
        <v>0</v>
      </c>
      <c r="BF626" s="214">
        <f>IF(N626="snížená",J626,0)</f>
        <v>0</v>
      </c>
      <c r="BG626" s="214">
        <f>IF(N626="zákl. přenesená",J626,0)</f>
        <v>0</v>
      </c>
      <c r="BH626" s="214">
        <f>IF(N626="sníž. přenesená",J626,0)</f>
        <v>0</v>
      </c>
      <c r="BI626" s="214">
        <f>IF(N626="nulová",J626,0)</f>
        <v>0</v>
      </c>
      <c r="BJ626" s="17" t="s">
        <v>165</v>
      </c>
      <c r="BK626" s="214">
        <f>ROUND(I626*H626,0)</f>
        <v>0</v>
      </c>
      <c r="BL626" s="17" t="s">
        <v>247</v>
      </c>
      <c r="BM626" s="17" t="s">
        <v>2257</v>
      </c>
    </row>
    <row r="627" spans="2:51" s="11" customFormat="1" ht="12">
      <c r="B627" s="215"/>
      <c r="C627" s="216"/>
      <c r="D627" s="217" t="s">
        <v>167</v>
      </c>
      <c r="E627" s="218" t="s">
        <v>20</v>
      </c>
      <c r="F627" s="219" t="s">
        <v>2256</v>
      </c>
      <c r="G627" s="216"/>
      <c r="H627" s="220">
        <v>18</v>
      </c>
      <c r="I627" s="221"/>
      <c r="J627" s="216"/>
      <c r="K627" s="216"/>
      <c r="L627" s="222"/>
      <c r="M627" s="223"/>
      <c r="N627" s="224"/>
      <c r="O627" s="224"/>
      <c r="P627" s="224"/>
      <c r="Q627" s="224"/>
      <c r="R627" s="224"/>
      <c r="S627" s="224"/>
      <c r="T627" s="225"/>
      <c r="AT627" s="226" t="s">
        <v>167</v>
      </c>
      <c r="AU627" s="226" t="s">
        <v>165</v>
      </c>
      <c r="AV627" s="11" t="s">
        <v>165</v>
      </c>
      <c r="AW627" s="11" t="s">
        <v>34</v>
      </c>
      <c r="AX627" s="11" t="s">
        <v>8</v>
      </c>
      <c r="AY627" s="226" t="s">
        <v>157</v>
      </c>
    </row>
    <row r="628" spans="2:65" s="1" customFormat="1" ht="16.5" customHeight="1">
      <c r="B628" s="38"/>
      <c r="C628" s="204" t="s">
        <v>847</v>
      </c>
      <c r="D628" s="204" t="s">
        <v>159</v>
      </c>
      <c r="E628" s="205" t="s">
        <v>857</v>
      </c>
      <c r="F628" s="206" t="s">
        <v>858</v>
      </c>
      <c r="G628" s="207" t="s">
        <v>707</v>
      </c>
      <c r="H628" s="208">
        <v>16</v>
      </c>
      <c r="I628" s="209"/>
      <c r="J628" s="208">
        <f>ROUND(I628*H628,0)</f>
        <v>0</v>
      </c>
      <c r="K628" s="206" t="s">
        <v>209</v>
      </c>
      <c r="L628" s="43"/>
      <c r="M628" s="210" t="s">
        <v>20</v>
      </c>
      <c r="N628" s="211" t="s">
        <v>46</v>
      </c>
      <c r="O628" s="79"/>
      <c r="P628" s="212">
        <f>O628*H628</f>
        <v>0</v>
      </c>
      <c r="Q628" s="212">
        <v>0</v>
      </c>
      <c r="R628" s="212">
        <f>Q628*H628</f>
        <v>0</v>
      </c>
      <c r="S628" s="212">
        <v>0</v>
      </c>
      <c r="T628" s="213">
        <f>S628*H628</f>
        <v>0</v>
      </c>
      <c r="AR628" s="17" t="s">
        <v>247</v>
      </c>
      <c r="AT628" s="17" t="s">
        <v>159</v>
      </c>
      <c r="AU628" s="17" t="s">
        <v>165</v>
      </c>
      <c r="AY628" s="17" t="s">
        <v>157</v>
      </c>
      <c r="BE628" s="214">
        <f>IF(N628="základní",J628,0)</f>
        <v>0</v>
      </c>
      <c r="BF628" s="214">
        <f>IF(N628="snížená",J628,0)</f>
        <v>0</v>
      </c>
      <c r="BG628" s="214">
        <f>IF(N628="zákl. přenesená",J628,0)</f>
        <v>0</v>
      </c>
      <c r="BH628" s="214">
        <f>IF(N628="sníž. přenesená",J628,0)</f>
        <v>0</v>
      </c>
      <c r="BI628" s="214">
        <f>IF(N628="nulová",J628,0)</f>
        <v>0</v>
      </c>
      <c r="BJ628" s="17" t="s">
        <v>165</v>
      </c>
      <c r="BK628" s="214">
        <f>ROUND(I628*H628,0)</f>
        <v>0</v>
      </c>
      <c r="BL628" s="17" t="s">
        <v>247</v>
      </c>
      <c r="BM628" s="17" t="s">
        <v>2258</v>
      </c>
    </row>
    <row r="629" spans="2:51" s="11" customFormat="1" ht="12">
      <c r="B629" s="215"/>
      <c r="C629" s="216"/>
      <c r="D629" s="217" t="s">
        <v>167</v>
      </c>
      <c r="E629" s="218" t="s">
        <v>20</v>
      </c>
      <c r="F629" s="219" t="s">
        <v>2259</v>
      </c>
      <c r="G629" s="216"/>
      <c r="H629" s="220">
        <v>16</v>
      </c>
      <c r="I629" s="221"/>
      <c r="J629" s="216"/>
      <c r="K629" s="216"/>
      <c r="L629" s="222"/>
      <c r="M629" s="223"/>
      <c r="N629" s="224"/>
      <c r="O629" s="224"/>
      <c r="P629" s="224"/>
      <c r="Q629" s="224"/>
      <c r="R629" s="224"/>
      <c r="S629" s="224"/>
      <c r="T629" s="225"/>
      <c r="AT629" s="226" t="s">
        <v>167</v>
      </c>
      <c r="AU629" s="226" t="s">
        <v>165</v>
      </c>
      <c r="AV629" s="11" t="s">
        <v>165</v>
      </c>
      <c r="AW629" s="11" t="s">
        <v>34</v>
      </c>
      <c r="AX629" s="11" t="s">
        <v>8</v>
      </c>
      <c r="AY629" s="226" t="s">
        <v>157</v>
      </c>
    </row>
    <row r="630" spans="2:65" s="1" customFormat="1" ht="16.5" customHeight="1">
      <c r="B630" s="38"/>
      <c r="C630" s="204" t="s">
        <v>852</v>
      </c>
      <c r="D630" s="204" t="s">
        <v>159</v>
      </c>
      <c r="E630" s="205" t="s">
        <v>861</v>
      </c>
      <c r="F630" s="206" t="s">
        <v>862</v>
      </c>
      <c r="G630" s="207" t="s">
        <v>707</v>
      </c>
      <c r="H630" s="208">
        <v>2</v>
      </c>
      <c r="I630" s="209"/>
      <c r="J630" s="208">
        <f>ROUND(I630*H630,0)</f>
        <v>0</v>
      </c>
      <c r="K630" s="206" t="s">
        <v>209</v>
      </c>
      <c r="L630" s="43"/>
      <c r="M630" s="210" t="s">
        <v>20</v>
      </c>
      <c r="N630" s="211" t="s">
        <v>46</v>
      </c>
      <c r="O630" s="79"/>
      <c r="P630" s="212">
        <f>O630*H630</f>
        <v>0</v>
      </c>
      <c r="Q630" s="212">
        <v>0</v>
      </c>
      <c r="R630" s="212">
        <f>Q630*H630</f>
        <v>0</v>
      </c>
      <c r="S630" s="212">
        <v>0</v>
      </c>
      <c r="T630" s="213">
        <f>S630*H630</f>
        <v>0</v>
      </c>
      <c r="AR630" s="17" t="s">
        <v>247</v>
      </c>
      <c r="AT630" s="17" t="s">
        <v>159</v>
      </c>
      <c r="AU630" s="17" t="s">
        <v>165</v>
      </c>
      <c r="AY630" s="17" t="s">
        <v>157</v>
      </c>
      <c r="BE630" s="214">
        <f>IF(N630="základní",J630,0)</f>
        <v>0</v>
      </c>
      <c r="BF630" s="214">
        <f>IF(N630="snížená",J630,0)</f>
        <v>0</v>
      </c>
      <c r="BG630" s="214">
        <f>IF(N630="zákl. přenesená",J630,0)</f>
        <v>0</v>
      </c>
      <c r="BH630" s="214">
        <f>IF(N630="sníž. přenesená",J630,0)</f>
        <v>0</v>
      </c>
      <c r="BI630" s="214">
        <f>IF(N630="nulová",J630,0)</f>
        <v>0</v>
      </c>
      <c r="BJ630" s="17" t="s">
        <v>165</v>
      </c>
      <c r="BK630" s="214">
        <f>ROUND(I630*H630,0)</f>
        <v>0</v>
      </c>
      <c r="BL630" s="17" t="s">
        <v>247</v>
      </c>
      <c r="BM630" s="17" t="s">
        <v>2260</v>
      </c>
    </row>
    <row r="631" spans="2:51" s="11" customFormat="1" ht="12">
      <c r="B631" s="215"/>
      <c r="C631" s="216"/>
      <c r="D631" s="217" t="s">
        <v>167</v>
      </c>
      <c r="E631" s="218" t="s">
        <v>20</v>
      </c>
      <c r="F631" s="219" t="s">
        <v>165</v>
      </c>
      <c r="G631" s="216"/>
      <c r="H631" s="220">
        <v>2</v>
      </c>
      <c r="I631" s="221"/>
      <c r="J631" s="216"/>
      <c r="K631" s="216"/>
      <c r="L631" s="222"/>
      <c r="M631" s="223"/>
      <c r="N631" s="224"/>
      <c r="O631" s="224"/>
      <c r="P631" s="224"/>
      <c r="Q631" s="224"/>
      <c r="R631" s="224"/>
      <c r="S631" s="224"/>
      <c r="T631" s="225"/>
      <c r="AT631" s="226" t="s">
        <v>167</v>
      </c>
      <c r="AU631" s="226" t="s">
        <v>165</v>
      </c>
      <c r="AV631" s="11" t="s">
        <v>165</v>
      </c>
      <c r="AW631" s="11" t="s">
        <v>34</v>
      </c>
      <c r="AX631" s="11" t="s">
        <v>8</v>
      </c>
      <c r="AY631" s="226" t="s">
        <v>157</v>
      </c>
    </row>
    <row r="632" spans="2:65" s="1" customFormat="1" ht="16.5" customHeight="1">
      <c r="B632" s="38"/>
      <c r="C632" s="204" t="s">
        <v>856</v>
      </c>
      <c r="D632" s="204" t="s">
        <v>159</v>
      </c>
      <c r="E632" s="205" t="s">
        <v>866</v>
      </c>
      <c r="F632" s="206" t="s">
        <v>867</v>
      </c>
      <c r="G632" s="207" t="s">
        <v>707</v>
      </c>
      <c r="H632" s="208">
        <v>90</v>
      </c>
      <c r="I632" s="209"/>
      <c r="J632" s="208">
        <f>ROUND(I632*H632,0)</f>
        <v>0</v>
      </c>
      <c r="K632" s="206" t="s">
        <v>163</v>
      </c>
      <c r="L632" s="43"/>
      <c r="M632" s="210" t="s">
        <v>20</v>
      </c>
      <c r="N632" s="211" t="s">
        <v>46</v>
      </c>
      <c r="O632" s="79"/>
      <c r="P632" s="212">
        <f>O632*H632</f>
        <v>0</v>
      </c>
      <c r="Q632" s="212">
        <v>0.00014</v>
      </c>
      <c r="R632" s="212">
        <f>Q632*H632</f>
        <v>0.012599999999999998</v>
      </c>
      <c r="S632" s="212">
        <v>0</v>
      </c>
      <c r="T632" s="213">
        <f>S632*H632</f>
        <v>0</v>
      </c>
      <c r="AR632" s="17" t="s">
        <v>247</v>
      </c>
      <c r="AT632" s="17" t="s">
        <v>159</v>
      </c>
      <c r="AU632" s="17" t="s">
        <v>165</v>
      </c>
      <c r="AY632" s="17" t="s">
        <v>157</v>
      </c>
      <c r="BE632" s="214">
        <f>IF(N632="základní",J632,0)</f>
        <v>0</v>
      </c>
      <c r="BF632" s="214">
        <f>IF(N632="snížená",J632,0)</f>
        <v>0</v>
      </c>
      <c r="BG632" s="214">
        <f>IF(N632="zákl. přenesená",J632,0)</f>
        <v>0</v>
      </c>
      <c r="BH632" s="214">
        <f>IF(N632="sníž. přenesená",J632,0)</f>
        <v>0</v>
      </c>
      <c r="BI632" s="214">
        <f>IF(N632="nulová",J632,0)</f>
        <v>0</v>
      </c>
      <c r="BJ632" s="17" t="s">
        <v>165</v>
      </c>
      <c r="BK632" s="214">
        <f>ROUND(I632*H632,0)</f>
        <v>0</v>
      </c>
      <c r="BL632" s="17" t="s">
        <v>247</v>
      </c>
      <c r="BM632" s="17" t="s">
        <v>2261</v>
      </c>
    </row>
    <row r="633" spans="2:51" s="11" customFormat="1" ht="12">
      <c r="B633" s="215"/>
      <c r="C633" s="216"/>
      <c r="D633" s="217" t="s">
        <v>167</v>
      </c>
      <c r="E633" s="218" t="s">
        <v>20</v>
      </c>
      <c r="F633" s="219" t="s">
        <v>2262</v>
      </c>
      <c r="G633" s="216"/>
      <c r="H633" s="220">
        <v>90</v>
      </c>
      <c r="I633" s="221"/>
      <c r="J633" s="216"/>
      <c r="K633" s="216"/>
      <c r="L633" s="222"/>
      <c r="M633" s="223"/>
      <c r="N633" s="224"/>
      <c r="O633" s="224"/>
      <c r="P633" s="224"/>
      <c r="Q633" s="224"/>
      <c r="R633" s="224"/>
      <c r="S633" s="224"/>
      <c r="T633" s="225"/>
      <c r="AT633" s="226" t="s">
        <v>167</v>
      </c>
      <c r="AU633" s="226" t="s">
        <v>165</v>
      </c>
      <c r="AV633" s="11" t="s">
        <v>165</v>
      </c>
      <c r="AW633" s="11" t="s">
        <v>34</v>
      </c>
      <c r="AX633" s="11" t="s">
        <v>8</v>
      </c>
      <c r="AY633" s="226" t="s">
        <v>157</v>
      </c>
    </row>
    <row r="634" spans="2:65" s="1" customFormat="1" ht="16.5" customHeight="1">
      <c r="B634" s="38"/>
      <c r="C634" s="204" t="s">
        <v>860</v>
      </c>
      <c r="D634" s="204" t="s">
        <v>159</v>
      </c>
      <c r="E634" s="205" t="s">
        <v>871</v>
      </c>
      <c r="F634" s="206" t="s">
        <v>872</v>
      </c>
      <c r="G634" s="207" t="s">
        <v>707</v>
      </c>
      <c r="H634" s="208">
        <v>72</v>
      </c>
      <c r="I634" s="209"/>
      <c r="J634" s="208">
        <f>ROUND(I634*H634,0)</f>
        <v>0</v>
      </c>
      <c r="K634" s="206" t="s">
        <v>163</v>
      </c>
      <c r="L634" s="43"/>
      <c r="M634" s="210" t="s">
        <v>20</v>
      </c>
      <c r="N634" s="211" t="s">
        <v>46</v>
      </c>
      <c r="O634" s="79"/>
      <c r="P634" s="212">
        <f>O634*H634</f>
        <v>0</v>
      </c>
      <c r="Q634" s="212">
        <v>0.0007</v>
      </c>
      <c r="R634" s="212">
        <f>Q634*H634</f>
        <v>0.0504</v>
      </c>
      <c r="S634" s="212">
        <v>0</v>
      </c>
      <c r="T634" s="213">
        <f>S634*H634</f>
        <v>0</v>
      </c>
      <c r="AR634" s="17" t="s">
        <v>247</v>
      </c>
      <c r="AT634" s="17" t="s">
        <v>159</v>
      </c>
      <c r="AU634" s="17" t="s">
        <v>165</v>
      </c>
      <c r="AY634" s="17" t="s">
        <v>157</v>
      </c>
      <c r="BE634" s="214">
        <f>IF(N634="základní",J634,0)</f>
        <v>0</v>
      </c>
      <c r="BF634" s="214">
        <f>IF(N634="snížená",J634,0)</f>
        <v>0</v>
      </c>
      <c r="BG634" s="214">
        <f>IF(N634="zákl. přenesená",J634,0)</f>
        <v>0</v>
      </c>
      <c r="BH634" s="214">
        <f>IF(N634="sníž. přenesená",J634,0)</f>
        <v>0</v>
      </c>
      <c r="BI634" s="214">
        <f>IF(N634="nulová",J634,0)</f>
        <v>0</v>
      </c>
      <c r="BJ634" s="17" t="s">
        <v>165</v>
      </c>
      <c r="BK634" s="214">
        <f>ROUND(I634*H634,0)</f>
        <v>0</v>
      </c>
      <c r="BL634" s="17" t="s">
        <v>247</v>
      </c>
      <c r="BM634" s="17" t="s">
        <v>2263</v>
      </c>
    </row>
    <row r="635" spans="2:51" s="11" customFormat="1" ht="12">
      <c r="B635" s="215"/>
      <c r="C635" s="216"/>
      <c r="D635" s="217" t="s">
        <v>167</v>
      </c>
      <c r="E635" s="218" t="s">
        <v>20</v>
      </c>
      <c r="F635" s="219" t="s">
        <v>2264</v>
      </c>
      <c r="G635" s="216"/>
      <c r="H635" s="220">
        <v>72</v>
      </c>
      <c r="I635" s="221"/>
      <c r="J635" s="216"/>
      <c r="K635" s="216"/>
      <c r="L635" s="222"/>
      <c r="M635" s="223"/>
      <c r="N635" s="224"/>
      <c r="O635" s="224"/>
      <c r="P635" s="224"/>
      <c r="Q635" s="224"/>
      <c r="R635" s="224"/>
      <c r="S635" s="224"/>
      <c r="T635" s="225"/>
      <c r="AT635" s="226" t="s">
        <v>167</v>
      </c>
      <c r="AU635" s="226" t="s">
        <v>165</v>
      </c>
      <c r="AV635" s="11" t="s">
        <v>165</v>
      </c>
      <c r="AW635" s="11" t="s">
        <v>34</v>
      </c>
      <c r="AX635" s="11" t="s">
        <v>8</v>
      </c>
      <c r="AY635" s="226" t="s">
        <v>157</v>
      </c>
    </row>
    <row r="636" spans="2:65" s="1" customFormat="1" ht="16.5" customHeight="1">
      <c r="B636" s="38"/>
      <c r="C636" s="204" t="s">
        <v>865</v>
      </c>
      <c r="D636" s="204" t="s">
        <v>159</v>
      </c>
      <c r="E636" s="205" t="s">
        <v>876</v>
      </c>
      <c r="F636" s="206" t="s">
        <v>877</v>
      </c>
      <c r="G636" s="207" t="s">
        <v>707</v>
      </c>
      <c r="H636" s="208">
        <v>18</v>
      </c>
      <c r="I636" s="209"/>
      <c r="J636" s="208">
        <f>ROUND(I636*H636,0)</f>
        <v>0</v>
      </c>
      <c r="K636" s="206" t="s">
        <v>209</v>
      </c>
      <c r="L636" s="43"/>
      <c r="M636" s="210" t="s">
        <v>20</v>
      </c>
      <c r="N636" s="211" t="s">
        <v>46</v>
      </c>
      <c r="O636" s="79"/>
      <c r="P636" s="212">
        <f>O636*H636</f>
        <v>0</v>
      </c>
      <c r="Q636" s="212">
        <v>0</v>
      </c>
      <c r="R636" s="212">
        <f>Q636*H636</f>
        <v>0</v>
      </c>
      <c r="S636" s="212">
        <v>0</v>
      </c>
      <c r="T636" s="213">
        <f>S636*H636</f>
        <v>0</v>
      </c>
      <c r="AR636" s="17" t="s">
        <v>247</v>
      </c>
      <c r="AT636" s="17" t="s">
        <v>159</v>
      </c>
      <c r="AU636" s="17" t="s">
        <v>165</v>
      </c>
      <c r="AY636" s="17" t="s">
        <v>157</v>
      </c>
      <c r="BE636" s="214">
        <f>IF(N636="základní",J636,0)</f>
        <v>0</v>
      </c>
      <c r="BF636" s="214">
        <f>IF(N636="snížená",J636,0)</f>
        <v>0</v>
      </c>
      <c r="BG636" s="214">
        <f>IF(N636="zákl. přenesená",J636,0)</f>
        <v>0</v>
      </c>
      <c r="BH636" s="214">
        <f>IF(N636="sníž. přenesená",J636,0)</f>
        <v>0</v>
      </c>
      <c r="BI636" s="214">
        <f>IF(N636="nulová",J636,0)</f>
        <v>0</v>
      </c>
      <c r="BJ636" s="17" t="s">
        <v>165</v>
      </c>
      <c r="BK636" s="214">
        <f>ROUND(I636*H636,0)</f>
        <v>0</v>
      </c>
      <c r="BL636" s="17" t="s">
        <v>247</v>
      </c>
      <c r="BM636" s="17" t="s">
        <v>2265</v>
      </c>
    </row>
    <row r="637" spans="2:51" s="11" customFormat="1" ht="12">
      <c r="B637" s="215"/>
      <c r="C637" s="216"/>
      <c r="D637" s="217" t="s">
        <v>167</v>
      </c>
      <c r="E637" s="218" t="s">
        <v>20</v>
      </c>
      <c r="F637" s="219" t="s">
        <v>2256</v>
      </c>
      <c r="G637" s="216"/>
      <c r="H637" s="220">
        <v>18</v>
      </c>
      <c r="I637" s="221"/>
      <c r="J637" s="216"/>
      <c r="K637" s="216"/>
      <c r="L637" s="222"/>
      <c r="M637" s="223"/>
      <c r="N637" s="224"/>
      <c r="O637" s="224"/>
      <c r="P637" s="224"/>
      <c r="Q637" s="224"/>
      <c r="R637" s="224"/>
      <c r="S637" s="224"/>
      <c r="T637" s="225"/>
      <c r="AT637" s="226" t="s">
        <v>167</v>
      </c>
      <c r="AU637" s="226" t="s">
        <v>165</v>
      </c>
      <c r="AV637" s="11" t="s">
        <v>165</v>
      </c>
      <c r="AW637" s="11" t="s">
        <v>34</v>
      </c>
      <c r="AX637" s="11" t="s">
        <v>8</v>
      </c>
      <c r="AY637" s="226" t="s">
        <v>157</v>
      </c>
    </row>
    <row r="638" spans="2:63" s="10" customFormat="1" ht="22.8" customHeight="1">
      <c r="B638" s="188"/>
      <c r="C638" s="189"/>
      <c r="D638" s="190" t="s">
        <v>73</v>
      </c>
      <c r="E638" s="202" t="s">
        <v>889</v>
      </c>
      <c r="F638" s="202" t="s">
        <v>890</v>
      </c>
      <c r="G638" s="189"/>
      <c r="H638" s="189"/>
      <c r="I638" s="192"/>
      <c r="J638" s="203">
        <f>BK638</f>
        <v>0</v>
      </c>
      <c r="K638" s="189"/>
      <c r="L638" s="194"/>
      <c r="M638" s="195"/>
      <c r="N638" s="196"/>
      <c r="O638" s="196"/>
      <c r="P638" s="197">
        <f>SUM(P639:P647)</f>
        <v>0</v>
      </c>
      <c r="Q638" s="196"/>
      <c r="R638" s="197">
        <f>SUM(R639:R647)</f>
        <v>1.3346999999999998</v>
      </c>
      <c r="S638" s="196"/>
      <c r="T638" s="198">
        <f>SUM(T639:T647)</f>
        <v>0</v>
      </c>
      <c r="AR638" s="199" t="s">
        <v>165</v>
      </c>
      <c r="AT638" s="200" t="s">
        <v>73</v>
      </c>
      <c r="AU638" s="200" t="s">
        <v>8</v>
      </c>
      <c r="AY638" s="199" t="s">
        <v>157</v>
      </c>
      <c r="BK638" s="201">
        <f>SUM(BK639:BK647)</f>
        <v>0</v>
      </c>
    </row>
    <row r="639" spans="2:65" s="1" customFormat="1" ht="22.5" customHeight="1">
      <c r="B639" s="38"/>
      <c r="C639" s="204" t="s">
        <v>870</v>
      </c>
      <c r="D639" s="204" t="s">
        <v>159</v>
      </c>
      <c r="E639" s="205" t="s">
        <v>892</v>
      </c>
      <c r="F639" s="206" t="s">
        <v>893</v>
      </c>
      <c r="G639" s="207" t="s">
        <v>707</v>
      </c>
      <c r="H639" s="208">
        <v>18</v>
      </c>
      <c r="I639" s="209"/>
      <c r="J639" s="208">
        <f>ROUND(I639*H639,0)</f>
        <v>0</v>
      </c>
      <c r="K639" s="206" t="s">
        <v>163</v>
      </c>
      <c r="L639" s="43"/>
      <c r="M639" s="210" t="s">
        <v>20</v>
      </c>
      <c r="N639" s="211" t="s">
        <v>46</v>
      </c>
      <c r="O639" s="79"/>
      <c r="P639" s="212">
        <f>O639*H639</f>
        <v>0</v>
      </c>
      <c r="Q639" s="212">
        <v>0.01035</v>
      </c>
      <c r="R639" s="212">
        <f>Q639*H639</f>
        <v>0.1863</v>
      </c>
      <c r="S639" s="212">
        <v>0</v>
      </c>
      <c r="T639" s="213">
        <f>S639*H639</f>
        <v>0</v>
      </c>
      <c r="AR639" s="17" t="s">
        <v>247</v>
      </c>
      <c r="AT639" s="17" t="s">
        <v>159</v>
      </c>
      <c r="AU639" s="17" t="s">
        <v>165</v>
      </c>
      <c r="AY639" s="17" t="s">
        <v>157</v>
      </c>
      <c r="BE639" s="214">
        <f>IF(N639="základní",J639,0)</f>
        <v>0</v>
      </c>
      <c r="BF639" s="214">
        <f>IF(N639="snížená",J639,0)</f>
        <v>0</v>
      </c>
      <c r="BG639" s="214">
        <f>IF(N639="zákl. přenesená",J639,0)</f>
        <v>0</v>
      </c>
      <c r="BH639" s="214">
        <f>IF(N639="sníž. přenesená",J639,0)</f>
        <v>0</v>
      </c>
      <c r="BI639" s="214">
        <f>IF(N639="nulová",J639,0)</f>
        <v>0</v>
      </c>
      <c r="BJ639" s="17" t="s">
        <v>165</v>
      </c>
      <c r="BK639" s="214">
        <f>ROUND(I639*H639,0)</f>
        <v>0</v>
      </c>
      <c r="BL639" s="17" t="s">
        <v>247</v>
      </c>
      <c r="BM639" s="17" t="s">
        <v>2266</v>
      </c>
    </row>
    <row r="640" spans="2:51" s="11" customFormat="1" ht="12">
      <c r="B640" s="215"/>
      <c r="C640" s="216"/>
      <c r="D640" s="217" t="s">
        <v>167</v>
      </c>
      <c r="E640" s="218" t="s">
        <v>20</v>
      </c>
      <c r="F640" s="219" t="s">
        <v>2267</v>
      </c>
      <c r="G640" s="216"/>
      <c r="H640" s="220">
        <v>18</v>
      </c>
      <c r="I640" s="221"/>
      <c r="J640" s="216"/>
      <c r="K640" s="216"/>
      <c r="L640" s="222"/>
      <c r="M640" s="223"/>
      <c r="N640" s="224"/>
      <c r="O640" s="224"/>
      <c r="P640" s="224"/>
      <c r="Q640" s="224"/>
      <c r="R640" s="224"/>
      <c r="S640" s="224"/>
      <c r="T640" s="225"/>
      <c r="AT640" s="226" t="s">
        <v>167</v>
      </c>
      <c r="AU640" s="226" t="s">
        <v>165</v>
      </c>
      <c r="AV640" s="11" t="s">
        <v>165</v>
      </c>
      <c r="AW640" s="11" t="s">
        <v>34</v>
      </c>
      <c r="AX640" s="11" t="s">
        <v>8</v>
      </c>
      <c r="AY640" s="226" t="s">
        <v>157</v>
      </c>
    </row>
    <row r="641" spans="2:65" s="1" customFormat="1" ht="22.5" customHeight="1">
      <c r="B641" s="38"/>
      <c r="C641" s="204" t="s">
        <v>875</v>
      </c>
      <c r="D641" s="204" t="s">
        <v>159</v>
      </c>
      <c r="E641" s="205" t="s">
        <v>2268</v>
      </c>
      <c r="F641" s="206" t="s">
        <v>2269</v>
      </c>
      <c r="G641" s="207" t="s">
        <v>707</v>
      </c>
      <c r="H641" s="208">
        <v>18</v>
      </c>
      <c r="I641" s="209"/>
      <c r="J641" s="208">
        <f>ROUND(I641*H641,0)</f>
        <v>0</v>
      </c>
      <c r="K641" s="206" t="s">
        <v>163</v>
      </c>
      <c r="L641" s="43"/>
      <c r="M641" s="210" t="s">
        <v>20</v>
      </c>
      <c r="N641" s="211" t="s">
        <v>46</v>
      </c>
      <c r="O641" s="79"/>
      <c r="P641" s="212">
        <f>O641*H641</f>
        <v>0</v>
      </c>
      <c r="Q641" s="212">
        <v>0.0268</v>
      </c>
      <c r="R641" s="212">
        <f>Q641*H641</f>
        <v>0.4824</v>
      </c>
      <c r="S641" s="212">
        <v>0</v>
      </c>
      <c r="T641" s="213">
        <f>S641*H641</f>
        <v>0</v>
      </c>
      <c r="AR641" s="17" t="s">
        <v>247</v>
      </c>
      <c r="AT641" s="17" t="s">
        <v>159</v>
      </c>
      <c r="AU641" s="17" t="s">
        <v>165</v>
      </c>
      <c r="AY641" s="17" t="s">
        <v>157</v>
      </c>
      <c r="BE641" s="214">
        <f>IF(N641="základní",J641,0)</f>
        <v>0</v>
      </c>
      <c r="BF641" s="214">
        <f>IF(N641="snížená",J641,0)</f>
        <v>0</v>
      </c>
      <c r="BG641" s="214">
        <f>IF(N641="zákl. přenesená",J641,0)</f>
        <v>0</v>
      </c>
      <c r="BH641" s="214">
        <f>IF(N641="sníž. přenesená",J641,0)</f>
        <v>0</v>
      </c>
      <c r="BI641" s="214">
        <f>IF(N641="nulová",J641,0)</f>
        <v>0</v>
      </c>
      <c r="BJ641" s="17" t="s">
        <v>165</v>
      </c>
      <c r="BK641" s="214">
        <f>ROUND(I641*H641,0)</f>
        <v>0</v>
      </c>
      <c r="BL641" s="17" t="s">
        <v>247</v>
      </c>
      <c r="BM641" s="17" t="s">
        <v>2270</v>
      </c>
    </row>
    <row r="642" spans="2:51" s="11" customFormat="1" ht="12">
      <c r="B642" s="215"/>
      <c r="C642" s="216"/>
      <c r="D642" s="217" t="s">
        <v>167</v>
      </c>
      <c r="E642" s="218" t="s">
        <v>20</v>
      </c>
      <c r="F642" s="219" t="s">
        <v>2271</v>
      </c>
      <c r="G642" s="216"/>
      <c r="H642" s="220">
        <v>18</v>
      </c>
      <c r="I642" s="221"/>
      <c r="J642" s="216"/>
      <c r="K642" s="216"/>
      <c r="L642" s="222"/>
      <c r="M642" s="223"/>
      <c r="N642" s="224"/>
      <c r="O642" s="224"/>
      <c r="P642" s="224"/>
      <c r="Q642" s="224"/>
      <c r="R642" s="224"/>
      <c r="S642" s="224"/>
      <c r="T642" s="225"/>
      <c r="AT642" s="226" t="s">
        <v>167</v>
      </c>
      <c r="AU642" s="226" t="s">
        <v>165</v>
      </c>
      <c r="AV642" s="11" t="s">
        <v>165</v>
      </c>
      <c r="AW642" s="11" t="s">
        <v>34</v>
      </c>
      <c r="AX642" s="11" t="s">
        <v>8</v>
      </c>
      <c r="AY642" s="226" t="s">
        <v>157</v>
      </c>
    </row>
    <row r="643" spans="2:65" s="1" customFormat="1" ht="22.5" customHeight="1">
      <c r="B643" s="38"/>
      <c r="C643" s="204" t="s">
        <v>880</v>
      </c>
      <c r="D643" s="204" t="s">
        <v>159</v>
      </c>
      <c r="E643" s="205" t="s">
        <v>2272</v>
      </c>
      <c r="F643" s="206" t="s">
        <v>2273</v>
      </c>
      <c r="G643" s="207" t="s">
        <v>707</v>
      </c>
      <c r="H643" s="208">
        <v>36</v>
      </c>
      <c r="I643" s="209"/>
      <c r="J643" s="208">
        <f>ROUND(I643*H643,0)</f>
        <v>0</v>
      </c>
      <c r="K643" s="206" t="s">
        <v>163</v>
      </c>
      <c r="L643" s="43"/>
      <c r="M643" s="210" t="s">
        <v>20</v>
      </c>
      <c r="N643" s="211" t="s">
        <v>46</v>
      </c>
      <c r="O643" s="79"/>
      <c r="P643" s="212">
        <f>O643*H643</f>
        <v>0</v>
      </c>
      <c r="Q643" s="212">
        <v>0.0185</v>
      </c>
      <c r="R643" s="212">
        <f>Q643*H643</f>
        <v>0.6659999999999999</v>
      </c>
      <c r="S643" s="212">
        <v>0</v>
      </c>
      <c r="T643" s="213">
        <f>S643*H643</f>
        <v>0</v>
      </c>
      <c r="AR643" s="17" t="s">
        <v>247</v>
      </c>
      <c r="AT643" s="17" t="s">
        <v>159</v>
      </c>
      <c r="AU643" s="17" t="s">
        <v>165</v>
      </c>
      <c r="AY643" s="17" t="s">
        <v>157</v>
      </c>
      <c r="BE643" s="214">
        <f>IF(N643="základní",J643,0)</f>
        <v>0</v>
      </c>
      <c r="BF643" s="214">
        <f>IF(N643="snížená",J643,0)</f>
        <v>0</v>
      </c>
      <c r="BG643" s="214">
        <f>IF(N643="zákl. přenesená",J643,0)</f>
        <v>0</v>
      </c>
      <c r="BH643" s="214">
        <f>IF(N643="sníž. přenesená",J643,0)</f>
        <v>0</v>
      </c>
      <c r="BI643" s="214">
        <f>IF(N643="nulová",J643,0)</f>
        <v>0</v>
      </c>
      <c r="BJ643" s="17" t="s">
        <v>165</v>
      </c>
      <c r="BK643" s="214">
        <f>ROUND(I643*H643,0)</f>
        <v>0</v>
      </c>
      <c r="BL643" s="17" t="s">
        <v>247</v>
      </c>
      <c r="BM643" s="17" t="s">
        <v>2274</v>
      </c>
    </row>
    <row r="644" spans="2:51" s="11" customFormat="1" ht="12">
      <c r="B644" s="215"/>
      <c r="C644" s="216"/>
      <c r="D644" s="217" t="s">
        <v>167</v>
      </c>
      <c r="E644" s="218" t="s">
        <v>20</v>
      </c>
      <c r="F644" s="219" t="s">
        <v>2275</v>
      </c>
      <c r="G644" s="216"/>
      <c r="H644" s="220">
        <v>36</v>
      </c>
      <c r="I644" s="221"/>
      <c r="J644" s="216"/>
      <c r="K644" s="216"/>
      <c r="L644" s="222"/>
      <c r="M644" s="223"/>
      <c r="N644" s="224"/>
      <c r="O644" s="224"/>
      <c r="P644" s="224"/>
      <c r="Q644" s="224"/>
      <c r="R644" s="224"/>
      <c r="S644" s="224"/>
      <c r="T644" s="225"/>
      <c r="AT644" s="226" t="s">
        <v>167</v>
      </c>
      <c r="AU644" s="226" t="s">
        <v>165</v>
      </c>
      <c r="AV644" s="11" t="s">
        <v>165</v>
      </c>
      <c r="AW644" s="11" t="s">
        <v>34</v>
      </c>
      <c r="AX644" s="11" t="s">
        <v>8</v>
      </c>
      <c r="AY644" s="226" t="s">
        <v>157</v>
      </c>
    </row>
    <row r="645" spans="2:65" s="1" customFormat="1" ht="16.5" customHeight="1">
      <c r="B645" s="38"/>
      <c r="C645" s="204" t="s">
        <v>885</v>
      </c>
      <c r="D645" s="204" t="s">
        <v>159</v>
      </c>
      <c r="E645" s="205" t="s">
        <v>2276</v>
      </c>
      <c r="F645" s="206" t="s">
        <v>2277</v>
      </c>
      <c r="G645" s="207" t="s">
        <v>707</v>
      </c>
      <c r="H645" s="208">
        <v>18</v>
      </c>
      <c r="I645" s="209"/>
      <c r="J645" s="208">
        <f>ROUND(I645*H645,0)</f>
        <v>0</v>
      </c>
      <c r="K645" s="206" t="s">
        <v>209</v>
      </c>
      <c r="L645" s="43"/>
      <c r="M645" s="210" t="s">
        <v>20</v>
      </c>
      <c r="N645" s="211" t="s">
        <v>46</v>
      </c>
      <c r="O645" s="79"/>
      <c r="P645" s="212">
        <f>O645*H645</f>
        <v>0</v>
      </c>
      <c r="Q645" s="212">
        <v>0</v>
      </c>
      <c r="R645" s="212">
        <f>Q645*H645</f>
        <v>0</v>
      </c>
      <c r="S645" s="212">
        <v>0</v>
      </c>
      <c r="T645" s="213">
        <f>S645*H645</f>
        <v>0</v>
      </c>
      <c r="AR645" s="17" t="s">
        <v>247</v>
      </c>
      <c r="AT645" s="17" t="s">
        <v>159</v>
      </c>
      <c r="AU645" s="17" t="s">
        <v>165</v>
      </c>
      <c r="AY645" s="17" t="s">
        <v>157</v>
      </c>
      <c r="BE645" s="214">
        <f>IF(N645="základní",J645,0)</f>
        <v>0</v>
      </c>
      <c r="BF645" s="214">
        <f>IF(N645="snížená",J645,0)</f>
        <v>0</v>
      </c>
      <c r="BG645" s="214">
        <f>IF(N645="zákl. přenesená",J645,0)</f>
        <v>0</v>
      </c>
      <c r="BH645" s="214">
        <f>IF(N645="sníž. přenesená",J645,0)</f>
        <v>0</v>
      </c>
      <c r="BI645" s="214">
        <f>IF(N645="nulová",J645,0)</f>
        <v>0</v>
      </c>
      <c r="BJ645" s="17" t="s">
        <v>165</v>
      </c>
      <c r="BK645" s="214">
        <f>ROUND(I645*H645,0)</f>
        <v>0</v>
      </c>
      <c r="BL645" s="17" t="s">
        <v>247</v>
      </c>
      <c r="BM645" s="17" t="s">
        <v>2278</v>
      </c>
    </row>
    <row r="646" spans="2:51" s="11" customFormat="1" ht="12">
      <c r="B646" s="215"/>
      <c r="C646" s="216"/>
      <c r="D646" s="217" t="s">
        <v>167</v>
      </c>
      <c r="E646" s="218" t="s">
        <v>20</v>
      </c>
      <c r="F646" s="219" t="s">
        <v>2256</v>
      </c>
      <c r="G646" s="216"/>
      <c r="H646" s="220">
        <v>18</v>
      </c>
      <c r="I646" s="221"/>
      <c r="J646" s="216"/>
      <c r="K646" s="216"/>
      <c r="L646" s="222"/>
      <c r="M646" s="223"/>
      <c r="N646" s="224"/>
      <c r="O646" s="224"/>
      <c r="P646" s="224"/>
      <c r="Q646" s="224"/>
      <c r="R646" s="224"/>
      <c r="S646" s="224"/>
      <c r="T646" s="225"/>
      <c r="AT646" s="226" t="s">
        <v>167</v>
      </c>
      <c r="AU646" s="226" t="s">
        <v>165</v>
      </c>
      <c r="AV646" s="11" t="s">
        <v>165</v>
      </c>
      <c r="AW646" s="11" t="s">
        <v>34</v>
      </c>
      <c r="AX646" s="11" t="s">
        <v>8</v>
      </c>
      <c r="AY646" s="226" t="s">
        <v>157</v>
      </c>
    </row>
    <row r="647" spans="2:65" s="1" customFormat="1" ht="22.5" customHeight="1">
      <c r="B647" s="38"/>
      <c r="C647" s="204" t="s">
        <v>891</v>
      </c>
      <c r="D647" s="204" t="s">
        <v>159</v>
      </c>
      <c r="E647" s="205" t="s">
        <v>922</v>
      </c>
      <c r="F647" s="206" t="s">
        <v>923</v>
      </c>
      <c r="G647" s="207" t="s">
        <v>514</v>
      </c>
      <c r="H647" s="208">
        <v>1.62</v>
      </c>
      <c r="I647" s="209"/>
      <c r="J647" s="208">
        <f>ROUND(I647*H647,0)</f>
        <v>0</v>
      </c>
      <c r="K647" s="206" t="s">
        <v>163</v>
      </c>
      <c r="L647" s="43"/>
      <c r="M647" s="210" t="s">
        <v>20</v>
      </c>
      <c r="N647" s="211" t="s">
        <v>46</v>
      </c>
      <c r="O647" s="79"/>
      <c r="P647" s="212">
        <f>O647*H647</f>
        <v>0</v>
      </c>
      <c r="Q647" s="212">
        <v>0</v>
      </c>
      <c r="R647" s="212">
        <f>Q647*H647</f>
        <v>0</v>
      </c>
      <c r="S647" s="212">
        <v>0</v>
      </c>
      <c r="T647" s="213">
        <f>S647*H647</f>
        <v>0</v>
      </c>
      <c r="AR647" s="17" t="s">
        <v>247</v>
      </c>
      <c r="AT647" s="17" t="s">
        <v>159</v>
      </c>
      <c r="AU647" s="17" t="s">
        <v>165</v>
      </c>
      <c r="AY647" s="17" t="s">
        <v>157</v>
      </c>
      <c r="BE647" s="214">
        <f>IF(N647="základní",J647,0)</f>
        <v>0</v>
      </c>
      <c r="BF647" s="214">
        <f>IF(N647="snížená",J647,0)</f>
        <v>0</v>
      </c>
      <c r="BG647" s="214">
        <f>IF(N647="zákl. přenesená",J647,0)</f>
        <v>0</v>
      </c>
      <c r="BH647" s="214">
        <f>IF(N647="sníž. přenesená",J647,0)</f>
        <v>0</v>
      </c>
      <c r="BI647" s="214">
        <f>IF(N647="nulová",J647,0)</f>
        <v>0</v>
      </c>
      <c r="BJ647" s="17" t="s">
        <v>165</v>
      </c>
      <c r="BK647" s="214">
        <f>ROUND(I647*H647,0)</f>
        <v>0</v>
      </c>
      <c r="BL647" s="17" t="s">
        <v>247</v>
      </c>
      <c r="BM647" s="17" t="s">
        <v>2279</v>
      </c>
    </row>
    <row r="648" spans="2:63" s="10" customFormat="1" ht="22.8" customHeight="1">
      <c r="B648" s="188"/>
      <c r="C648" s="189"/>
      <c r="D648" s="190" t="s">
        <v>73</v>
      </c>
      <c r="E648" s="202" t="s">
        <v>925</v>
      </c>
      <c r="F648" s="202" t="s">
        <v>926</v>
      </c>
      <c r="G648" s="189"/>
      <c r="H648" s="189"/>
      <c r="I648" s="192"/>
      <c r="J648" s="203">
        <f>BK648</f>
        <v>0</v>
      </c>
      <c r="K648" s="189"/>
      <c r="L648" s="194"/>
      <c r="M648" s="195"/>
      <c r="N648" s="196"/>
      <c r="O648" s="196"/>
      <c r="P648" s="197">
        <f>SUM(P649:P677)</f>
        <v>0</v>
      </c>
      <c r="Q648" s="196"/>
      <c r="R648" s="197">
        <f>SUM(R649:R677)</f>
        <v>0</v>
      </c>
      <c r="S648" s="196"/>
      <c r="T648" s="198">
        <f>SUM(T649:T677)</f>
        <v>0</v>
      </c>
      <c r="AR648" s="199" t="s">
        <v>8</v>
      </c>
      <c r="AT648" s="200" t="s">
        <v>73</v>
      </c>
      <c r="AU648" s="200" t="s">
        <v>8</v>
      </c>
      <c r="AY648" s="199" t="s">
        <v>157</v>
      </c>
      <c r="BK648" s="201">
        <f>SUM(BK649:BK677)</f>
        <v>0</v>
      </c>
    </row>
    <row r="649" spans="2:65" s="1" customFormat="1" ht="16.5" customHeight="1">
      <c r="B649" s="38"/>
      <c r="C649" s="204" t="s">
        <v>896</v>
      </c>
      <c r="D649" s="204" t="s">
        <v>159</v>
      </c>
      <c r="E649" s="205" t="s">
        <v>933</v>
      </c>
      <c r="F649" s="206" t="s">
        <v>934</v>
      </c>
      <c r="G649" s="207" t="s">
        <v>434</v>
      </c>
      <c r="H649" s="208">
        <v>1</v>
      </c>
      <c r="I649" s="209"/>
      <c r="J649" s="208">
        <f>ROUND(I649*H649,0)</f>
        <v>0</v>
      </c>
      <c r="K649" s="206" t="s">
        <v>163</v>
      </c>
      <c r="L649" s="43"/>
      <c r="M649" s="210" t="s">
        <v>20</v>
      </c>
      <c r="N649" s="211" t="s">
        <v>46</v>
      </c>
      <c r="O649" s="79"/>
      <c r="P649" s="212">
        <f>O649*H649</f>
        <v>0</v>
      </c>
      <c r="Q649" s="212">
        <v>0</v>
      </c>
      <c r="R649" s="212">
        <f>Q649*H649</f>
        <v>0</v>
      </c>
      <c r="S649" s="212">
        <v>0</v>
      </c>
      <c r="T649" s="213">
        <f>S649*H649</f>
        <v>0</v>
      </c>
      <c r="AR649" s="17" t="s">
        <v>164</v>
      </c>
      <c r="AT649" s="17" t="s">
        <v>159</v>
      </c>
      <c r="AU649" s="17" t="s">
        <v>165</v>
      </c>
      <c r="AY649" s="17" t="s">
        <v>157</v>
      </c>
      <c r="BE649" s="214">
        <f>IF(N649="základní",J649,0)</f>
        <v>0</v>
      </c>
      <c r="BF649" s="214">
        <f>IF(N649="snížená",J649,0)</f>
        <v>0</v>
      </c>
      <c r="BG649" s="214">
        <f>IF(N649="zákl. přenesená",J649,0)</f>
        <v>0</v>
      </c>
      <c r="BH649" s="214">
        <f>IF(N649="sníž. přenesená",J649,0)</f>
        <v>0</v>
      </c>
      <c r="BI649" s="214">
        <f>IF(N649="nulová",J649,0)</f>
        <v>0</v>
      </c>
      <c r="BJ649" s="17" t="s">
        <v>165</v>
      </c>
      <c r="BK649" s="214">
        <f>ROUND(I649*H649,0)</f>
        <v>0</v>
      </c>
      <c r="BL649" s="17" t="s">
        <v>164</v>
      </c>
      <c r="BM649" s="17" t="s">
        <v>2280</v>
      </c>
    </row>
    <row r="650" spans="2:51" s="11" customFormat="1" ht="12">
      <c r="B650" s="215"/>
      <c r="C650" s="216"/>
      <c r="D650" s="217" t="s">
        <v>167</v>
      </c>
      <c r="E650" s="218" t="s">
        <v>20</v>
      </c>
      <c r="F650" s="219" t="s">
        <v>8</v>
      </c>
      <c r="G650" s="216"/>
      <c r="H650" s="220">
        <v>1</v>
      </c>
      <c r="I650" s="221"/>
      <c r="J650" s="216"/>
      <c r="K650" s="216"/>
      <c r="L650" s="222"/>
      <c r="M650" s="223"/>
      <c r="N650" s="224"/>
      <c r="O650" s="224"/>
      <c r="P650" s="224"/>
      <c r="Q650" s="224"/>
      <c r="R650" s="224"/>
      <c r="S650" s="224"/>
      <c r="T650" s="225"/>
      <c r="AT650" s="226" t="s">
        <v>167</v>
      </c>
      <c r="AU650" s="226" t="s">
        <v>165</v>
      </c>
      <c r="AV650" s="11" t="s">
        <v>165</v>
      </c>
      <c r="AW650" s="11" t="s">
        <v>34</v>
      </c>
      <c r="AX650" s="11" t="s">
        <v>8</v>
      </c>
      <c r="AY650" s="226" t="s">
        <v>157</v>
      </c>
    </row>
    <row r="651" spans="2:65" s="1" customFormat="1" ht="16.5" customHeight="1">
      <c r="B651" s="38"/>
      <c r="C651" s="204" t="s">
        <v>901</v>
      </c>
      <c r="D651" s="204" t="s">
        <v>159</v>
      </c>
      <c r="E651" s="205" t="s">
        <v>2281</v>
      </c>
      <c r="F651" s="206" t="s">
        <v>2282</v>
      </c>
      <c r="G651" s="207" t="s">
        <v>231</v>
      </c>
      <c r="H651" s="208">
        <v>60</v>
      </c>
      <c r="I651" s="209"/>
      <c r="J651" s="208">
        <f>ROUND(I651*H651,0)</f>
        <v>0</v>
      </c>
      <c r="K651" s="206" t="s">
        <v>163</v>
      </c>
      <c r="L651" s="43"/>
      <c r="M651" s="210" t="s">
        <v>20</v>
      </c>
      <c r="N651" s="211" t="s">
        <v>46</v>
      </c>
      <c r="O651" s="79"/>
      <c r="P651" s="212">
        <f>O651*H651</f>
        <v>0</v>
      </c>
      <c r="Q651" s="212">
        <v>0</v>
      </c>
      <c r="R651" s="212">
        <f>Q651*H651</f>
        <v>0</v>
      </c>
      <c r="S651" s="212">
        <v>0</v>
      </c>
      <c r="T651" s="213">
        <f>S651*H651</f>
        <v>0</v>
      </c>
      <c r="AR651" s="17" t="s">
        <v>164</v>
      </c>
      <c r="AT651" s="17" t="s">
        <v>159</v>
      </c>
      <c r="AU651" s="17" t="s">
        <v>165</v>
      </c>
      <c r="AY651" s="17" t="s">
        <v>157</v>
      </c>
      <c r="BE651" s="214">
        <f>IF(N651="základní",J651,0)</f>
        <v>0</v>
      </c>
      <c r="BF651" s="214">
        <f>IF(N651="snížená",J651,0)</f>
        <v>0</v>
      </c>
      <c r="BG651" s="214">
        <f>IF(N651="zákl. přenesená",J651,0)</f>
        <v>0</v>
      </c>
      <c r="BH651" s="214">
        <f>IF(N651="sníž. přenesená",J651,0)</f>
        <v>0</v>
      </c>
      <c r="BI651" s="214">
        <f>IF(N651="nulová",J651,0)</f>
        <v>0</v>
      </c>
      <c r="BJ651" s="17" t="s">
        <v>165</v>
      </c>
      <c r="BK651" s="214">
        <f>ROUND(I651*H651,0)</f>
        <v>0</v>
      </c>
      <c r="BL651" s="17" t="s">
        <v>164</v>
      </c>
      <c r="BM651" s="17" t="s">
        <v>2283</v>
      </c>
    </row>
    <row r="652" spans="2:51" s="11" customFormat="1" ht="12">
      <c r="B652" s="215"/>
      <c r="C652" s="216"/>
      <c r="D652" s="217" t="s">
        <v>167</v>
      </c>
      <c r="E652" s="218" t="s">
        <v>20</v>
      </c>
      <c r="F652" s="219" t="s">
        <v>2284</v>
      </c>
      <c r="G652" s="216"/>
      <c r="H652" s="220">
        <v>60</v>
      </c>
      <c r="I652" s="221"/>
      <c r="J652" s="216"/>
      <c r="K652" s="216"/>
      <c r="L652" s="222"/>
      <c r="M652" s="223"/>
      <c r="N652" s="224"/>
      <c r="O652" s="224"/>
      <c r="P652" s="224"/>
      <c r="Q652" s="224"/>
      <c r="R652" s="224"/>
      <c r="S652" s="224"/>
      <c r="T652" s="225"/>
      <c r="AT652" s="226" t="s">
        <v>167</v>
      </c>
      <c r="AU652" s="226" t="s">
        <v>165</v>
      </c>
      <c r="AV652" s="11" t="s">
        <v>165</v>
      </c>
      <c r="AW652" s="11" t="s">
        <v>34</v>
      </c>
      <c r="AX652" s="11" t="s">
        <v>8</v>
      </c>
      <c r="AY652" s="226" t="s">
        <v>157</v>
      </c>
    </row>
    <row r="653" spans="2:65" s="1" customFormat="1" ht="16.5" customHeight="1">
      <c r="B653" s="38"/>
      <c r="C653" s="204" t="s">
        <v>906</v>
      </c>
      <c r="D653" s="204" t="s">
        <v>159</v>
      </c>
      <c r="E653" s="205" t="s">
        <v>2285</v>
      </c>
      <c r="F653" s="206" t="s">
        <v>2286</v>
      </c>
      <c r="G653" s="207" t="s">
        <v>434</v>
      </c>
      <c r="H653" s="208">
        <v>10</v>
      </c>
      <c r="I653" s="209"/>
      <c r="J653" s="208">
        <f>ROUND(I653*H653,0)</f>
        <v>0</v>
      </c>
      <c r="K653" s="206" t="s">
        <v>163</v>
      </c>
      <c r="L653" s="43"/>
      <c r="M653" s="210" t="s">
        <v>20</v>
      </c>
      <c r="N653" s="211" t="s">
        <v>46</v>
      </c>
      <c r="O653" s="79"/>
      <c r="P653" s="212">
        <f>O653*H653</f>
        <v>0</v>
      </c>
      <c r="Q653" s="212">
        <v>0</v>
      </c>
      <c r="R653" s="212">
        <f>Q653*H653</f>
        <v>0</v>
      </c>
      <c r="S653" s="212">
        <v>0</v>
      </c>
      <c r="T653" s="213">
        <f>S653*H653</f>
        <v>0</v>
      </c>
      <c r="AR653" s="17" t="s">
        <v>164</v>
      </c>
      <c r="AT653" s="17" t="s">
        <v>159</v>
      </c>
      <c r="AU653" s="17" t="s">
        <v>165</v>
      </c>
      <c r="AY653" s="17" t="s">
        <v>157</v>
      </c>
      <c r="BE653" s="214">
        <f>IF(N653="základní",J653,0)</f>
        <v>0</v>
      </c>
      <c r="BF653" s="214">
        <f>IF(N653="snížená",J653,0)</f>
        <v>0</v>
      </c>
      <c r="BG653" s="214">
        <f>IF(N653="zákl. přenesená",J653,0)</f>
        <v>0</v>
      </c>
      <c r="BH653" s="214">
        <f>IF(N653="sníž. přenesená",J653,0)</f>
        <v>0</v>
      </c>
      <c r="BI653" s="214">
        <f>IF(N653="nulová",J653,0)</f>
        <v>0</v>
      </c>
      <c r="BJ653" s="17" t="s">
        <v>165</v>
      </c>
      <c r="BK653" s="214">
        <f>ROUND(I653*H653,0)</f>
        <v>0</v>
      </c>
      <c r="BL653" s="17" t="s">
        <v>164</v>
      </c>
      <c r="BM653" s="17" t="s">
        <v>2287</v>
      </c>
    </row>
    <row r="654" spans="2:51" s="11" customFormat="1" ht="12">
      <c r="B654" s="215"/>
      <c r="C654" s="216"/>
      <c r="D654" s="217" t="s">
        <v>167</v>
      </c>
      <c r="E654" s="218" t="s">
        <v>20</v>
      </c>
      <c r="F654" s="219" t="s">
        <v>974</v>
      </c>
      <c r="G654" s="216"/>
      <c r="H654" s="220">
        <v>10</v>
      </c>
      <c r="I654" s="221"/>
      <c r="J654" s="216"/>
      <c r="K654" s="216"/>
      <c r="L654" s="222"/>
      <c r="M654" s="223"/>
      <c r="N654" s="224"/>
      <c r="O654" s="224"/>
      <c r="P654" s="224"/>
      <c r="Q654" s="224"/>
      <c r="R654" s="224"/>
      <c r="S654" s="224"/>
      <c r="T654" s="225"/>
      <c r="AT654" s="226" t="s">
        <v>167</v>
      </c>
      <c r="AU654" s="226" t="s">
        <v>165</v>
      </c>
      <c r="AV654" s="11" t="s">
        <v>165</v>
      </c>
      <c r="AW654" s="11" t="s">
        <v>34</v>
      </c>
      <c r="AX654" s="11" t="s">
        <v>8</v>
      </c>
      <c r="AY654" s="226" t="s">
        <v>157</v>
      </c>
    </row>
    <row r="655" spans="2:65" s="1" customFormat="1" ht="16.5" customHeight="1">
      <c r="B655" s="38"/>
      <c r="C655" s="204" t="s">
        <v>911</v>
      </c>
      <c r="D655" s="204" t="s">
        <v>159</v>
      </c>
      <c r="E655" s="205" t="s">
        <v>937</v>
      </c>
      <c r="F655" s="206" t="s">
        <v>938</v>
      </c>
      <c r="G655" s="207" t="s">
        <v>231</v>
      </c>
      <c r="H655" s="208">
        <v>210</v>
      </c>
      <c r="I655" s="209"/>
      <c r="J655" s="208">
        <f>ROUND(I655*H655,0)</f>
        <v>0</v>
      </c>
      <c r="K655" s="206" t="s">
        <v>163</v>
      </c>
      <c r="L655" s="43"/>
      <c r="M655" s="210" t="s">
        <v>20</v>
      </c>
      <c r="N655" s="211" t="s">
        <v>46</v>
      </c>
      <c r="O655" s="79"/>
      <c r="P655" s="212">
        <f>O655*H655</f>
        <v>0</v>
      </c>
      <c r="Q655" s="212">
        <v>0</v>
      </c>
      <c r="R655" s="212">
        <f>Q655*H655</f>
        <v>0</v>
      </c>
      <c r="S655" s="212">
        <v>0</v>
      </c>
      <c r="T655" s="213">
        <f>S655*H655</f>
        <v>0</v>
      </c>
      <c r="AR655" s="17" t="s">
        <v>164</v>
      </c>
      <c r="AT655" s="17" t="s">
        <v>159</v>
      </c>
      <c r="AU655" s="17" t="s">
        <v>165</v>
      </c>
      <c r="AY655" s="17" t="s">
        <v>157</v>
      </c>
      <c r="BE655" s="214">
        <f>IF(N655="základní",J655,0)</f>
        <v>0</v>
      </c>
      <c r="BF655" s="214">
        <f>IF(N655="snížená",J655,0)</f>
        <v>0</v>
      </c>
      <c r="BG655" s="214">
        <f>IF(N655="zákl. přenesená",J655,0)</f>
        <v>0</v>
      </c>
      <c r="BH655" s="214">
        <f>IF(N655="sníž. přenesená",J655,0)</f>
        <v>0</v>
      </c>
      <c r="BI655" s="214">
        <f>IF(N655="nulová",J655,0)</f>
        <v>0</v>
      </c>
      <c r="BJ655" s="17" t="s">
        <v>165</v>
      </c>
      <c r="BK655" s="214">
        <f>ROUND(I655*H655,0)</f>
        <v>0</v>
      </c>
      <c r="BL655" s="17" t="s">
        <v>164</v>
      </c>
      <c r="BM655" s="17" t="s">
        <v>2288</v>
      </c>
    </row>
    <row r="656" spans="2:51" s="11" customFormat="1" ht="12">
      <c r="B656" s="215"/>
      <c r="C656" s="216"/>
      <c r="D656" s="217" t="s">
        <v>167</v>
      </c>
      <c r="E656" s="218" t="s">
        <v>20</v>
      </c>
      <c r="F656" s="219" t="s">
        <v>2289</v>
      </c>
      <c r="G656" s="216"/>
      <c r="H656" s="220">
        <v>210</v>
      </c>
      <c r="I656" s="221"/>
      <c r="J656" s="216"/>
      <c r="K656" s="216"/>
      <c r="L656" s="222"/>
      <c r="M656" s="223"/>
      <c r="N656" s="224"/>
      <c r="O656" s="224"/>
      <c r="P656" s="224"/>
      <c r="Q656" s="224"/>
      <c r="R656" s="224"/>
      <c r="S656" s="224"/>
      <c r="T656" s="225"/>
      <c r="AT656" s="226" t="s">
        <v>167</v>
      </c>
      <c r="AU656" s="226" t="s">
        <v>165</v>
      </c>
      <c r="AV656" s="11" t="s">
        <v>165</v>
      </c>
      <c r="AW656" s="11" t="s">
        <v>34</v>
      </c>
      <c r="AX656" s="11" t="s">
        <v>8</v>
      </c>
      <c r="AY656" s="226" t="s">
        <v>157</v>
      </c>
    </row>
    <row r="657" spans="2:65" s="1" customFormat="1" ht="16.5" customHeight="1">
      <c r="B657" s="38"/>
      <c r="C657" s="204" t="s">
        <v>916</v>
      </c>
      <c r="D657" s="204" t="s">
        <v>159</v>
      </c>
      <c r="E657" s="205" t="s">
        <v>947</v>
      </c>
      <c r="F657" s="206" t="s">
        <v>948</v>
      </c>
      <c r="G657" s="207" t="s">
        <v>231</v>
      </c>
      <c r="H657" s="208">
        <v>200</v>
      </c>
      <c r="I657" s="209"/>
      <c r="J657" s="208">
        <f>ROUND(I657*H657,0)</f>
        <v>0</v>
      </c>
      <c r="K657" s="206" t="s">
        <v>163</v>
      </c>
      <c r="L657" s="43"/>
      <c r="M657" s="210" t="s">
        <v>20</v>
      </c>
      <c r="N657" s="211" t="s">
        <v>46</v>
      </c>
      <c r="O657" s="79"/>
      <c r="P657" s="212">
        <f>O657*H657</f>
        <v>0</v>
      </c>
      <c r="Q657" s="212">
        <v>0</v>
      </c>
      <c r="R657" s="212">
        <f>Q657*H657</f>
        <v>0</v>
      </c>
      <c r="S657" s="212">
        <v>0</v>
      </c>
      <c r="T657" s="213">
        <f>S657*H657</f>
        <v>0</v>
      </c>
      <c r="AR657" s="17" t="s">
        <v>164</v>
      </c>
      <c r="AT657" s="17" t="s">
        <v>159</v>
      </c>
      <c r="AU657" s="17" t="s">
        <v>165</v>
      </c>
      <c r="AY657" s="17" t="s">
        <v>157</v>
      </c>
      <c r="BE657" s="214">
        <f>IF(N657="základní",J657,0)</f>
        <v>0</v>
      </c>
      <c r="BF657" s="214">
        <f>IF(N657="snížená",J657,0)</f>
        <v>0</v>
      </c>
      <c r="BG657" s="214">
        <f>IF(N657="zákl. přenesená",J657,0)</f>
        <v>0</v>
      </c>
      <c r="BH657" s="214">
        <f>IF(N657="sníž. přenesená",J657,0)</f>
        <v>0</v>
      </c>
      <c r="BI657" s="214">
        <f>IF(N657="nulová",J657,0)</f>
        <v>0</v>
      </c>
      <c r="BJ657" s="17" t="s">
        <v>165</v>
      </c>
      <c r="BK657" s="214">
        <f>ROUND(I657*H657,0)</f>
        <v>0</v>
      </c>
      <c r="BL657" s="17" t="s">
        <v>164</v>
      </c>
      <c r="BM657" s="17" t="s">
        <v>2290</v>
      </c>
    </row>
    <row r="658" spans="2:51" s="11" customFormat="1" ht="12">
      <c r="B658" s="215"/>
      <c r="C658" s="216"/>
      <c r="D658" s="217" t="s">
        <v>167</v>
      </c>
      <c r="E658" s="218" t="s">
        <v>20</v>
      </c>
      <c r="F658" s="219" t="s">
        <v>2291</v>
      </c>
      <c r="G658" s="216"/>
      <c r="H658" s="220">
        <v>200</v>
      </c>
      <c r="I658" s="221"/>
      <c r="J658" s="216"/>
      <c r="K658" s="216"/>
      <c r="L658" s="222"/>
      <c r="M658" s="223"/>
      <c r="N658" s="224"/>
      <c r="O658" s="224"/>
      <c r="P658" s="224"/>
      <c r="Q658" s="224"/>
      <c r="R658" s="224"/>
      <c r="S658" s="224"/>
      <c r="T658" s="225"/>
      <c r="AT658" s="226" t="s">
        <v>167</v>
      </c>
      <c r="AU658" s="226" t="s">
        <v>165</v>
      </c>
      <c r="AV658" s="11" t="s">
        <v>165</v>
      </c>
      <c r="AW658" s="11" t="s">
        <v>34</v>
      </c>
      <c r="AX658" s="11" t="s">
        <v>8</v>
      </c>
      <c r="AY658" s="226" t="s">
        <v>157</v>
      </c>
    </row>
    <row r="659" spans="2:65" s="1" customFormat="1" ht="16.5" customHeight="1">
      <c r="B659" s="38"/>
      <c r="C659" s="204" t="s">
        <v>921</v>
      </c>
      <c r="D659" s="204" t="s">
        <v>159</v>
      </c>
      <c r="E659" s="205" t="s">
        <v>952</v>
      </c>
      <c r="F659" s="206" t="s">
        <v>953</v>
      </c>
      <c r="G659" s="207" t="s">
        <v>434</v>
      </c>
      <c r="H659" s="208">
        <v>90</v>
      </c>
      <c r="I659" s="209"/>
      <c r="J659" s="208">
        <f>ROUND(I659*H659,0)</f>
        <v>0</v>
      </c>
      <c r="K659" s="206" t="s">
        <v>163</v>
      </c>
      <c r="L659" s="43"/>
      <c r="M659" s="210" t="s">
        <v>20</v>
      </c>
      <c r="N659" s="211" t="s">
        <v>46</v>
      </c>
      <c r="O659" s="79"/>
      <c r="P659" s="212">
        <f>O659*H659</f>
        <v>0</v>
      </c>
      <c r="Q659" s="212">
        <v>0</v>
      </c>
      <c r="R659" s="212">
        <f>Q659*H659</f>
        <v>0</v>
      </c>
      <c r="S659" s="212">
        <v>0</v>
      </c>
      <c r="T659" s="213">
        <f>S659*H659</f>
        <v>0</v>
      </c>
      <c r="AR659" s="17" t="s">
        <v>164</v>
      </c>
      <c r="AT659" s="17" t="s">
        <v>159</v>
      </c>
      <c r="AU659" s="17" t="s">
        <v>165</v>
      </c>
      <c r="AY659" s="17" t="s">
        <v>157</v>
      </c>
      <c r="BE659" s="214">
        <f>IF(N659="základní",J659,0)</f>
        <v>0</v>
      </c>
      <c r="BF659" s="214">
        <f>IF(N659="snížená",J659,0)</f>
        <v>0</v>
      </c>
      <c r="BG659" s="214">
        <f>IF(N659="zákl. přenesená",J659,0)</f>
        <v>0</v>
      </c>
      <c r="BH659" s="214">
        <f>IF(N659="sníž. přenesená",J659,0)</f>
        <v>0</v>
      </c>
      <c r="BI659" s="214">
        <f>IF(N659="nulová",J659,0)</f>
        <v>0</v>
      </c>
      <c r="BJ659" s="17" t="s">
        <v>165</v>
      </c>
      <c r="BK659" s="214">
        <f>ROUND(I659*H659,0)</f>
        <v>0</v>
      </c>
      <c r="BL659" s="17" t="s">
        <v>164</v>
      </c>
      <c r="BM659" s="17" t="s">
        <v>2292</v>
      </c>
    </row>
    <row r="660" spans="2:51" s="11" customFormat="1" ht="12">
      <c r="B660" s="215"/>
      <c r="C660" s="216"/>
      <c r="D660" s="217" t="s">
        <v>167</v>
      </c>
      <c r="E660" s="218" t="s">
        <v>20</v>
      </c>
      <c r="F660" s="219" t="s">
        <v>2293</v>
      </c>
      <c r="G660" s="216"/>
      <c r="H660" s="220">
        <v>90</v>
      </c>
      <c r="I660" s="221"/>
      <c r="J660" s="216"/>
      <c r="K660" s="216"/>
      <c r="L660" s="222"/>
      <c r="M660" s="223"/>
      <c r="N660" s="224"/>
      <c r="O660" s="224"/>
      <c r="P660" s="224"/>
      <c r="Q660" s="224"/>
      <c r="R660" s="224"/>
      <c r="S660" s="224"/>
      <c r="T660" s="225"/>
      <c r="AT660" s="226" t="s">
        <v>167</v>
      </c>
      <c r="AU660" s="226" t="s">
        <v>165</v>
      </c>
      <c r="AV660" s="11" t="s">
        <v>165</v>
      </c>
      <c r="AW660" s="11" t="s">
        <v>34</v>
      </c>
      <c r="AX660" s="11" t="s">
        <v>8</v>
      </c>
      <c r="AY660" s="226" t="s">
        <v>157</v>
      </c>
    </row>
    <row r="661" spans="2:65" s="1" customFormat="1" ht="16.5" customHeight="1">
      <c r="B661" s="38"/>
      <c r="C661" s="204" t="s">
        <v>927</v>
      </c>
      <c r="D661" s="204" t="s">
        <v>159</v>
      </c>
      <c r="E661" s="205" t="s">
        <v>957</v>
      </c>
      <c r="F661" s="206" t="s">
        <v>958</v>
      </c>
      <c r="G661" s="207" t="s">
        <v>434</v>
      </c>
      <c r="H661" s="208">
        <v>30</v>
      </c>
      <c r="I661" s="209"/>
      <c r="J661" s="208">
        <f>ROUND(I661*H661,0)</f>
        <v>0</v>
      </c>
      <c r="K661" s="206" t="s">
        <v>163</v>
      </c>
      <c r="L661" s="43"/>
      <c r="M661" s="210" t="s">
        <v>20</v>
      </c>
      <c r="N661" s="211" t="s">
        <v>46</v>
      </c>
      <c r="O661" s="79"/>
      <c r="P661" s="212">
        <f>O661*H661</f>
        <v>0</v>
      </c>
      <c r="Q661" s="212">
        <v>0</v>
      </c>
      <c r="R661" s="212">
        <f>Q661*H661</f>
        <v>0</v>
      </c>
      <c r="S661" s="212">
        <v>0</v>
      </c>
      <c r="T661" s="213">
        <f>S661*H661</f>
        <v>0</v>
      </c>
      <c r="AR661" s="17" t="s">
        <v>164</v>
      </c>
      <c r="AT661" s="17" t="s">
        <v>159</v>
      </c>
      <c r="AU661" s="17" t="s">
        <v>165</v>
      </c>
      <c r="AY661" s="17" t="s">
        <v>157</v>
      </c>
      <c r="BE661" s="214">
        <f>IF(N661="základní",J661,0)</f>
        <v>0</v>
      </c>
      <c r="BF661" s="214">
        <f>IF(N661="snížená",J661,0)</f>
        <v>0</v>
      </c>
      <c r="BG661" s="214">
        <f>IF(N661="zákl. přenesená",J661,0)</f>
        <v>0</v>
      </c>
      <c r="BH661" s="214">
        <f>IF(N661="sníž. přenesená",J661,0)</f>
        <v>0</v>
      </c>
      <c r="BI661" s="214">
        <f>IF(N661="nulová",J661,0)</f>
        <v>0</v>
      </c>
      <c r="BJ661" s="17" t="s">
        <v>165</v>
      </c>
      <c r="BK661" s="214">
        <f>ROUND(I661*H661,0)</f>
        <v>0</v>
      </c>
      <c r="BL661" s="17" t="s">
        <v>164</v>
      </c>
      <c r="BM661" s="17" t="s">
        <v>2294</v>
      </c>
    </row>
    <row r="662" spans="2:51" s="11" customFormat="1" ht="12">
      <c r="B662" s="215"/>
      <c r="C662" s="216"/>
      <c r="D662" s="217" t="s">
        <v>167</v>
      </c>
      <c r="E662" s="218" t="s">
        <v>20</v>
      </c>
      <c r="F662" s="219" t="s">
        <v>2295</v>
      </c>
      <c r="G662" s="216"/>
      <c r="H662" s="220">
        <v>30</v>
      </c>
      <c r="I662" s="221"/>
      <c r="J662" s="216"/>
      <c r="K662" s="216"/>
      <c r="L662" s="222"/>
      <c r="M662" s="223"/>
      <c r="N662" s="224"/>
      <c r="O662" s="224"/>
      <c r="P662" s="224"/>
      <c r="Q662" s="224"/>
      <c r="R662" s="224"/>
      <c r="S662" s="224"/>
      <c r="T662" s="225"/>
      <c r="AT662" s="226" t="s">
        <v>167</v>
      </c>
      <c r="AU662" s="226" t="s">
        <v>165</v>
      </c>
      <c r="AV662" s="11" t="s">
        <v>165</v>
      </c>
      <c r="AW662" s="11" t="s">
        <v>34</v>
      </c>
      <c r="AX662" s="11" t="s">
        <v>8</v>
      </c>
      <c r="AY662" s="226" t="s">
        <v>157</v>
      </c>
    </row>
    <row r="663" spans="2:65" s="1" customFormat="1" ht="16.5" customHeight="1">
      <c r="B663" s="38"/>
      <c r="C663" s="204" t="s">
        <v>932</v>
      </c>
      <c r="D663" s="204" t="s">
        <v>159</v>
      </c>
      <c r="E663" s="205" t="s">
        <v>962</v>
      </c>
      <c r="F663" s="206" t="s">
        <v>963</v>
      </c>
      <c r="G663" s="207" t="s">
        <v>434</v>
      </c>
      <c r="H663" s="208">
        <v>150</v>
      </c>
      <c r="I663" s="209"/>
      <c r="J663" s="208">
        <f>ROUND(I663*H663,0)</f>
        <v>0</v>
      </c>
      <c r="K663" s="206" t="s">
        <v>163</v>
      </c>
      <c r="L663" s="43"/>
      <c r="M663" s="210" t="s">
        <v>20</v>
      </c>
      <c r="N663" s="211" t="s">
        <v>46</v>
      </c>
      <c r="O663" s="79"/>
      <c r="P663" s="212">
        <f>O663*H663</f>
        <v>0</v>
      </c>
      <c r="Q663" s="212">
        <v>0</v>
      </c>
      <c r="R663" s="212">
        <f>Q663*H663</f>
        <v>0</v>
      </c>
      <c r="S663" s="212">
        <v>0</v>
      </c>
      <c r="T663" s="213">
        <f>S663*H663</f>
        <v>0</v>
      </c>
      <c r="AR663" s="17" t="s">
        <v>164</v>
      </c>
      <c r="AT663" s="17" t="s">
        <v>159</v>
      </c>
      <c r="AU663" s="17" t="s">
        <v>165</v>
      </c>
      <c r="AY663" s="17" t="s">
        <v>157</v>
      </c>
      <c r="BE663" s="214">
        <f>IF(N663="základní",J663,0)</f>
        <v>0</v>
      </c>
      <c r="BF663" s="214">
        <f>IF(N663="snížená",J663,0)</f>
        <v>0</v>
      </c>
      <c r="BG663" s="214">
        <f>IF(N663="zákl. přenesená",J663,0)</f>
        <v>0</v>
      </c>
      <c r="BH663" s="214">
        <f>IF(N663="sníž. přenesená",J663,0)</f>
        <v>0</v>
      </c>
      <c r="BI663" s="214">
        <f>IF(N663="nulová",J663,0)</f>
        <v>0</v>
      </c>
      <c r="BJ663" s="17" t="s">
        <v>165</v>
      </c>
      <c r="BK663" s="214">
        <f>ROUND(I663*H663,0)</f>
        <v>0</v>
      </c>
      <c r="BL663" s="17" t="s">
        <v>164</v>
      </c>
      <c r="BM663" s="17" t="s">
        <v>2296</v>
      </c>
    </row>
    <row r="664" spans="2:51" s="11" customFormat="1" ht="12">
      <c r="B664" s="215"/>
      <c r="C664" s="216"/>
      <c r="D664" s="217" t="s">
        <v>167</v>
      </c>
      <c r="E664" s="218" t="s">
        <v>20</v>
      </c>
      <c r="F664" s="219" t="s">
        <v>2297</v>
      </c>
      <c r="G664" s="216"/>
      <c r="H664" s="220">
        <v>150</v>
      </c>
      <c r="I664" s="221"/>
      <c r="J664" s="216"/>
      <c r="K664" s="216"/>
      <c r="L664" s="222"/>
      <c r="M664" s="223"/>
      <c r="N664" s="224"/>
      <c r="O664" s="224"/>
      <c r="P664" s="224"/>
      <c r="Q664" s="224"/>
      <c r="R664" s="224"/>
      <c r="S664" s="224"/>
      <c r="T664" s="225"/>
      <c r="AT664" s="226" t="s">
        <v>167</v>
      </c>
      <c r="AU664" s="226" t="s">
        <v>165</v>
      </c>
      <c r="AV664" s="11" t="s">
        <v>165</v>
      </c>
      <c r="AW664" s="11" t="s">
        <v>34</v>
      </c>
      <c r="AX664" s="11" t="s">
        <v>8</v>
      </c>
      <c r="AY664" s="226" t="s">
        <v>157</v>
      </c>
    </row>
    <row r="665" spans="2:65" s="1" customFormat="1" ht="16.5" customHeight="1">
      <c r="B665" s="38"/>
      <c r="C665" s="204" t="s">
        <v>936</v>
      </c>
      <c r="D665" s="204" t="s">
        <v>159</v>
      </c>
      <c r="E665" s="205" t="s">
        <v>967</v>
      </c>
      <c r="F665" s="206" t="s">
        <v>968</v>
      </c>
      <c r="G665" s="207" t="s">
        <v>434</v>
      </c>
      <c r="H665" s="208">
        <v>10</v>
      </c>
      <c r="I665" s="209"/>
      <c r="J665" s="208">
        <f>ROUND(I665*H665,0)</f>
        <v>0</v>
      </c>
      <c r="K665" s="206" t="s">
        <v>163</v>
      </c>
      <c r="L665" s="43"/>
      <c r="M665" s="210" t="s">
        <v>20</v>
      </c>
      <c r="N665" s="211" t="s">
        <v>46</v>
      </c>
      <c r="O665" s="79"/>
      <c r="P665" s="212">
        <f>O665*H665</f>
        <v>0</v>
      </c>
      <c r="Q665" s="212">
        <v>0</v>
      </c>
      <c r="R665" s="212">
        <f>Q665*H665</f>
        <v>0</v>
      </c>
      <c r="S665" s="212">
        <v>0</v>
      </c>
      <c r="T665" s="213">
        <f>S665*H665</f>
        <v>0</v>
      </c>
      <c r="AR665" s="17" t="s">
        <v>164</v>
      </c>
      <c r="AT665" s="17" t="s">
        <v>159</v>
      </c>
      <c r="AU665" s="17" t="s">
        <v>165</v>
      </c>
      <c r="AY665" s="17" t="s">
        <v>157</v>
      </c>
      <c r="BE665" s="214">
        <f>IF(N665="základní",J665,0)</f>
        <v>0</v>
      </c>
      <c r="BF665" s="214">
        <f>IF(N665="snížená",J665,0)</f>
        <v>0</v>
      </c>
      <c r="BG665" s="214">
        <f>IF(N665="zákl. přenesená",J665,0)</f>
        <v>0</v>
      </c>
      <c r="BH665" s="214">
        <f>IF(N665="sníž. přenesená",J665,0)</f>
        <v>0</v>
      </c>
      <c r="BI665" s="214">
        <f>IF(N665="nulová",J665,0)</f>
        <v>0</v>
      </c>
      <c r="BJ665" s="17" t="s">
        <v>165</v>
      </c>
      <c r="BK665" s="214">
        <f>ROUND(I665*H665,0)</f>
        <v>0</v>
      </c>
      <c r="BL665" s="17" t="s">
        <v>164</v>
      </c>
      <c r="BM665" s="17" t="s">
        <v>2298</v>
      </c>
    </row>
    <row r="666" spans="2:51" s="11" customFormat="1" ht="12">
      <c r="B666" s="215"/>
      <c r="C666" s="216"/>
      <c r="D666" s="217" t="s">
        <v>167</v>
      </c>
      <c r="E666" s="218" t="s">
        <v>20</v>
      </c>
      <c r="F666" s="219" t="s">
        <v>2299</v>
      </c>
      <c r="G666" s="216"/>
      <c r="H666" s="220">
        <v>10</v>
      </c>
      <c r="I666" s="221"/>
      <c r="J666" s="216"/>
      <c r="K666" s="216"/>
      <c r="L666" s="222"/>
      <c r="M666" s="223"/>
      <c r="N666" s="224"/>
      <c r="O666" s="224"/>
      <c r="P666" s="224"/>
      <c r="Q666" s="224"/>
      <c r="R666" s="224"/>
      <c r="S666" s="224"/>
      <c r="T666" s="225"/>
      <c r="AT666" s="226" t="s">
        <v>167</v>
      </c>
      <c r="AU666" s="226" t="s">
        <v>165</v>
      </c>
      <c r="AV666" s="11" t="s">
        <v>165</v>
      </c>
      <c r="AW666" s="11" t="s">
        <v>34</v>
      </c>
      <c r="AX666" s="11" t="s">
        <v>8</v>
      </c>
      <c r="AY666" s="226" t="s">
        <v>157</v>
      </c>
    </row>
    <row r="667" spans="2:65" s="1" customFormat="1" ht="16.5" customHeight="1">
      <c r="B667" s="38"/>
      <c r="C667" s="204" t="s">
        <v>941</v>
      </c>
      <c r="D667" s="204" t="s">
        <v>159</v>
      </c>
      <c r="E667" s="205" t="s">
        <v>971</v>
      </c>
      <c r="F667" s="206" t="s">
        <v>972</v>
      </c>
      <c r="G667" s="207" t="s">
        <v>434</v>
      </c>
      <c r="H667" s="208">
        <v>10</v>
      </c>
      <c r="I667" s="209"/>
      <c r="J667" s="208">
        <f>ROUND(I667*H667,0)</f>
        <v>0</v>
      </c>
      <c r="K667" s="206" t="s">
        <v>163</v>
      </c>
      <c r="L667" s="43"/>
      <c r="M667" s="210" t="s">
        <v>20</v>
      </c>
      <c r="N667" s="211" t="s">
        <v>46</v>
      </c>
      <c r="O667" s="79"/>
      <c r="P667" s="212">
        <f>O667*H667</f>
        <v>0</v>
      </c>
      <c r="Q667" s="212">
        <v>0</v>
      </c>
      <c r="R667" s="212">
        <f>Q667*H667</f>
        <v>0</v>
      </c>
      <c r="S667" s="212">
        <v>0</v>
      </c>
      <c r="T667" s="213">
        <f>S667*H667</f>
        <v>0</v>
      </c>
      <c r="AR667" s="17" t="s">
        <v>164</v>
      </c>
      <c r="AT667" s="17" t="s">
        <v>159</v>
      </c>
      <c r="AU667" s="17" t="s">
        <v>165</v>
      </c>
      <c r="AY667" s="17" t="s">
        <v>157</v>
      </c>
      <c r="BE667" s="214">
        <f>IF(N667="základní",J667,0)</f>
        <v>0</v>
      </c>
      <c r="BF667" s="214">
        <f>IF(N667="snížená",J667,0)</f>
        <v>0</v>
      </c>
      <c r="BG667" s="214">
        <f>IF(N667="zákl. přenesená",J667,0)</f>
        <v>0</v>
      </c>
      <c r="BH667" s="214">
        <f>IF(N667="sníž. přenesená",J667,0)</f>
        <v>0</v>
      </c>
      <c r="BI667" s="214">
        <f>IF(N667="nulová",J667,0)</f>
        <v>0</v>
      </c>
      <c r="BJ667" s="17" t="s">
        <v>165</v>
      </c>
      <c r="BK667" s="214">
        <f>ROUND(I667*H667,0)</f>
        <v>0</v>
      </c>
      <c r="BL667" s="17" t="s">
        <v>164</v>
      </c>
      <c r="BM667" s="17" t="s">
        <v>2300</v>
      </c>
    </row>
    <row r="668" spans="2:51" s="11" customFormat="1" ht="12">
      <c r="B668" s="215"/>
      <c r="C668" s="216"/>
      <c r="D668" s="217" t="s">
        <v>167</v>
      </c>
      <c r="E668" s="218" t="s">
        <v>20</v>
      </c>
      <c r="F668" s="219" t="s">
        <v>2299</v>
      </c>
      <c r="G668" s="216"/>
      <c r="H668" s="220">
        <v>10</v>
      </c>
      <c r="I668" s="221"/>
      <c r="J668" s="216"/>
      <c r="K668" s="216"/>
      <c r="L668" s="222"/>
      <c r="M668" s="223"/>
      <c r="N668" s="224"/>
      <c r="O668" s="224"/>
      <c r="P668" s="224"/>
      <c r="Q668" s="224"/>
      <c r="R668" s="224"/>
      <c r="S668" s="224"/>
      <c r="T668" s="225"/>
      <c r="AT668" s="226" t="s">
        <v>167</v>
      </c>
      <c r="AU668" s="226" t="s">
        <v>165</v>
      </c>
      <c r="AV668" s="11" t="s">
        <v>165</v>
      </c>
      <c r="AW668" s="11" t="s">
        <v>34</v>
      </c>
      <c r="AX668" s="11" t="s">
        <v>8</v>
      </c>
      <c r="AY668" s="226" t="s">
        <v>157</v>
      </c>
    </row>
    <row r="669" spans="2:65" s="1" customFormat="1" ht="16.5" customHeight="1">
      <c r="B669" s="38"/>
      <c r="C669" s="204" t="s">
        <v>946</v>
      </c>
      <c r="D669" s="204" t="s">
        <v>159</v>
      </c>
      <c r="E669" s="205" t="s">
        <v>976</v>
      </c>
      <c r="F669" s="206" t="s">
        <v>977</v>
      </c>
      <c r="G669" s="207" t="s">
        <v>434</v>
      </c>
      <c r="H669" s="208">
        <v>150</v>
      </c>
      <c r="I669" s="209"/>
      <c r="J669" s="208">
        <f>ROUND(I669*H669,0)</f>
        <v>0</v>
      </c>
      <c r="K669" s="206" t="s">
        <v>163</v>
      </c>
      <c r="L669" s="43"/>
      <c r="M669" s="210" t="s">
        <v>20</v>
      </c>
      <c r="N669" s="211" t="s">
        <v>46</v>
      </c>
      <c r="O669" s="79"/>
      <c r="P669" s="212">
        <f>O669*H669</f>
        <v>0</v>
      </c>
      <c r="Q669" s="212">
        <v>0</v>
      </c>
      <c r="R669" s="212">
        <f>Q669*H669</f>
        <v>0</v>
      </c>
      <c r="S669" s="212">
        <v>0</v>
      </c>
      <c r="T669" s="213">
        <f>S669*H669</f>
        <v>0</v>
      </c>
      <c r="AR669" s="17" t="s">
        <v>164</v>
      </c>
      <c r="AT669" s="17" t="s">
        <v>159</v>
      </c>
      <c r="AU669" s="17" t="s">
        <v>165</v>
      </c>
      <c r="AY669" s="17" t="s">
        <v>157</v>
      </c>
      <c r="BE669" s="214">
        <f>IF(N669="základní",J669,0)</f>
        <v>0</v>
      </c>
      <c r="BF669" s="214">
        <f>IF(N669="snížená",J669,0)</f>
        <v>0</v>
      </c>
      <c r="BG669" s="214">
        <f>IF(N669="zákl. přenesená",J669,0)</f>
        <v>0</v>
      </c>
      <c r="BH669" s="214">
        <f>IF(N669="sníž. přenesená",J669,0)</f>
        <v>0</v>
      </c>
      <c r="BI669" s="214">
        <f>IF(N669="nulová",J669,0)</f>
        <v>0</v>
      </c>
      <c r="BJ669" s="17" t="s">
        <v>165</v>
      </c>
      <c r="BK669" s="214">
        <f>ROUND(I669*H669,0)</f>
        <v>0</v>
      </c>
      <c r="BL669" s="17" t="s">
        <v>164</v>
      </c>
      <c r="BM669" s="17" t="s">
        <v>2301</v>
      </c>
    </row>
    <row r="670" spans="2:51" s="11" customFormat="1" ht="12">
      <c r="B670" s="215"/>
      <c r="C670" s="216"/>
      <c r="D670" s="217" t="s">
        <v>167</v>
      </c>
      <c r="E670" s="218" t="s">
        <v>20</v>
      </c>
      <c r="F670" s="219" t="s">
        <v>2302</v>
      </c>
      <c r="G670" s="216"/>
      <c r="H670" s="220">
        <v>150</v>
      </c>
      <c r="I670" s="221"/>
      <c r="J670" s="216"/>
      <c r="K670" s="216"/>
      <c r="L670" s="222"/>
      <c r="M670" s="223"/>
      <c r="N670" s="224"/>
      <c r="O670" s="224"/>
      <c r="P670" s="224"/>
      <c r="Q670" s="224"/>
      <c r="R670" s="224"/>
      <c r="S670" s="224"/>
      <c r="T670" s="225"/>
      <c r="AT670" s="226" t="s">
        <v>167</v>
      </c>
      <c r="AU670" s="226" t="s">
        <v>165</v>
      </c>
      <c r="AV670" s="11" t="s">
        <v>165</v>
      </c>
      <c r="AW670" s="11" t="s">
        <v>34</v>
      </c>
      <c r="AX670" s="11" t="s">
        <v>8</v>
      </c>
      <c r="AY670" s="226" t="s">
        <v>157</v>
      </c>
    </row>
    <row r="671" spans="2:65" s="1" customFormat="1" ht="16.5" customHeight="1">
      <c r="B671" s="38"/>
      <c r="C671" s="204" t="s">
        <v>951</v>
      </c>
      <c r="D671" s="204" t="s">
        <v>159</v>
      </c>
      <c r="E671" s="205" t="s">
        <v>981</v>
      </c>
      <c r="F671" s="206" t="s">
        <v>982</v>
      </c>
      <c r="G671" s="207" t="s">
        <v>434</v>
      </c>
      <c r="H671" s="208">
        <v>20</v>
      </c>
      <c r="I671" s="209"/>
      <c r="J671" s="208">
        <f>ROUND(I671*H671,0)</f>
        <v>0</v>
      </c>
      <c r="K671" s="206" t="s">
        <v>163</v>
      </c>
      <c r="L671" s="43"/>
      <c r="M671" s="210" t="s">
        <v>20</v>
      </c>
      <c r="N671" s="211" t="s">
        <v>46</v>
      </c>
      <c r="O671" s="79"/>
      <c r="P671" s="212">
        <f>O671*H671</f>
        <v>0</v>
      </c>
      <c r="Q671" s="212">
        <v>0</v>
      </c>
      <c r="R671" s="212">
        <f>Q671*H671</f>
        <v>0</v>
      </c>
      <c r="S671" s="212">
        <v>0</v>
      </c>
      <c r="T671" s="213">
        <f>S671*H671</f>
        <v>0</v>
      </c>
      <c r="AR671" s="17" t="s">
        <v>164</v>
      </c>
      <c r="AT671" s="17" t="s">
        <v>159</v>
      </c>
      <c r="AU671" s="17" t="s">
        <v>165</v>
      </c>
      <c r="AY671" s="17" t="s">
        <v>157</v>
      </c>
      <c r="BE671" s="214">
        <f>IF(N671="základní",J671,0)</f>
        <v>0</v>
      </c>
      <c r="BF671" s="214">
        <f>IF(N671="snížená",J671,0)</f>
        <v>0</v>
      </c>
      <c r="BG671" s="214">
        <f>IF(N671="zákl. přenesená",J671,0)</f>
        <v>0</v>
      </c>
      <c r="BH671" s="214">
        <f>IF(N671="sníž. přenesená",J671,0)</f>
        <v>0</v>
      </c>
      <c r="BI671" s="214">
        <f>IF(N671="nulová",J671,0)</f>
        <v>0</v>
      </c>
      <c r="BJ671" s="17" t="s">
        <v>165</v>
      </c>
      <c r="BK671" s="214">
        <f>ROUND(I671*H671,0)</f>
        <v>0</v>
      </c>
      <c r="BL671" s="17" t="s">
        <v>164</v>
      </c>
      <c r="BM671" s="17" t="s">
        <v>2303</v>
      </c>
    </row>
    <row r="672" spans="2:51" s="11" customFormat="1" ht="12">
      <c r="B672" s="215"/>
      <c r="C672" s="216"/>
      <c r="D672" s="217" t="s">
        <v>167</v>
      </c>
      <c r="E672" s="218" t="s">
        <v>20</v>
      </c>
      <c r="F672" s="219" t="s">
        <v>2304</v>
      </c>
      <c r="G672" s="216"/>
      <c r="H672" s="220">
        <v>20</v>
      </c>
      <c r="I672" s="221"/>
      <c r="J672" s="216"/>
      <c r="K672" s="216"/>
      <c r="L672" s="222"/>
      <c r="M672" s="223"/>
      <c r="N672" s="224"/>
      <c r="O672" s="224"/>
      <c r="P672" s="224"/>
      <c r="Q672" s="224"/>
      <c r="R672" s="224"/>
      <c r="S672" s="224"/>
      <c r="T672" s="225"/>
      <c r="AT672" s="226" t="s">
        <v>167</v>
      </c>
      <c r="AU672" s="226" t="s">
        <v>165</v>
      </c>
      <c r="AV672" s="11" t="s">
        <v>165</v>
      </c>
      <c r="AW672" s="11" t="s">
        <v>34</v>
      </c>
      <c r="AX672" s="11" t="s">
        <v>8</v>
      </c>
      <c r="AY672" s="226" t="s">
        <v>157</v>
      </c>
    </row>
    <row r="673" spans="2:65" s="1" customFormat="1" ht="16.5" customHeight="1">
      <c r="B673" s="38"/>
      <c r="C673" s="204" t="s">
        <v>956</v>
      </c>
      <c r="D673" s="204" t="s">
        <v>159</v>
      </c>
      <c r="E673" s="205" t="s">
        <v>986</v>
      </c>
      <c r="F673" s="206" t="s">
        <v>987</v>
      </c>
      <c r="G673" s="207" t="s">
        <v>434</v>
      </c>
      <c r="H673" s="208">
        <v>10</v>
      </c>
      <c r="I673" s="209"/>
      <c r="J673" s="208">
        <f>ROUND(I673*H673,0)</f>
        <v>0</v>
      </c>
      <c r="K673" s="206" t="s">
        <v>163</v>
      </c>
      <c r="L673" s="43"/>
      <c r="M673" s="210" t="s">
        <v>20</v>
      </c>
      <c r="N673" s="211" t="s">
        <v>46</v>
      </c>
      <c r="O673" s="79"/>
      <c r="P673" s="212">
        <f>O673*H673</f>
        <v>0</v>
      </c>
      <c r="Q673" s="212">
        <v>0</v>
      </c>
      <c r="R673" s="212">
        <f>Q673*H673</f>
        <v>0</v>
      </c>
      <c r="S673" s="212">
        <v>0</v>
      </c>
      <c r="T673" s="213">
        <f>S673*H673</f>
        <v>0</v>
      </c>
      <c r="AR673" s="17" t="s">
        <v>164</v>
      </c>
      <c r="AT673" s="17" t="s">
        <v>159</v>
      </c>
      <c r="AU673" s="17" t="s">
        <v>165</v>
      </c>
      <c r="AY673" s="17" t="s">
        <v>157</v>
      </c>
      <c r="BE673" s="214">
        <f>IF(N673="základní",J673,0)</f>
        <v>0</v>
      </c>
      <c r="BF673" s="214">
        <f>IF(N673="snížená",J673,0)</f>
        <v>0</v>
      </c>
      <c r="BG673" s="214">
        <f>IF(N673="zákl. přenesená",J673,0)</f>
        <v>0</v>
      </c>
      <c r="BH673" s="214">
        <f>IF(N673="sníž. přenesená",J673,0)</f>
        <v>0</v>
      </c>
      <c r="BI673" s="214">
        <f>IF(N673="nulová",J673,0)</f>
        <v>0</v>
      </c>
      <c r="BJ673" s="17" t="s">
        <v>165</v>
      </c>
      <c r="BK673" s="214">
        <f>ROUND(I673*H673,0)</f>
        <v>0</v>
      </c>
      <c r="BL673" s="17" t="s">
        <v>164</v>
      </c>
      <c r="BM673" s="17" t="s">
        <v>2305</v>
      </c>
    </row>
    <row r="674" spans="2:51" s="11" customFormat="1" ht="12">
      <c r="B674" s="215"/>
      <c r="C674" s="216"/>
      <c r="D674" s="217" t="s">
        <v>167</v>
      </c>
      <c r="E674" s="218" t="s">
        <v>20</v>
      </c>
      <c r="F674" s="219" t="s">
        <v>2299</v>
      </c>
      <c r="G674" s="216"/>
      <c r="H674" s="220">
        <v>10</v>
      </c>
      <c r="I674" s="221"/>
      <c r="J674" s="216"/>
      <c r="K674" s="216"/>
      <c r="L674" s="222"/>
      <c r="M674" s="223"/>
      <c r="N674" s="224"/>
      <c r="O674" s="224"/>
      <c r="P674" s="224"/>
      <c r="Q674" s="224"/>
      <c r="R674" s="224"/>
      <c r="S674" s="224"/>
      <c r="T674" s="225"/>
      <c r="AT674" s="226" t="s">
        <v>167</v>
      </c>
      <c r="AU674" s="226" t="s">
        <v>165</v>
      </c>
      <c r="AV674" s="11" t="s">
        <v>165</v>
      </c>
      <c r="AW674" s="11" t="s">
        <v>34</v>
      </c>
      <c r="AX674" s="11" t="s">
        <v>8</v>
      </c>
      <c r="AY674" s="226" t="s">
        <v>157</v>
      </c>
    </row>
    <row r="675" spans="2:65" s="1" customFormat="1" ht="16.5" customHeight="1">
      <c r="B675" s="38"/>
      <c r="C675" s="204" t="s">
        <v>961</v>
      </c>
      <c r="D675" s="204" t="s">
        <v>159</v>
      </c>
      <c r="E675" s="205" t="s">
        <v>995</v>
      </c>
      <c r="F675" s="206" t="s">
        <v>2306</v>
      </c>
      <c r="G675" s="207" t="s">
        <v>231</v>
      </c>
      <c r="H675" s="208">
        <v>200</v>
      </c>
      <c r="I675" s="209"/>
      <c r="J675" s="208">
        <f>ROUND(I675*H675,0)</f>
        <v>0</v>
      </c>
      <c r="K675" s="206" t="s">
        <v>163</v>
      </c>
      <c r="L675" s="43"/>
      <c r="M675" s="210" t="s">
        <v>20</v>
      </c>
      <c r="N675" s="211" t="s">
        <v>46</v>
      </c>
      <c r="O675" s="79"/>
      <c r="P675" s="212">
        <f>O675*H675</f>
        <v>0</v>
      </c>
      <c r="Q675" s="212">
        <v>0</v>
      </c>
      <c r="R675" s="212">
        <f>Q675*H675</f>
        <v>0</v>
      </c>
      <c r="S675" s="212">
        <v>0</v>
      </c>
      <c r="T675" s="213">
        <f>S675*H675</f>
        <v>0</v>
      </c>
      <c r="AR675" s="17" t="s">
        <v>164</v>
      </c>
      <c r="AT675" s="17" t="s">
        <v>159</v>
      </c>
      <c r="AU675" s="17" t="s">
        <v>165</v>
      </c>
      <c r="AY675" s="17" t="s">
        <v>157</v>
      </c>
      <c r="BE675" s="214">
        <f>IF(N675="základní",J675,0)</f>
        <v>0</v>
      </c>
      <c r="BF675" s="214">
        <f>IF(N675="snížená",J675,0)</f>
        <v>0</v>
      </c>
      <c r="BG675" s="214">
        <f>IF(N675="zákl. přenesená",J675,0)</f>
        <v>0</v>
      </c>
      <c r="BH675" s="214">
        <f>IF(N675="sníž. přenesená",J675,0)</f>
        <v>0</v>
      </c>
      <c r="BI675" s="214">
        <f>IF(N675="nulová",J675,0)</f>
        <v>0</v>
      </c>
      <c r="BJ675" s="17" t="s">
        <v>165</v>
      </c>
      <c r="BK675" s="214">
        <f>ROUND(I675*H675,0)</f>
        <v>0</v>
      </c>
      <c r="BL675" s="17" t="s">
        <v>164</v>
      </c>
      <c r="BM675" s="17" t="s">
        <v>2307</v>
      </c>
    </row>
    <row r="676" spans="2:51" s="11" customFormat="1" ht="12">
      <c r="B676" s="215"/>
      <c r="C676" s="216"/>
      <c r="D676" s="217" t="s">
        <v>167</v>
      </c>
      <c r="E676" s="218" t="s">
        <v>20</v>
      </c>
      <c r="F676" s="219" t="s">
        <v>2291</v>
      </c>
      <c r="G676" s="216"/>
      <c r="H676" s="220">
        <v>200</v>
      </c>
      <c r="I676" s="221"/>
      <c r="J676" s="216"/>
      <c r="K676" s="216"/>
      <c r="L676" s="222"/>
      <c r="M676" s="223"/>
      <c r="N676" s="224"/>
      <c r="O676" s="224"/>
      <c r="P676" s="224"/>
      <c r="Q676" s="224"/>
      <c r="R676" s="224"/>
      <c r="S676" s="224"/>
      <c r="T676" s="225"/>
      <c r="AT676" s="226" t="s">
        <v>167</v>
      </c>
      <c r="AU676" s="226" t="s">
        <v>165</v>
      </c>
      <c r="AV676" s="11" t="s">
        <v>165</v>
      </c>
      <c r="AW676" s="11" t="s">
        <v>34</v>
      </c>
      <c r="AX676" s="11" t="s">
        <v>8</v>
      </c>
      <c r="AY676" s="226" t="s">
        <v>157</v>
      </c>
    </row>
    <row r="677" spans="2:65" s="1" customFormat="1" ht="16.5" customHeight="1">
      <c r="B677" s="38"/>
      <c r="C677" s="204" t="s">
        <v>966</v>
      </c>
      <c r="D677" s="204" t="s">
        <v>159</v>
      </c>
      <c r="E677" s="205" t="s">
        <v>999</v>
      </c>
      <c r="F677" s="206" t="s">
        <v>1000</v>
      </c>
      <c r="G677" s="207" t="s">
        <v>208</v>
      </c>
      <c r="H677" s="208">
        <v>40</v>
      </c>
      <c r="I677" s="209"/>
      <c r="J677" s="208">
        <f>ROUND(I677*H677,0)</f>
        <v>0</v>
      </c>
      <c r="K677" s="206" t="s">
        <v>163</v>
      </c>
      <c r="L677" s="43"/>
      <c r="M677" s="210" t="s">
        <v>20</v>
      </c>
      <c r="N677" s="211" t="s">
        <v>46</v>
      </c>
      <c r="O677" s="79"/>
      <c r="P677" s="212">
        <f>O677*H677</f>
        <v>0</v>
      </c>
      <c r="Q677" s="212">
        <v>0</v>
      </c>
      <c r="R677" s="212">
        <f>Q677*H677</f>
        <v>0</v>
      </c>
      <c r="S677" s="212">
        <v>0</v>
      </c>
      <c r="T677" s="213">
        <f>S677*H677</f>
        <v>0</v>
      </c>
      <c r="AR677" s="17" t="s">
        <v>164</v>
      </c>
      <c r="AT677" s="17" t="s">
        <v>159</v>
      </c>
      <c r="AU677" s="17" t="s">
        <v>165</v>
      </c>
      <c r="AY677" s="17" t="s">
        <v>157</v>
      </c>
      <c r="BE677" s="214">
        <f>IF(N677="základní",J677,0)</f>
        <v>0</v>
      </c>
      <c r="BF677" s="214">
        <f>IF(N677="snížená",J677,0)</f>
        <v>0</v>
      </c>
      <c r="BG677" s="214">
        <f>IF(N677="zákl. přenesená",J677,0)</f>
        <v>0</v>
      </c>
      <c r="BH677" s="214">
        <f>IF(N677="sníž. přenesená",J677,0)</f>
        <v>0</v>
      </c>
      <c r="BI677" s="214">
        <f>IF(N677="nulová",J677,0)</f>
        <v>0</v>
      </c>
      <c r="BJ677" s="17" t="s">
        <v>165</v>
      </c>
      <c r="BK677" s="214">
        <f>ROUND(I677*H677,0)</f>
        <v>0</v>
      </c>
      <c r="BL677" s="17" t="s">
        <v>164</v>
      </c>
      <c r="BM677" s="17" t="s">
        <v>2308</v>
      </c>
    </row>
    <row r="678" spans="2:63" s="10" customFormat="1" ht="22.8" customHeight="1">
      <c r="B678" s="188"/>
      <c r="C678" s="189"/>
      <c r="D678" s="190" t="s">
        <v>73</v>
      </c>
      <c r="E678" s="202" t="s">
        <v>1002</v>
      </c>
      <c r="F678" s="202" t="s">
        <v>2309</v>
      </c>
      <c r="G678" s="189"/>
      <c r="H678" s="189"/>
      <c r="I678" s="192"/>
      <c r="J678" s="203">
        <f>BK678</f>
        <v>0</v>
      </c>
      <c r="K678" s="189"/>
      <c r="L678" s="194"/>
      <c r="M678" s="195"/>
      <c r="N678" s="196"/>
      <c r="O678" s="196"/>
      <c r="P678" s="197">
        <f>SUM(P679:P703)</f>
        <v>0</v>
      </c>
      <c r="Q678" s="196"/>
      <c r="R678" s="197">
        <f>SUM(R679:R703)</f>
        <v>0</v>
      </c>
      <c r="S678" s="196"/>
      <c r="T678" s="198">
        <f>SUM(T679:T703)</f>
        <v>0</v>
      </c>
      <c r="AR678" s="199" t="s">
        <v>8</v>
      </c>
      <c r="AT678" s="200" t="s">
        <v>73</v>
      </c>
      <c r="AU678" s="200" t="s">
        <v>8</v>
      </c>
      <c r="AY678" s="199" t="s">
        <v>157</v>
      </c>
      <c r="BK678" s="201">
        <f>SUM(BK679:BK703)</f>
        <v>0</v>
      </c>
    </row>
    <row r="679" spans="2:65" s="1" customFormat="1" ht="16.5" customHeight="1">
      <c r="B679" s="38"/>
      <c r="C679" s="248" t="s">
        <v>970</v>
      </c>
      <c r="D679" s="248" t="s">
        <v>223</v>
      </c>
      <c r="E679" s="249" t="s">
        <v>1005</v>
      </c>
      <c r="F679" s="250" t="s">
        <v>938</v>
      </c>
      <c r="G679" s="251" t="s">
        <v>231</v>
      </c>
      <c r="H679" s="252">
        <v>210</v>
      </c>
      <c r="I679" s="253"/>
      <c r="J679" s="252">
        <f>ROUND(I679*H679,0)</f>
        <v>0</v>
      </c>
      <c r="K679" s="250" t="s">
        <v>209</v>
      </c>
      <c r="L679" s="254"/>
      <c r="M679" s="255" t="s">
        <v>20</v>
      </c>
      <c r="N679" s="256" t="s">
        <v>46</v>
      </c>
      <c r="O679" s="79"/>
      <c r="P679" s="212">
        <f>O679*H679</f>
        <v>0</v>
      </c>
      <c r="Q679" s="212">
        <v>0</v>
      </c>
      <c r="R679" s="212">
        <f>Q679*H679</f>
        <v>0</v>
      </c>
      <c r="S679" s="212">
        <v>0</v>
      </c>
      <c r="T679" s="213">
        <f>S679*H679</f>
        <v>0</v>
      </c>
      <c r="AR679" s="17" t="s">
        <v>200</v>
      </c>
      <c r="AT679" s="17" t="s">
        <v>223</v>
      </c>
      <c r="AU679" s="17" t="s">
        <v>165</v>
      </c>
      <c r="AY679" s="17" t="s">
        <v>157</v>
      </c>
      <c r="BE679" s="214">
        <f>IF(N679="základní",J679,0)</f>
        <v>0</v>
      </c>
      <c r="BF679" s="214">
        <f>IF(N679="snížená",J679,0)</f>
        <v>0</v>
      </c>
      <c r="BG679" s="214">
        <f>IF(N679="zákl. přenesená",J679,0)</f>
        <v>0</v>
      </c>
      <c r="BH679" s="214">
        <f>IF(N679="sníž. přenesená",J679,0)</f>
        <v>0</v>
      </c>
      <c r="BI679" s="214">
        <f>IF(N679="nulová",J679,0)</f>
        <v>0</v>
      </c>
      <c r="BJ679" s="17" t="s">
        <v>165</v>
      </c>
      <c r="BK679" s="214">
        <f>ROUND(I679*H679,0)</f>
        <v>0</v>
      </c>
      <c r="BL679" s="17" t="s">
        <v>164</v>
      </c>
      <c r="BM679" s="17" t="s">
        <v>2310</v>
      </c>
    </row>
    <row r="680" spans="2:51" s="11" customFormat="1" ht="12">
      <c r="B680" s="215"/>
      <c r="C680" s="216"/>
      <c r="D680" s="217" t="s">
        <v>167</v>
      </c>
      <c r="E680" s="218" t="s">
        <v>20</v>
      </c>
      <c r="F680" s="219" t="s">
        <v>2311</v>
      </c>
      <c r="G680" s="216"/>
      <c r="H680" s="220">
        <v>210</v>
      </c>
      <c r="I680" s="221"/>
      <c r="J680" s="216"/>
      <c r="K680" s="216"/>
      <c r="L680" s="222"/>
      <c r="M680" s="223"/>
      <c r="N680" s="224"/>
      <c r="O680" s="224"/>
      <c r="P680" s="224"/>
      <c r="Q680" s="224"/>
      <c r="R680" s="224"/>
      <c r="S680" s="224"/>
      <c r="T680" s="225"/>
      <c r="AT680" s="226" t="s">
        <v>167</v>
      </c>
      <c r="AU680" s="226" t="s">
        <v>165</v>
      </c>
      <c r="AV680" s="11" t="s">
        <v>165</v>
      </c>
      <c r="AW680" s="11" t="s">
        <v>34</v>
      </c>
      <c r="AX680" s="11" t="s">
        <v>8</v>
      </c>
      <c r="AY680" s="226" t="s">
        <v>157</v>
      </c>
    </row>
    <row r="681" spans="2:65" s="1" customFormat="1" ht="16.5" customHeight="1">
      <c r="B681" s="38"/>
      <c r="C681" s="248" t="s">
        <v>975</v>
      </c>
      <c r="D681" s="248" t="s">
        <v>223</v>
      </c>
      <c r="E681" s="249" t="s">
        <v>1009</v>
      </c>
      <c r="F681" s="250" t="s">
        <v>2312</v>
      </c>
      <c r="G681" s="251" t="s">
        <v>231</v>
      </c>
      <c r="H681" s="252">
        <v>60</v>
      </c>
      <c r="I681" s="253"/>
      <c r="J681" s="252">
        <f>ROUND(I681*H681,0)</f>
        <v>0</v>
      </c>
      <c r="K681" s="250" t="s">
        <v>209</v>
      </c>
      <c r="L681" s="254"/>
      <c r="M681" s="255" t="s">
        <v>20</v>
      </c>
      <c r="N681" s="256" t="s">
        <v>46</v>
      </c>
      <c r="O681" s="79"/>
      <c r="P681" s="212">
        <f>O681*H681</f>
        <v>0</v>
      </c>
      <c r="Q681" s="212">
        <v>0</v>
      </c>
      <c r="R681" s="212">
        <f>Q681*H681</f>
        <v>0</v>
      </c>
      <c r="S681" s="212">
        <v>0</v>
      </c>
      <c r="T681" s="213">
        <f>S681*H681</f>
        <v>0</v>
      </c>
      <c r="AR681" s="17" t="s">
        <v>200</v>
      </c>
      <c r="AT681" s="17" t="s">
        <v>223</v>
      </c>
      <c r="AU681" s="17" t="s">
        <v>165</v>
      </c>
      <c r="AY681" s="17" t="s">
        <v>157</v>
      </c>
      <c r="BE681" s="214">
        <f>IF(N681="základní",J681,0)</f>
        <v>0</v>
      </c>
      <c r="BF681" s="214">
        <f>IF(N681="snížená",J681,0)</f>
        <v>0</v>
      </c>
      <c r="BG681" s="214">
        <f>IF(N681="zákl. přenesená",J681,0)</f>
        <v>0</v>
      </c>
      <c r="BH681" s="214">
        <f>IF(N681="sníž. přenesená",J681,0)</f>
        <v>0</v>
      </c>
      <c r="BI681" s="214">
        <f>IF(N681="nulová",J681,0)</f>
        <v>0</v>
      </c>
      <c r="BJ681" s="17" t="s">
        <v>165</v>
      </c>
      <c r="BK681" s="214">
        <f>ROUND(I681*H681,0)</f>
        <v>0</v>
      </c>
      <c r="BL681" s="17" t="s">
        <v>164</v>
      </c>
      <c r="BM681" s="17" t="s">
        <v>2313</v>
      </c>
    </row>
    <row r="682" spans="2:51" s="11" customFormat="1" ht="12">
      <c r="B682" s="215"/>
      <c r="C682" s="216"/>
      <c r="D682" s="217" t="s">
        <v>167</v>
      </c>
      <c r="E682" s="218" t="s">
        <v>20</v>
      </c>
      <c r="F682" s="219" t="s">
        <v>2314</v>
      </c>
      <c r="G682" s="216"/>
      <c r="H682" s="220">
        <v>60</v>
      </c>
      <c r="I682" s="221"/>
      <c r="J682" s="216"/>
      <c r="K682" s="216"/>
      <c r="L682" s="222"/>
      <c r="M682" s="223"/>
      <c r="N682" s="224"/>
      <c r="O682" s="224"/>
      <c r="P682" s="224"/>
      <c r="Q682" s="224"/>
      <c r="R682" s="224"/>
      <c r="S682" s="224"/>
      <c r="T682" s="225"/>
      <c r="AT682" s="226" t="s">
        <v>167</v>
      </c>
      <c r="AU682" s="226" t="s">
        <v>165</v>
      </c>
      <c r="AV682" s="11" t="s">
        <v>165</v>
      </c>
      <c r="AW682" s="11" t="s">
        <v>34</v>
      </c>
      <c r="AX682" s="11" t="s">
        <v>8</v>
      </c>
      <c r="AY682" s="226" t="s">
        <v>157</v>
      </c>
    </row>
    <row r="683" spans="2:65" s="1" customFormat="1" ht="16.5" customHeight="1">
      <c r="B683" s="38"/>
      <c r="C683" s="248" t="s">
        <v>980</v>
      </c>
      <c r="D683" s="248" t="s">
        <v>223</v>
      </c>
      <c r="E683" s="249" t="s">
        <v>1014</v>
      </c>
      <c r="F683" s="250" t="s">
        <v>948</v>
      </c>
      <c r="G683" s="251" t="s">
        <v>231</v>
      </c>
      <c r="H683" s="252">
        <v>200</v>
      </c>
      <c r="I683" s="253"/>
      <c r="J683" s="252">
        <f>ROUND(I683*H683,0)</f>
        <v>0</v>
      </c>
      <c r="K683" s="250" t="s">
        <v>209</v>
      </c>
      <c r="L683" s="254"/>
      <c r="M683" s="255" t="s">
        <v>20</v>
      </c>
      <c r="N683" s="256" t="s">
        <v>46</v>
      </c>
      <c r="O683" s="79"/>
      <c r="P683" s="212">
        <f>O683*H683</f>
        <v>0</v>
      </c>
      <c r="Q683" s="212">
        <v>0</v>
      </c>
      <c r="R683" s="212">
        <f>Q683*H683</f>
        <v>0</v>
      </c>
      <c r="S683" s="212">
        <v>0</v>
      </c>
      <c r="T683" s="213">
        <f>S683*H683</f>
        <v>0</v>
      </c>
      <c r="AR683" s="17" t="s">
        <v>200</v>
      </c>
      <c r="AT683" s="17" t="s">
        <v>223</v>
      </c>
      <c r="AU683" s="17" t="s">
        <v>165</v>
      </c>
      <c r="AY683" s="17" t="s">
        <v>157</v>
      </c>
      <c r="BE683" s="214">
        <f>IF(N683="základní",J683,0)</f>
        <v>0</v>
      </c>
      <c r="BF683" s="214">
        <f>IF(N683="snížená",J683,0)</f>
        <v>0</v>
      </c>
      <c r="BG683" s="214">
        <f>IF(N683="zákl. přenesená",J683,0)</f>
        <v>0</v>
      </c>
      <c r="BH683" s="214">
        <f>IF(N683="sníž. přenesená",J683,0)</f>
        <v>0</v>
      </c>
      <c r="BI683" s="214">
        <f>IF(N683="nulová",J683,0)</f>
        <v>0</v>
      </c>
      <c r="BJ683" s="17" t="s">
        <v>165</v>
      </c>
      <c r="BK683" s="214">
        <f>ROUND(I683*H683,0)</f>
        <v>0</v>
      </c>
      <c r="BL683" s="17" t="s">
        <v>164</v>
      </c>
      <c r="BM683" s="17" t="s">
        <v>2315</v>
      </c>
    </row>
    <row r="684" spans="2:51" s="11" customFormat="1" ht="12">
      <c r="B684" s="215"/>
      <c r="C684" s="216"/>
      <c r="D684" s="217" t="s">
        <v>167</v>
      </c>
      <c r="E684" s="218" t="s">
        <v>20</v>
      </c>
      <c r="F684" s="219" t="s">
        <v>2316</v>
      </c>
      <c r="G684" s="216"/>
      <c r="H684" s="220">
        <v>200</v>
      </c>
      <c r="I684" s="221"/>
      <c r="J684" s="216"/>
      <c r="K684" s="216"/>
      <c r="L684" s="222"/>
      <c r="M684" s="223"/>
      <c r="N684" s="224"/>
      <c r="O684" s="224"/>
      <c r="P684" s="224"/>
      <c r="Q684" s="224"/>
      <c r="R684" s="224"/>
      <c r="S684" s="224"/>
      <c r="T684" s="225"/>
      <c r="AT684" s="226" t="s">
        <v>167</v>
      </c>
      <c r="AU684" s="226" t="s">
        <v>165</v>
      </c>
      <c r="AV684" s="11" t="s">
        <v>165</v>
      </c>
      <c r="AW684" s="11" t="s">
        <v>34</v>
      </c>
      <c r="AX684" s="11" t="s">
        <v>8</v>
      </c>
      <c r="AY684" s="226" t="s">
        <v>157</v>
      </c>
    </row>
    <row r="685" spans="2:65" s="1" customFormat="1" ht="16.5" customHeight="1">
      <c r="B685" s="38"/>
      <c r="C685" s="248" t="s">
        <v>985</v>
      </c>
      <c r="D685" s="248" t="s">
        <v>223</v>
      </c>
      <c r="E685" s="249" t="s">
        <v>1018</v>
      </c>
      <c r="F685" s="250" t="s">
        <v>1019</v>
      </c>
      <c r="G685" s="251" t="s">
        <v>434</v>
      </c>
      <c r="H685" s="252">
        <v>90</v>
      </c>
      <c r="I685" s="253"/>
      <c r="J685" s="252">
        <f>ROUND(I685*H685,0)</f>
        <v>0</v>
      </c>
      <c r="K685" s="250" t="s">
        <v>209</v>
      </c>
      <c r="L685" s="254"/>
      <c r="M685" s="255" t="s">
        <v>20</v>
      </c>
      <c r="N685" s="256" t="s">
        <v>46</v>
      </c>
      <c r="O685" s="79"/>
      <c r="P685" s="212">
        <f>O685*H685</f>
        <v>0</v>
      </c>
      <c r="Q685" s="212">
        <v>0</v>
      </c>
      <c r="R685" s="212">
        <f>Q685*H685</f>
        <v>0</v>
      </c>
      <c r="S685" s="212">
        <v>0</v>
      </c>
      <c r="T685" s="213">
        <f>S685*H685</f>
        <v>0</v>
      </c>
      <c r="AR685" s="17" t="s">
        <v>200</v>
      </c>
      <c r="AT685" s="17" t="s">
        <v>223</v>
      </c>
      <c r="AU685" s="17" t="s">
        <v>165</v>
      </c>
      <c r="AY685" s="17" t="s">
        <v>157</v>
      </c>
      <c r="BE685" s="214">
        <f>IF(N685="základní",J685,0)</f>
        <v>0</v>
      </c>
      <c r="BF685" s="214">
        <f>IF(N685="snížená",J685,0)</f>
        <v>0</v>
      </c>
      <c r="BG685" s="214">
        <f>IF(N685="zákl. přenesená",J685,0)</f>
        <v>0</v>
      </c>
      <c r="BH685" s="214">
        <f>IF(N685="sníž. přenesená",J685,0)</f>
        <v>0</v>
      </c>
      <c r="BI685" s="214">
        <f>IF(N685="nulová",J685,0)</f>
        <v>0</v>
      </c>
      <c r="BJ685" s="17" t="s">
        <v>165</v>
      </c>
      <c r="BK685" s="214">
        <f>ROUND(I685*H685,0)</f>
        <v>0</v>
      </c>
      <c r="BL685" s="17" t="s">
        <v>164</v>
      </c>
      <c r="BM685" s="17" t="s">
        <v>2317</v>
      </c>
    </row>
    <row r="686" spans="2:51" s="11" customFormat="1" ht="12">
      <c r="B686" s="215"/>
      <c r="C686" s="216"/>
      <c r="D686" s="217" t="s">
        <v>167</v>
      </c>
      <c r="E686" s="218" t="s">
        <v>20</v>
      </c>
      <c r="F686" s="219" t="s">
        <v>2318</v>
      </c>
      <c r="G686" s="216"/>
      <c r="H686" s="220">
        <v>90</v>
      </c>
      <c r="I686" s="221"/>
      <c r="J686" s="216"/>
      <c r="K686" s="216"/>
      <c r="L686" s="222"/>
      <c r="M686" s="223"/>
      <c r="N686" s="224"/>
      <c r="O686" s="224"/>
      <c r="P686" s="224"/>
      <c r="Q686" s="224"/>
      <c r="R686" s="224"/>
      <c r="S686" s="224"/>
      <c r="T686" s="225"/>
      <c r="AT686" s="226" t="s">
        <v>167</v>
      </c>
      <c r="AU686" s="226" t="s">
        <v>165</v>
      </c>
      <c r="AV686" s="11" t="s">
        <v>165</v>
      </c>
      <c r="AW686" s="11" t="s">
        <v>34</v>
      </c>
      <c r="AX686" s="11" t="s">
        <v>8</v>
      </c>
      <c r="AY686" s="226" t="s">
        <v>157</v>
      </c>
    </row>
    <row r="687" spans="2:65" s="1" customFormat="1" ht="16.5" customHeight="1">
      <c r="B687" s="38"/>
      <c r="C687" s="248" t="s">
        <v>990</v>
      </c>
      <c r="D687" s="248" t="s">
        <v>223</v>
      </c>
      <c r="E687" s="249" t="s">
        <v>1023</v>
      </c>
      <c r="F687" s="250" t="s">
        <v>1024</v>
      </c>
      <c r="G687" s="251" t="s">
        <v>434</v>
      </c>
      <c r="H687" s="252">
        <v>30</v>
      </c>
      <c r="I687" s="253"/>
      <c r="J687" s="252">
        <f>ROUND(I687*H687,0)</f>
        <v>0</v>
      </c>
      <c r="K687" s="250" t="s">
        <v>209</v>
      </c>
      <c r="L687" s="254"/>
      <c r="M687" s="255" t="s">
        <v>20</v>
      </c>
      <c r="N687" s="256" t="s">
        <v>46</v>
      </c>
      <c r="O687" s="79"/>
      <c r="P687" s="212">
        <f>O687*H687</f>
        <v>0</v>
      </c>
      <c r="Q687" s="212">
        <v>0</v>
      </c>
      <c r="R687" s="212">
        <f>Q687*H687</f>
        <v>0</v>
      </c>
      <c r="S687" s="212">
        <v>0</v>
      </c>
      <c r="T687" s="213">
        <f>S687*H687</f>
        <v>0</v>
      </c>
      <c r="AR687" s="17" t="s">
        <v>200</v>
      </c>
      <c r="AT687" s="17" t="s">
        <v>223</v>
      </c>
      <c r="AU687" s="17" t="s">
        <v>165</v>
      </c>
      <c r="AY687" s="17" t="s">
        <v>157</v>
      </c>
      <c r="BE687" s="214">
        <f>IF(N687="základní",J687,0)</f>
        <v>0</v>
      </c>
      <c r="BF687" s="214">
        <f>IF(N687="snížená",J687,0)</f>
        <v>0</v>
      </c>
      <c r="BG687" s="214">
        <f>IF(N687="zákl. přenesená",J687,0)</f>
        <v>0</v>
      </c>
      <c r="BH687" s="214">
        <f>IF(N687="sníž. přenesená",J687,0)</f>
        <v>0</v>
      </c>
      <c r="BI687" s="214">
        <f>IF(N687="nulová",J687,0)</f>
        <v>0</v>
      </c>
      <c r="BJ687" s="17" t="s">
        <v>165</v>
      </c>
      <c r="BK687" s="214">
        <f>ROUND(I687*H687,0)</f>
        <v>0</v>
      </c>
      <c r="BL687" s="17" t="s">
        <v>164</v>
      </c>
      <c r="BM687" s="17" t="s">
        <v>2319</v>
      </c>
    </row>
    <row r="688" spans="2:51" s="11" customFormat="1" ht="12">
      <c r="B688" s="215"/>
      <c r="C688" s="216"/>
      <c r="D688" s="217" t="s">
        <v>167</v>
      </c>
      <c r="E688" s="218" t="s">
        <v>20</v>
      </c>
      <c r="F688" s="219" t="s">
        <v>2320</v>
      </c>
      <c r="G688" s="216"/>
      <c r="H688" s="220">
        <v>30</v>
      </c>
      <c r="I688" s="221"/>
      <c r="J688" s="216"/>
      <c r="K688" s="216"/>
      <c r="L688" s="222"/>
      <c r="M688" s="223"/>
      <c r="N688" s="224"/>
      <c r="O688" s="224"/>
      <c r="P688" s="224"/>
      <c r="Q688" s="224"/>
      <c r="R688" s="224"/>
      <c r="S688" s="224"/>
      <c r="T688" s="225"/>
      <c r="AT688" s="226" t="s">
        <v>167</v>
      </c>
      <c r="AU688" s="226" t="s">
        <v>165</v>
      </c>
      <c r="AV688" s="11" t="s">
        <v>165</v>
      </c>
      <c r="AW688" s="11" t="s">
        <v>34</v>
      </c>
      <c r="AX688" s="11" t="s">
        <v>8</v>
      </c>
      <c r="AY688" s="226" t="s">
        <v>157</v>
      </c>
    </row>
    <row r="689" spans="2:65" s="1" customFormat="1" ht="16.5" customHeight="1">
      <c r="B689" s="38"/>
      <c r="C689" s="248" t="s">
        <v>994</v>
      </c>
      <c r="D689" s="248" t="s">
        <v>223</v>
      </c>
      <c r="E689" s="249" t="s">
        <v>1028</v>
      </c>
      <c r="F689" s="250" t="s">
        <v>1029</v>
      </c>
      <c r="G689" s="251" t="s">
        <v>434</v>
      </c>
      <c r="H689" s="252">
        <v>150</v>
      </c>
      <c r="I689" s="253"/>
      <c r="J689" s="252">
        <f>ROUND(I689*H689,0)</f>
        <v>0</v>
      </c>
      <c r="K689" s="250" t="s">
        <v>209</v>
      </c>
      <c r="L689" s="254"/>
      <c r="M689" s="255" t="s">
        <v>20</v>
      </c>
      <c r="N689" s="256" t="s">
        <v>46</v>
      </c>
      <c r="O689" s="79"/>
      <c r="P689" s="212">
        <f>O689*H689</f>
        <v>0</v>
      </c>
      <c r="Q689" s="212">
        <v>0</v>
      </c>
      <c r="R689" s="212">
        <f>Q689*H689</f>
        <v>0</v>
      </c>
      <c r="S689" s="212">
        <v>0</v>
      </c>
      <c r="T689" s="213">
        <f>S689*H689</f>
        <v>0</v>
      </c>
      <c r="AR689" s="17" t="s">
        <v>200</v>
      </c>
      <c r="AT689" s="17" t="s">
        <v>223</v>
      </c>
      <c r="AU689" s="17" t="s">
        <v>165</v>
      </c>
      <c r="AY689" s="17" t="s">
        <v>157</v>
      </c>
      <c r="BE689" s="214">
        <f>IF(N689="základní",J689,0)</f>
        <v>0</v>
      </c>
      <c r="BF689" s="214">
        <f>IF(N689="snížená",J689,0)</f>
        <v>0</v>
      </c>
      <c r="BG689" s="214">
        <f>IF(N689="zákl. přenesená",J689,0)</f>
        <v>0</v>
      </c>
      <c r="BH689" s="214">
        <f>IF(N689="sníž. přenesená",J689,0)</f>
        <v>0</v>
      </c>
      <c r="BI689" s="214">
        <f>IF(N689="nulová",J689,0)</f>
        <v>0</v>
      </c>
      <c r="BJ689" s="17" t="s">
        <v>165</v>
      </c>
      <c r="BK689" s="214">
        <f>ROUND(I689*H689,0)</f>
        <v>0</v>
      </c>
      <c r="BL689" s="17" t="s">
        <v>164</v>
      </c>
      <c r="BM689" s="17" t="s">
        <v>2321</v>
      </c>
    </row>
    <row r="690" spans="2:51" s="11" customFormat="1" ht="12">
      <c r="B690" s="215"/>
      <c r="C690" s="216"/>
      <c r="D690" s="217" t="s">
        <v>167</v>
      </c>
      <c r="E690" s="218" t="s">
        <v>20</v>
      </c>
      <c r="F690" s="219" t="s">
        <v>2322</v>
      </c>
      <c r="G690" s="216"/>
      <c r="H690" s="220">
        <v>150</v>
      </c>
      <c r="I690" s="221"/>
      <c r="J690" s="216"/>
      <c r="K690" s="216"/>
      <c r="L690" s="222"/>
      <c r="M690" s="223"/>
      <c r="N690" s="224"/>
      <c r="O690" s="224"/>
      <c r="P690" s="224"/>
      <c r="Q690" s="224"/>
      <c r="R690" s="224"/>
      <c r="S690" s="224"/>
      <c r="T690" s="225"/>
      <c r="AT690" s="226" t="s">
        <v>167</v>
      </c>
      <c r="AU690" s="226" t="s">
        <v>165</v>
      </c>
      <c r="AV690" s="11" t="s">
        <v>165</v>
      </c>
      <c r="AW690" s="11" t="s">
        <v>34</v>
      </c>
      <c r="AX690" s="11" t="s">
        <v>8</v>
      </c>
      <c r="AY690" s="226" t="s">
        <v>157</v>
      </c>
    </row>
    <row r="691" spans="2:65" s="1" customFormat="1" ht="16.5" customHeight="1">
      <c r="B691" s="38"/>
      <c r="C691" s="248" t="s">
        <v>998</v>
      </c>
      <c r="D691" s="248" t="s">
        <v>223</v>
      </c>
      <c r="E691" s="249" t="s">
        <v>1033</v>
      </c>
      <c r="F691" s="250" t="s">
        <v>1034</v>
      </c>
      <c r="G691" s="251" t="s">
        <v>434</v>
      </c>
      <c r="H691" s="252">
        <v>10</v>
      </c>
      <c r="I691" s="253"/>
      <c r="J691" s="252">
        <f>ROUND(I691*H691,0)</f>
        <v>0</v>
      </c>
      <c r="K691" s="250" t="s">
        <v>209</v>
      </c>
      <c r="L691" s="254"/>
      <c r="M691" s="255" t="s">
        <v>20</v>
      </c>
      <c r="N691" s="256" t="s">
        <v>46</v>
      </c>
      <c r="O691" s="79"/>
      <c r="P691" s="212">
        <f>O691*H691</f>
        <v>0</v>
      </c>
      <c r="Q691" s="212">
        <v>0</v>
      </c>
      <c r="R691" s="212">
        <f>Q691*H691</f>
        <v>0</v>
      </c>
      <c r="S691" s="212">
        <v>0</v>
      </c>
      <c r="T691" s="213">
        <f>S691*H691</f>
        <v>0</v>
      </c>
      <c r="AR691" s="17" t="s">
        <v>200</v>
      </c>
      <c r="AT691" s="17" t="s">
        <v>223</v>
      </c>
      <c r="AU691" s="17" t="s">
        <v>165</v>
      </c>
      <c r="AY691" s="17" t="s">
        <v>157</v>
      </c>
      <c r="BE691" s="214">
        <f>IF(N691="základní",J691,0)</f>
        <v>0</v>
      </c>
      <c r="BF691" s="214">
        <f>IF(N691="snížená",J691,0)</f>
        <v>0</v>
      </c>
      <c r="BG691" s="214">
        <f>IF(N691="zákl. přenesená",J691,0)</f>
        <v>0</v>
      </c>
      <c r="BH691" s="214">
        <f>IF(N691="sníž. přenesená",J691,0)</f>
        <v>0</v>
      </c>
      <c r="BI691" s="214">
        <f>IF(N691="nulová",J691,0)</f>
        <v>0</v>
      </c>
      <c r="BJ691" s="17" t="s">
        <v>165</v>
      </c>
      <c r="BK691" s="214">
        <f>ROUND(I691*H691,0)</f>
        <v>0</v>
      </c>
      <c r="BL691" s="17" t="s">
        <v>164</v>
      </c>
      <c r="BM691" s="17" t="s">
        <v>2323</v>
      </c>
    </row>
    <row r="692" spans="2:51" s="11" customFormat="1" ht="12">
      <c r="B692" s="215"/>
      <c r="C692" s="216"/>
      <c r="D692" s="217" t="s">
        <v>167</v>
      </c>
      <c r="E692" s="218" t="s">
        <v>20</v>
      </c>
      <c r="F692" s="219" t="s">
        <v>2324</v>
      </c>
      <c r="G692" s="216"/>
      <c r="H692" s="220">
        <v>10</v>
      </c>
      <c r="I692" s="221"/>
      <c r="J692" s="216"/>
      <c r="K692" s="216"/>
      <c r="L692" s="222"/>
      <c r="M692" s="223"/>
      <c r="N692" s="224"/>
      <c r="O692" s="224"/>
      <c r="P692" s="224"/>
      <c r="Q692" s="224"/>
      <c r="R692" s="224"/>
      <c r="S692" s="224"/>
      <c r="T692" s="225"/>
      <c r="AT692" s="226" t="s">
        <v>167</v>
      </c>
      <c r="AU692" s="226" t="s">
        <v>165</v>
      </c>
      <c r="AV692" s="11" t="s">
        <v>165</v>
      </c>
      <c r="AW692" s="11" t="s">
        <v>34</v>
      </c>
      <c r="AX692" s="11" t="s">
        <v>8</v>
      </c>
      <c r="AY692" s="226" t="s">
        <v>157</v>
      </c>
    </row>
    <row r="693" spans="2:65" s="1" customFormat="1" ht="16.5" customHeight="1">
      <c r="B693" s="38"/>
      <c r="C693" s="248" t="s">
        <v>1004</v>
      </c>
      <c r="D693" s="248" t="s">
        <v>223</v>
      </c>
      <c r="E693" s="249" t="s">
        <v>1037</v>
      </c>
      <c r="F693" s="250" t="s">
        <v>1038</v>
      </c>
      <c r="G693" s="251" t="s">
        <v>434</v>
      </c>
      <c r="H693" s="252">
        <v>10</v>
      </c>
      <c r="I693" s="253"/>
      <c r="J693" s="252">
        <f>ROUND(I693*H693,0)</f>
        <v>0</v>
      </c>
      <c r="K693" s="250" t="s">
        <v>209</v>
      </c>
      <c r="L693" s="254"/>
      <c r="M693" s="255" t="s">
        <v>20</v>
      </c>
      <c r="N693" s="256" t="s">
        <v>46</v>
      </c>
      <c r="O693" s="79"/>
      <c r="P693" s="212">
        <f>O693*H693</f>
        <v>0</v>
      </c>
      <c r="Q693" s="212">
        <v>0</v>
      </c>
      <c r="R693" s="212">
        <f>Q693*H693</f>
        <v>0</v>
      </c>
      <c r="S693" s="212">
        <v>0</v>
      </c>
      <c r="T693" s="213">
        <f>S693*H693</f>
        <v>0</v>
      </c>
      <c r="AR693" s="17" t="s">
        <v>200</v>
      </c>
      <c r="AT693" s="17" t="s">
        <v>223</v>
      </c>
      <c r="AU693" s="17" t="s">
        <v>165</v>
      </c>
      <c r="AY693" s="17" t="s">
        <v>157</v>
      </c>
      <c r="BE693" s="214">
        <f>IF(N693="základní",J693,0)</f>
        <v>0</v>
      </c>
      <c r="BF693" s="214">
        <f>IF(N693="snížená",J693,0)</f>
        <v>0</v>
      </c>
      <c r="BG693" s="214">
        <f>IF(N693="zákl. přenesená",J693,0)</f>
        <v>0</v>
      </c>
      <c r="BH693" s="214">
        <f>IF(N693="sníž. přenesená",J693,0)</f>
        <v>0</v>
      </c>
      <c r="BI693" s="214">
        <f>IF(N693="nulová",J693,0)</f>
        <v>0</v>
      </c>
      <c r="BJ693" s="17" t="s">
        <v>165</v>
      </c>
      <c r="BK693" s="214">
        <f>ROUND(I693*H693,0)</f>
        <v>0</v>
      </c>
      <c r="BL693" s="17" t="s">
        <v>164</v>
      </c>
      <c r="BM693" s="17" t="s">
        <v>2325</v>
      </c>
    </row>
    <row r="694" spans="2:51" s="11" customFormat="1" ht="12">
      <c r="B694" s="215"/>
      <c r="C694" s="216"/>
      <c r="D694" s="217" t="s">
        <v>167</v>
      </c>
      <c r="E694" s="218" t="s">
        <v>20</v>
      </c>
      <c r="F694" s="219" t="s">
        <v>2324</v>
      </c>
      <c r="G694" s="216"/>
      <c r="H694" s="220">
        <v>10</v>
      </c>
      <c r="I694" s="221"/>
      <c r="J694" s="216"/>
      <c r="K694" s="216"/>
      <c r="L694" s="222"/>
      <c r="M694" s="223"/>
      <c r="N694" s="224"/>
      <c r="O694" s="224"/>
      <c r="P694" s="224"/>
      <c r="Q694" s="224"/>
      <c r="R694" s="224"/>
      <c r="S694" s="224"/>
      <c r="T694" s="225"/>
      <c r="AT694" s="226" t="s">
        <v>167</v>
      </c>
      <c r="AU694" s="226" t="s">
        <v>165</v>
      </c>
      <c r="AV694" s="11" t="s">
        <v>165</v>
      </c>
      <c r="AW694" s="11" t="s">
        <v>34</v>
      </c>
      <c r="AX694" s="11" t="s">
        <v>8</v>
      </c>
      <c r="AY694" s="226" t="s">
        <v>157</v>
      </c>
    </row>
    <row r="695" spans="2:65" s="1" customFormat="1" ht="16.5" customHeight="1">
      <c r="B695" s="38"/>
      <c r="C695" s="248" t="s">
        <v>1008</v>
      </c>
      <c r="D695" s="248" t="s">
        <v>223</v>
      </c>
      <c r="E695" s="249" t="s">
        <v>1041</v>
      </c>
      <c r="F695" s="250" t="s">
        <v>1042</v>
      </c>
      <c r="G695" s="251" t="s">
        <v>434</v>
      </c>
      <c r="H695" s="252">
        <v>90</v>
      </c>
      <c r="I695" s="253"/>
      <c r="J695" s="252">
        <f>ROUND(I695*H695,0)</f>
        <v>0</v>
      </c>
      <c r="K695" s="250" t="s">
        <v>209</v>
      </c>
      <c r="L695" s="254"/>
      <c r="M695" s="255" t="s">
        <v>20</v>
      </c>
      <c r="N695" s="256" t="s">
        <v>46</v>
      </c>
      <c r="O695" s="79"/>
      <c r="P695" s="212">
        <f>O695*H695</f>
        <v>0</v>
      </c>
      <c r="Q695" s="212">
        <v>0</v>
      </c>
      <c r="R695" s="212">
        <f>Q695*H695</f>
        <v>0</v>
      </c>
      <c r="S695" s="212">
        <v>0</v>
      </c>
      <c r="T695" s="213">
        <f>S695*H695</f>
        <v>0</v>
      </c>
      <c r="AR695" s="17" t="s">
        <v>200</v>
      </c>
      <c r="AT695" s="17" t="s">
        <v>223</v>
      </c>
      <c r="AU695" s="17" t="s">
        <v>165</v>
      </c>
      <c r="AY695" s="17" t="s">
        <v>157</v>
      </c>
      <c r="BE695" s="214">
        <f>IF(N695="základní",J695,0)</f>
        <v>0</v>
      </c>
      <c r="BF695" s="214">
        <f>IF(N695="snížená",J695,0)</f>
        <v>0</v>
      </c>
      <c r="BG695" s="214">
        <f>IF(N695="zákl. přenesená",J695,0)</f>
        <v>0</v>
      </c>
      <c r="BH695" s="214">
        <f>IF(N695="sníž. přenesená",J695,0)</f>
        <v>0</v>
      </c>
      <c r="BI695" s="214">
        <f>IF(N695="nulová",J695,0)</f>
        <v>0</v>
      </c>
      <c r="BJ695" s="17" t="s">
        <v>165</v>
      </c>
      <c r="BK695" s="214">
        <f>ROUND(I695*H695,0)</f>
        <v>0</v>
      </c>
      <c r="BL695" s="17" t="s">
        <v>164</v>
      </c>
      <c r="BM695" s="17" t="s">
        <v>2326</v>
      </c>
    </row>
    <row r="696" spans="2:51" s="11" customFormat="1" ht="12">
      <c r="B696" s="215"/>
      <c r="C696" s="216"/>
      <c r="D696" s="217" t="s">
        <v>167</v>
      </c>
      <c r="E696" s="218" t="s">
        <v>20</v>
      </c>
      <c r="F696" s="219" t="s">
        <v>2318</v>
      </c>
      <c r="G696" s="216"/>
      <c r="H696" s="220">
        <v>90</v>
      </c>
      <c r="I696" s="221"/>
      <c r="J696" s="216"/>
      <c r="K696" s="216"/>
      <c r="L696" s="222"/>
      <c r="M696" s="223"/>
      <c r="N696" s="224"/>
      <c r="O696" s="224"/>
      <c r="P696" s="224"/>
      <c r="Q696" s="224"/>
      <c r="R696" s="224"/>
      <c r="S696" s="224"/>
      <c r="T696" s="225"/>
      <c r="AT696" s="226" t="s">
        <v>167</v>
      </c>
      <c r="AU696" s="226" t="s">
        <v>165</v>
      </c>
      <c r="AV696" s="11" t="s">
        <v>165</v>
      </c>
      <c r="AW696" s="11" t="s">
        <v>34</v>
      </c>
      <c r="AX696" s="11" t="s">
        <v>8</v>
      </c>
      <c r="AY696" s="226" t="s">
        <v>157</v>
      </c>
    </row>
    <row r="697" spans="2:65" s="1" customFormat="1" ht="16.5" customHeight="1">
      <c r="B697" s="38"/>
      <c r="C697" s="248" t="s">
        <v>1013</v>
      </c>
      <c r="D697" s="248" t="s">
        <v>223</v>
      </c>
      <c r="E697" s="249" t="s">
        <v>1051</v>
      </c>
      <c r="F697" s="250" t="s">
        <v>1052</v>
      </c>
      <c r="G697" s="251" t="s">
        <v>434</v>
      </c>
      <c r="H697" s="252">
        <v>20</v>
      </c>
      <c r="I697" s="253"/>
      <c r="J697" s="252">
        <f>ROUND(I697*H697,0)</f>
        <v>0</v>
      </c>
      <c r="K697" s="250" t="s">
        <v>209</v>
      </c>
      <c r="L697" s="254"/>
      <c r="M697" s="255" t="s">
        <v>20</v>
      </c>
      <c r="N697" s="256" t="s">
        <v>46</v>
      </c>
      <c r="O697" s="79"/>
      <c r="P697" s="212">
        <f>O697*H697</f>
        <v>0</v>
      </c>
      <c r="Q697" s="212">
        <v>0</v>
      </c>
      <c r="R697" s="212">
        <f>Q697*H697</f>
        <v>0</v>
      </c>
      <c r="S697" s="212">
        <v>0</v>
      </c>
      <c r="T697" s="213">
        <f>S697*H697</f>
        <v>0</v>
      </c>
      <c r="AR697" s="17" t="s">
        <v>200</v>
      </c>
      <c r="AT697" s="17" t="s">
        <v>223</v>
      </c>
      <c r="AU697" s="17" t="s">
        <v>165</v>
      </c>
      <c r="AY697" s="17" t="s">
        <v>157</v>
      </c>
      <c r="BE697" s="214">
        <f>IF(N697="základní",J697,0)</f>
        <v>0</v>
      </c>
      <c r="BF697" s="214">
        <f>IF(N697="snížená",J697,0)</f>
        <v>0</v>
      </c>
      <c r="BG697" s="214">
        <f>IF(N697="zákl. přenesená",J697,0)</f>
        <v>0</v>
      </c>
      <c r="BH697" s="214">
        <f>IF(N697="sníž. přenesená",J697,0)</f>
        <v>0</v>
      </c>
      <c r="BI697" s="214">
        <f>IF(N697="nulová",J697,0)</f>
        <v>0</v>
      </c>
      <c r="BJ697" s="17" t="s">
        <v>165</v>
      </c>
      <c r="BK697" s="214">
        <f>ROUND(I697*H697,0)</f>
        <v>0</v>
      </c>
      <c r="BL697" s="17" t="s">
        <v>164</v>
      </c>
      <c r="BM697" s="17" t="s">
        <v>2327</v>
      </c>
    </row>
    <row r="698" spans="2:51" s="11" customFormat="1" ht="12">
      <c r="B698" s="215"/>
      <c r="C698" s="216"/>
      <c r="D698" s="217" t="s">
        <v>167</v>
      </c>
      <c r="E698" s="218" t="s">
        <v>20</v>
      </c>
      <c r="F698" s="219" t="s">
        <v>2328</v>
      </c>
      <c r="G698" s="216"/>
      <c r="H698" s="220">
        <v>20</v>
      </c>
      <c r="I698" s="221"/>
      <c r="J698" s="216"/>
      <c r="K698" s="216"/>
      <c r="L698" s="222"/>
      <c r="M698" s="223"/>
      <c r="N698" s="224"/>
      <c r="O698" s="224"/>
      <c r="P698" s="224"/>
      <c r="Q698" s="224"/>
      <c r="R698" s="224"/>
      <c r="S698" s="224"/>
      <c r="T698" s="225"/>
      <c r="AT698" s="226" t="s">
        <v>167</v>
      </c>
      <c r="AU698" s="226" t="s">
        <v>165</v>
      </c>
      <c r="AV698" s="11" t="s">
        <v>165</v>
      </c>
      <c r="AW698" s="11" t="s">
        <v>34</v>
      </c>
      <c r="AX698" s="11" t="s">
        <v>8</v>
      </c>
      <c r="AY698" s="226" t="s">
        <v>157</v>
      </c>
    </row>
    <row r="699" spans="2:65" s="1" customFormat="1" ht="16.5" customHeight="1">
      <c r="B699" s="38"/>
      <c r="C699" s="248" t="s">
        <v>1017</v>
      </c>
      <c r="D699" s="248" t="s">
        <v>223</v>
      </c>
      <c r="E699" s="249" t="s">
        <v>1056</v>
      </c>
      <c r="F699" s="250" t="s">
        <v>1057</v>
      </c>
      <c r="G699" s="251" t="s">
        <v>434</v>
      </c>
      <c r="H699" s="252">
        <v>10</v>
      </c>
      <c r="I699" s="253"/>
      <c r="J699" s="252">
        <f>ROUND(I699*H699,0)</f>
        <v>0</v>
      </c>
      <c r="K699" s="250" t="s">
        <v>209</v>
      </c>
      <c r="L699" s="254"/>
      <c r="M699" s="255" t="s">
        <v>20</v>
      </c>
      <c r="N699" s="256" t="s">
        <v>46</v>
      </c>
      <c r="O699" s="79"/>
      <c r="P699" s="212">
        <f>O699*H699</f>
        <v>0</v>
      </c>
      <c r="Q699" s="212">
        <v>0</v>
      </c>
      <c r="R699" s="212">
        <f>Q699*H699</f>
        <v>0</v>
      </c>
      <c r="S699" s="212">
        <v>0</v>
      </c>
      <c r="T699" s="213">
        <f>S699*H699</f>
        <v>0</v>
      </c>
      <c r="AR699" s="17" t="s">
        <v>200</v>
      </c>
      <c r="AT699" s="17" t="s">
        <v>223</v>
      </c>
      <c r="AU699" s="17" t="s">
        <v>165</v>
      </c>
      <c r="AY699" s="17" t="s">
        <v>157</v>
      </c>
      <c r="BE699" s="214">
        <f>IF(N699="základní",J699,0)</f>
        <v>0</v>
      </c>
      <c r="BF699" s="214">
        <f>IF(N699="snížená",J699,0)</f>
        <v>0</v>
      </c>
      <c r="BG699" s="214">
        <f>IF(N699="zákl. přenesená",J699,0)</f>
        <v>0</v>
      </c>
      <c r="BH699" s="214">
        <f>IF(N699="sníž. přenesená",J699,0)</f>
        <v>0</v>
      </c>
      <c r="BI699" s="214">
        <f>IF(N699="nulová",J699,0)</f>
        <v>0</v>
      </c>
      <c r="BJ699" s="17" t="s">
        <v>165</v>
      </c>
      <c r="BK699" s="214">
        <f>ROUND(I699*H699,0)</f>
        <v>0</v>
      </c>
      <c r="BL699" s="17" t="s">
        <v>164</v>
      </c>
      <c r="BM699" s="17" t="s">
        <v>2329</v>
      </c>
    </row>
    <row r="700" spans="2:51" s="11" customFormat="1" ht="12">
      <c r="B700" s="215"/>
      <c r="C700" s="216"/>
      <c r="D700" s="217" t="s">
        <v>167</v>
      </c>
      <c r="E700" s="218" t="s">
        <v>20</v>
      </c>
      <c r="F700" s="219" t="s">
        <v>2324</v>
      </c>
      <c r="G700" s="216"/>
      <c r="H700" s="220">
        <v>10</v>
      </c>
      <c r="I700" s="221"/>
      <c r="J700" s="216"/>
      <c r="K700" s="216"/>
      <c r="L700" s="222"/>
      <c r="M700" s="223"/>
      <c r="N700" s="224"/>
      <c r="O700" s="224"/>
      <c r="P700" s="224"/>
      <c r="Q700" s="224"/>
      <c r="R700" s="224"/>
      <c r="S700" s="224"/>
      <c r="T700" s="225"/>
      <c r="AT700" s="226" t="s">
        <v>167</v>
      </c>
      <c r="AU700" s="226" t="s">
        <v>165</v>
      </c>
      <c r="AV700" s="11" t="s">
        <v>165</v>
      </c>
      <c r="AW700" s="11" t="s">
        <v>34</v>
      </c>
      <c r="AX700" s="11" t="s">
        <v>8</v>
      </c>
      <c r="AY700" s="226" t="s">
        <v>157</v>
      </c>
    </row>
    <row r="701" spans="2:65" s="1" customFormat="1" ht="16.5" customHeight="1">
      <c r="B701" s="38"/>
      <c r="C701" s="248" t="s">
        <v>1022</v>
      </c>
      <c r="D701" s="248" t="s">
        <v>223</v>
      </c>
      <c r="E701" s="249" t="s">
        <v>1060</v>
      </c>
      <c r="F701" s="250" t="s">
        <v>992</v>
      </c>
      <c r="G701" s="251" t="s">
        <v>434</v>
      </c>
      <c r="H701" s="252">
        <v>10</v>
      </c>
      <c r="I701" s="253"/>
      <c r="J701" s="252">
        <f>ROUND(I701*H701,0)</f>
        <v>0</v>
      </c>
      <c r="K701" s="250" t="s">
        <v>209</v>
      </c>
      <c r="L701" s="254"/>
      <c r="M701" s="255" t="s">
        <v>20</v>
      </c>
      <c r="N701" s="256" t="s">
        <v>46</v>
      </c>
      <c r="O701" s="79"/>
      <c r="P701" s="212">
        <f>O701*H701</f>
        <v>0</v>
      </c>
      <c r="Q701" s="212">
        <v>0</v>
      </c>
      <c r="R701" s="212">
        <f>Q701*H701</f>
        <v>0</v>
      </c>
      <c r="S701" s="212">
        <v>0</v>
      </c>
      <c r="T701" s="213">
        <f>S701*H701</f>
        <v>0</v>
      </c>
      <c r="AR701" s="17" t="s">
        <v>200</v>
      </c>
      <c r="AT701" s="17" t="s">
        <v>223</v>
      </c>
      <c r="AU701" s="17" t="s">
        <v>165</v>
      </c>
      <c r="AY701" s="17" t="s">
        <v>157</v>
      </c>
      <c r="BE701" s="214">
        <f>IF(N701="základní",J701,0)</f>
        <v>0</v>
      </c>
      <c r="BF701" s="214">
        <f>IF(N701="snížená",J701,0)</f>
        <v>0</v>
      </c>
      <c r="BG701" s="214">
        <f>IF(N701="zákl. přenesená",J701,0)</f>
        <v>0</v>
      </c>
      <c r="BH701" s="214">
        <f>IF(N701="sníž. přenesená",J701,0)</f>
        <v>0</v>
      </c>
      <c r="BI701" s="214">
        <f>IF(N701="nulová",J701,0)</f>
        <v>0</v>
      </c>
      <c r="BJ701" s="17" t="s">
        <v>165</v>
      </c>
      <c r="BK701" s="214">
        <f>ROUND(I701*H701,0)</f>
        <v>0</v>
      </c>
      <c r="BL701" s="17" t="s">
        <v>164</v>
      </c>
      <c r="BM701" s="17" t="s">
        <v>2330</v>
      </c>
    </row>
    <row r="702" spans="2:51" s="11" customFormat="1" ht="12">
      <c r="B702" s="215"/>
      <c r="C702" s="216"/>
      <c r="D702" s="217" t="s">
        <v>167</v>
      </c>
      <c r="E702" s="218" t="s">
        <v>20</v>
      </c>
      <c r="F702" s="219" t="s">
        <v>2324</v>
      </c>
      <c r="G702" s="216"/>
      <c r="H702" s="220">
        <v>10</v>
      </c>
      <c r="I702" s="221"/>
      <c r="J702" s="216"/>
      <c r="K702" s="216"/>
      <c r="L702" s="222"/>
      <c r="M702" s="223"/>
      <c r="N702" s="224"/>
      <c r="O702" s="224"/>
      <c r="P702" s="224"/>
      <c r="Q702" s="224"/>
      <c r="R702" s="224"/>
      <c r="S702" s="224"/>
      <c r="T702" s="225"/>
      <c r="AT702" s="226" t="s">
        <v>167</v>
      </c>
      <c r="AU702" s="226" t="s">
        <v>165</v>
      </c>
      <c r="AV702" s="11" t="s">
        <v>165</v>
      </c>
      <c r="AW702" s="11" t="s">
        <v>34</v>
      </c>
      <c r="AX702" s="11" t="s">
        <v>8</v>
      </c>
      <c r="AY702" s="226" t="s">
        <v>157</v>
      </c>
    </row>
    <row r="703" spans="2:65" s="1" customFormat="1" ht="16.5" customHeight="1">
      <c r="B703" s="38"/>
      <c r="C703" s="248" t="s">
        <v>1027</v>
      </c>
      <c r="D703" s="248" t="s">
        <v>223</v>
      </c>
      <c r="E703" s="249" t="s">
        <v>1063</v>
      </c>
      <c r="F703" s="250" t="s">
        <v>1064</v>
      </c>
      <c r="G703" s="251" t="s">
        <v>541</v>
      </c>
      <c r="H703" s="252">
        <v>30</v>
      </c>
      <c r="I703" s="253"/>
      <c r="J703" s="252">
        <f>ROUND(I703*H703,0)</f>
        <v>0</v>
      </c>
      <c r="K703" s="250" t="s">
        <v>209</v>
      </c>
      <c r="L703" s="254"/>
      <c r="M703" s="255" t="s">
        <v>20</v>
      </c>
      <c r="N703" s="256" t="s">
        <v>46</v>
      </c>
      <c r="O703" s="79"/>
      <c r="P703" s="212">
        <f>O703*H703</f>
        <v>0</v>
      </c>
      <c r="Q703" s="212">
        <v>0</v>
      </c>
      <c r="R703" s="212">
        <f>Q703*H703</f>
        <v>0</v>
      </c>
      <c r="S703" s="212">
        <v>0</v>
      </c>
      <c r="T703" s="213">
        <f>S703*H703</f>
        <v>0</v>
      </c>
      <c r="AR703" s="17" t="s">
        <v>200</v>
      </c>
      <c r="AT703" s="17" t="s">
        <v>223</v>
      </c>
      <c r="AU703" s="17" t="s">
        <v>165</v>
      </c>
      <c r="AY703" s="17" t="s">
        <v>157</v>
      </c>
      <c r="BE703" s="214">
        <f>IF(N703="základní",J703,0)</f>
        <v>0</v>
      </c>
      <c r="BF703" s="214">
        <f>IF(N703="snížená",J703,0)</f>
        <v>0</v>
      </c>
      <c r="BG703" s="214">
        <f>IF(N703="zákl. přenesená",J703,0)</f>
        <v>0</v>
      </c>
      <c r="BH703" s="214">
        <f>IF(N703="sníž. přenesená",J703,0)</f>
        <v>0</v>
      </c>
      <c r="BI703" s="214">
        <f>IF(N703="nulová",J703,0)</f>
        <v>0</v>
      </c>
      <c r="BJ703" s="17" t="s">
        <v>165</v>
      </c>
      <c r="BK703" s="214">
        <f>ROUND(I703*H703,0)</f>
        <v>0</v>
      </c>
      <c r="BL703" s="17" t="s">
        <v>164</v>
      </c>
      <c r="BM703" s="17" t="s">
        <v>2331</v>
      </c>
    </row>
    <row r="704" spans="2:63" s="10" customFormat="1" ht="22.8" customHeight="1">
      <c r="B704" s="188"/>
      <c r="C704" s="189"/>
      <c r="D704" s="190" t="s">
        <v>73</v>
      </c>
      <c r="E704" s="202" t="s">
        <v>1066</v>
      </c>
      <c r="F704" s="202" t="s">
        <v>1067</v>
      </c>
      <c r="G704" s="189"/>
      <c r="H704" s="189"/>
      <c r="I704" s="192"/>
      <c r="J704" s="203">
        <f>BK704</f>
        <v>0</v>
      </c>
      <c r="K704" s="189"/>
      <c r="L704" s="194"/>
      <c r="M704" s="195"/>
      <c r="N704" s="196"/>
      <c r="O704" s="196"/>
      <c r="P704" s="197">
        <f>SUM(P705:P717)</f>
        <v>0</v>
      </c>
      <c r="Q704" s="196"/>
      <c r="R704" s="197">
        <f>SUM(R705:R717)</f>
        <v>8.4170716</v>
      </c>
      <c r="S704" s="196"/>
      <c r="T704" s="198">
        <f>SUM(T705:T717)</f>
        <v>7.0241999999999996</v>
      </c>
      <c r="AR704" s="199" t="s">
        <v>165</v>
      </c>
      <c r="AT704" s="200" t="s">
        <v>73</v>
      </c>
      <c r="AU704" s="200" t="s">
        <v>8</v>
      </c>
      <c r="AY704" s="199" t="s">
        <v>157</v>
      </c>
      <c r="BK704" s="201">
        <f>SUM(BK705:BK717)</f>
        <v>0</v>
      </c>
    </row>
    <row r="705" spans="2:65" s="1" customFormat="1" ht="16.5" customHeight="1">
      <c r="B705" s="38"/>
      <c r="C705" s="204" t="s">
        <v>1032</v>
      </c>
      <c r="D705" s="204" t="s">
        <v>159</v>
      </c>
      <c r="E705" s="205" t="s">
        <v>1069</v>
      </c>
      <c r="F705" s="206" t="s">
        <v>1070</v>
      </c>
      <c r="G705" s="207" t="s">
        <v>434</v>
      </c>
      <c r="H705" s="208">
        <v>102</v>
      </c>
      <c r="I705" s="209"/>
      <c r="J705" s="208">
        <f>ROUND(I705*H705,0)</f>
        <v>0</v>
      </c>
      <c r="K705" s="206" t="s">
        <v>163</v>
      </c>
      <c r="L705" s="43"/>
      <c r="M705" s="210" t="s">
        <v>20</v>
      </c>
      <c r="N705" s="211" t="s">
        <v>46</v>
      </c>
      <c r="O705" s="79"/>
      <c r="P705" s="212">
        <f>O705*H705</f>
        <v>0</v>
      </c>
      <c r="Q705" s="212">
        <v>0</v>
      </c>
      <c r="R705" s="212">
        <f>Q705*H705</f>
        <v>0</v>
      </c>
      <c r="S705" s="212">
        <v>0</v>
      </c>
      <c r="T705" s="213">
        <f>S705*H705</f>
        <v>0</v>
      </c>
      <c r="AR705" s="17" t="s">
        <v>247</v>
      </c>
      <c r="AT705" s="17" t="s">
        <v>159</v>
      </c>
      <c r="AU705" s="17" t="s">
        <v>165</v>
      </c>
      <c r="AY705" s="17" t="s">
        <v>157</v>
      </c>
      <c r="BE705" s="214">
        <f>IF(N705="základní",J705,0)</f>
        <v>0</v>
      </c>
      <c r="BF705" s="214">
        <f>IF(N705="snížená",J705,0)</f>
        <v>0</v>
      </c>
      <c r="BG705" s="214">
        <f>IF(N705="zákl. přenesená",J705,0)</f>
        <v>0</v>
      </c>
      <c r="BH705" s="214">
        <f>IF(N705="sníž. přenesená",J705,0)</f>
        <v>0</v>
      </c>
      <c r="BI705" s="214">
        <f>IF(N705="nulová",J705,0)</f>
        <v>0</v>
      </c>
      <c r="BJ705" s="17" t="s">
        <v>165</v>
      </c>
      <c r="BK705" s="214">
        <f>ROUND(I705*H705,0)</f>
        <v>0</v>
      </c>
      <c r="BL705" s="17" t="s">
        <v>247</v>
      </c>
      <c r="BM705" s="17" t="s">
        <v>2332</v>
      </c>
    </row>
    <row r="706" spans="2:51" s="11" customFormat="1" ht="12">
      <c r="B706" s="215"/>
      <c r="C706" s="216"/>
      <c r="D706" s="217" t="s">
        <v>167</v>
      </c>
      <c r="E706" s="218" t="s">
        <v>20</v>
      </c>
      <c r="F706" s="219" t="s">
        <v>2333</v>
      </c>
      <c r="G706" s="216"/>
      <c r="H706" s="220">
        <v>102</v>
      </c>
      <c r="I706" s="221"/>
      <c r="J706" s="216"/>
      <c r="K706" s="216"/>
      <c r="L706" s="222"/>
      <c r="M706" s="223"/>
      <c r="N706" s="224"/>
      <c r="O706" s="224"/>
      <c r="P706" s="224"/>
      <c r="Q706" s="224"/>
      <c r="R706" s="224"/>
      <c r="S706" s="224"/>
      <c r="T706" s="225"/>
      <c r="AT706" s="226" t="s">
        <v>167</v>
      </c>
      <c r="AU706" s="226" t="s">
        <v>165</v>
      </c>
      <c r="AV706" s="11" t="s">
        <v>165</v>
      </c>
      <c r="AW706" s="11" t="s">
        <v>34</v>
      </c>
      <c r="AX706" s="11" t="s">
        <v>8</v>
      </c>
      <c r="AY706" s="226" t="s">
        <v>157</v>
      </c>
    </row>
    <row r="707" spans="2:65" s="1" customFormat="1" ht="22.5" customHeight="1">
      <c r="B707" s="38"/>
      <c r="C707" s="204" t="s">
        <v>1036</v>
      </c>
      <c r="D707" s="204" t="s">
        <v>159</v>
      </c>
      <c r="E707" s="205" t="s">
        <v>1074</v>
      </c>
      <c r="F707" s="206" t="s">
        <v>1075</v>
      </c>
      <c r="G707" s="207" t="s">
        <v>162</v>
      </c>
      <c r="H707" s="208">
        <v>556.05</v>
      </c>
      <c r="I707" s="209"/>
      <c r="J707" s="208">
        <f>ROUND(I707*H707,0)</f>
        <v>0</v>
      </c>
      <c r="K707" s="206" t="s">
        <v>163</v>
      </c>
      <c r="L707" s="43"/>
      <c r="M707" s="210" t="s">
        <v>20</v>
      </c>
      <c r="N707" s="211" t="s">
        <v>46</v>
      </c>
      <c r="O707" s="79"/>
      <c r="P707" s="212">
        <f>O707*H707</f>
        <v>0</v>
      </c>
      <c r="Q707" s="212">
        <v>0</v>
      </c>
      <c r="R707" s="212">
        <f>Q707*H707</f>
        <v>0</v>
      </c>
      <c r="S707" s="212">
        <v>0</v>
      </c>
      <c r="T707" s="213">
        <f>S707*H707</f>
        <v>0</v>
      </c>
      <c r="AR707" s="17" t="s">
        <v>247</v>
      </c>
      <c r="AT707" s="17" t="s">
        <v>159</v>
      </c>
      <c r="AU707" s="17" t="s">
        <v>165</v>
      </c>
      <c r="AY707" s="17" t="s">
        <v>157</v>
      </c>
      <c r="BE707" s="214">
        <f>IF(N707="základní",J707,0)</f>
        <v>0</v>
      </c>
      <c r="BF707" s="214">
        <f>IF(N707="snížená",J707,0)</f>
        <v>0</v>
      </c>
      <c r="BG707" s="214">
        <f>IF(N707="zákl. přenesená",J707,0)</f>
        <v>0</v>
      </c>
      <c r="BH707" s="214">
        <f>IF(N707="sníž. přenesená",J707,0)</f>
        <v>0</v>
      </c>
      <c r="BI707" s="214">
        <f>IF(N707="nulová",J707,0)</f>
        <v>0</v>
      </c>
      <c r="BJ707" s="17" t="s">
        <v>165</v>
      </c>
      <c r="BK707" s="214">
        <f>ROUND(I707*H707,0)</f>
        <v>0</v>
      </c>
      <c r="BL707" s="17" t="s">
        <v>247</v>
      </c>
      <c r="BM707" s="17" t="s">
        <v>2334</v>
      </c>
    </row>
    <row r="708" spans="2:51" s="11" customFormat="1" ht="12">
      <c r="B708" s="215"/>
      <c r="C708" s="216"/>
      <c r="D708" s="217" t="s">
        <v>167</v>
      </c>
      <c r="E708" s="218" t="s">
        <v>20</v>
      </c>
      <c r="F708" s="219" t="s">
        <v>2335</v>
      </c>
      <c r="G708" s="216"/>
      <c r="H708" s="220">
        <v>556.05</v>
      </c>
      <c r="I708" s="221"/>
      <c r="J708" s="216"/>
      <c r="K708" s="216"/>
      <c r="L708" s="222"/>
      <c r="M708" s="223"/>
      <c r="N708" s="224"/>
      <c r="O708" s="224"/>
      <c r="P708" s="224"/>
      <c r="Q708" s="224"/>
      <c r="R708" s="224"/>
      <c r="S708" s="224"/>
      <c r="T708" s="225"/>
      <c r="AT708" s="226" t="s">
        <v>167</v>
      </c>
      <c r="AU708" s="226" t="s">
        <v>165</v>
      </c>
      <c r="AV708" s="11" t="s">
        <v>165</v>
      </c>
      <c r="AW708" s="11" t="s">
        <v>34</v>
      </c>
      <c r="AX708" s="11" t="s">
        <v>74</v>
      </c>
      <c r="AY708" s="226" t="s">
        <v>157</v>
      </c>
    </row>
    <row r="709" spans="2:51" s="12" customFormat="1" ht="12">
      <c r="B709" s="227"/>
      <c r="C709" s="228"/>
      <c r="D709" s="217" t="s">
        <v>167</v>
      </c>
      <c r="E709" s="229" t="s">
        <v>20</v>
      </c>
      <c r="F709" s="230" t="s">
        <v>169</v>
      </c>
      <c r="G709" s="228"/>
      <c r="H709" s="231">
        <v>556.05</v>
      </c>
      <c r="I709" s="232"/>
      <c r="J709" s="228"/>
      <c r="K709" s="228"/>
      <c r="L709" s="233"/>
      <c r="M709" s="234"/>
      <c r="N709" s="235"/>
      <c r="O709" s="235"/>
      <c r="P709" s="235"/>
      <c r="Q709" s="235"/>
      <c r="R709" s="235"/>
      <c r="S709" s="235"/>
      <c r="T709" s="236"/>
      <c r="AT709" s="237" t="s">
        <v>167</v>
      </c>
      <c r="AU709" s="237" t="s">
        <v>165</v>
      </c>
      <c r="AV709" s="12" t="s">
        <v>164</v>
      </c>
      <c r="AW709" s="12" t="s">
        <v>34</v>
      </c>
      <c r="AX709" s="12" t="s">
        <v>8</v>
      </c>
      <c r="AY709" s="237" t="s">
        <v>157</v>
      </c>
    </row>
    <row r="710" spans="2:65" s="1" customFormat="1" ht="16.5" customHeight="1">
      <c r="B710" s="38"/>
      <c r="C710" s="248" t="s">
        <v>1040</v>
      </c>
      <c r="D710" s="248" t="s">
        <v>223</v>
      </c>
      <c r="E710" s="249" t="s">
        <v>1078</v>
      </c>
      <c r="F710" s="250" t="s">
        <v>1079</v>
      </c>
      <c r="G710" s="251" t="s">
        <v>172</v>
      </c>
      <c r="H710" s="252">
        <v>14.68</v>
      </c>
      <c r="I710" s="253"/>
      <c r="J710" s="252">
        <f>ROUND(I710*H710,0)</f>
        <v>0</v>
      </c>
      <c r="K710" s="250" t="s">
        <v>163</v>
      </c>
      <c r="L710" s="254"/>
      <c r="M710" s="255" t="s">
        <v>20</v>
      </c>
      <c r="N710" s="256" t="s">
        <v>46</v>
      </c>
      <c r="O710" s="79"/>
      <c r="P710" s="212">
        <f>O710*H710</f>
        <v>0</v>
      </c>
      <c r="Q710" s="212">
        <v>0.55</v>
      </c>
      <c r="R710" s="212">
        <f>Q710*H710</f>
        <v>8.074</v>
      </c>
      <c r="S710" s="212">
        <v>0</v>
      </c>
      <c r="T710" s="213">
        <f>S710*H710</f>
        <v>0</v>
      </c>
      <c r="AR710" s="17" t="s">
        <v>374</v>
      </c>
      <c r="AT710" s="17" t="s">
        <v>223</v>
      </c>
      <c r="AU710" s="17" t="s">
        <v>165</v>
      </c>
      <c r="AY710" s="17" t="s">
        <v>157</v>
      </c>
      <c r="BE710" s="214">
        <f>IF(N710="základní",J710,0)</f>
        <v>0</v>
      </c>
      <c r="BF710" s="214">
        <f>IF(N710="snížená",J710,0)</f>
        <v>0</v>
      </c>
      <c r="BG710" s="214">
        <f>IF(N710="zákl. přenesená",J710,0)</f>
        <v>0</v>
      </c>
      <c r="BH710" s="214">
        <f>IF(N710="sníž. přenesená",J710,0)</f>
        <v>0</v>
      </c>
      <c r="BI710" s="214">
        <f>IF(N710="nulová",J710,0)</f>
        <v>0</v>
      </c>
      <c r="BJ710" s="17" t="s">
        <v>165</v>
      </c>
      <c r="BK710" s="214">
        <f>ROUND(I710*H710,0)</f>
        <v>0</v>
      </c>
      <c r="BL710" s="17" t="s">
        <v>247</v>
      </c>
      <c r="BM710" s="17" t="s">
        <v>2336</v>
      </c>
    </row>
    <row r="711" spans="2:51" s="11" customFormat="1" ht="12">
      <c r="B711" s="215"/>
      <c r="C711" s="216"/>
      <c r="D711" s="217" t="s">
        <v>167</v>
      </c>
      <c r="E711" s="218" t="s">
        <v>20</v>
      </c>
      <c r="F711" s="219" t="s">
        <v>2337</v>
      </c>
      <c r="G711" s="216"/>
      <c r="H711" s="220">
        <v>14.68</v>
      </c>
      <c r="I711" s="221"/>
      <c r="J711" s="216"/>
      <c r="K711" s="216"/>
      <c r="L711" s="222"/>
      <c r="M711" s="223"/>
      <c r="N711" s="224"/>
      <c r="O711" s="224"/>
      <c r="P711" s="224"/>
      <c r="Q711" s="224"/>
      <c r="R711" s="224"/>
      <c r="S711" s="224"/>
      <c r="T711" s="225"/>
      <c r="AT711" s="226" t="s">
        <v>167</v>
      </c>
      <c r="AU711" s="226" t="s">
        <v>165</v>
      </c>
      <c r="AV711" s="11" t="s">
        <v>165</v>
      </c>
      <c r="AW711" s="11" t="s">
        <v>34</v>
      </c>
      <c r="AX711" s="11" t="s">
        <v>8</v>
      </c>
      <c r="AY711" s="226" t="s">
        <v>157</v>
      </c>
    </row>
    <row r="712" spans="2:65" s="1" customFormat="1" ht="22.5" customHeight="1">
      <c r="B712" s="38"/>
      <c r="C712" s="204" t="s">
        <v>1045</v>
      </c>
      <c r="D712" s="204" t="s">
        <v>159</v>
      </c>
      <c r="E712" s="205" t="s">
        <v>1083</v>
      </c>
      <c r="F712" s="206" t="s">
        <v>1084</v>
      </c>
      <c r="G712" s="207" t="s">
        <v>162</v>
      </c>
      <c r="H712" s="208">
        <v>468.28</v>
      </c>
      <c r="I712" s="209"/>
      <c r="J712" s="208">
        <f>ROUND(I712*H712,0)</f>
        <v>0</v>
      </c>
      <c r="K712" s="206" t="s">
        <v>163</v>
      </c>
      <c r="L712" s="43"/>
      <c r="M712" s="210" t="s">
        <v>20</v>
      </c>
      <c r="N712" s="211" t="s">
        <v>46</v>
      </c>
      <c r="O712" s="79"/>
      <c r="P712" s="212">
        <f>O712*H712</f>
        <v>0</v>
      </c>
      <c r="Q712" s="212">
        <v>0</v>
      </c>
      <c r="R712" s="212">
        <f>Q712*H712</f>
        <v>0</v>
      </c>
      <c r="S712" s="212">
        <v>0.015</v>
      </c>
      <c r="T712" s="213">
        <f>S712*H712</f>
        <v>7.0241999999999996</v>
      </c>
      <c r="AR712" s="17" t="s">
        <v>247</v>
      </c>
      <c r="AT712" s="17" t="s">
        <v>159</v>
      </c>
      <c r="AU712" s="17" t="s">
        <v>165</v>
      </c>
      <c r="AY712" s="17" t="s">
        <v>157</v>
      </c>
      <c r="BE712" s="214">
        <f>IF(N712="základní",J712,0)</f>
        <v>0</v>
      </c>
      <c r="BF712" s="214">
        <f>IF(N712="snížená",J712,0)</f>
        <v>0</v>
      </c>
      <c r="BG712" s="214">
        <f>IF(N712="zákl. přenesená",J712,0)</f>
        <v>0</v>
      </c>
      <c r="BH712" s="214">
        <f>IF(N712="sníž. přenesená",J712,0)</f>
        <v>0</v>
      </c>
      <c r="BI712" s="214">
        <f>IF(N712="nulová",J712,0)</f>
        <v>0</v>
      </c>
      <c r="BJ712" s="17" t="s">
        <v>165</v>
      </c>
      <c r="BK712" s="214">
        <f>ROUND(I712*H712,0)</f>
        <v>0</v>
      </c>
      <c r="BL712" s="17" t="s">
        <v>247</v>
      </c>
      <c r="BM712" s="17" t="s">
        <v>2338</v>
      </c>
    </row>
    <row r="713" spans="2:51" s="11" customFormat="1" ht="12">
      <c r="B713" s="215"/>
      <c r="C713" s="216"/>
      <c r="D713" s="217" t="s">
        <v>167</v>
      </c>
      <c r="E713" s="218" t="s">
        <v>20</v>
      </c>
      <c r="F713" s="219" t="s">
        <v>2339</v>
      </c>
      <c r="G713" s="216"/>
      <c r="H713" s="220">
        <v>468.28</v>
      </c>
      <c r="I713" s="221"/>
      <c r="J713" s="216"/>
      <c r="K713" s="216"/>
      <c r="L713" s="222"/>
      <c r="M713" s="223"/>
      <c r="N713" s="224"/>
      <c r="O713" s="224"/>
      <c r="P713" s="224"/>
      <c r="Q713" s="224"/>
      <c r="R713" s="224"/>
      <c r="S713" s="224"/>
      <c r="T713" s="225"/>
      <c r="AT713" s="226" t="s">
        <v>167</v>
      </c>
      <c r="AU713" s="226" t="s">
        <v>165</v>
      </c>
      <c r="AV713" s="11" t="s">
        <v>165</v>
      </c>
      <c r="AW713" s="11" t="s">
        <v>34</v>
      </c>
      <c r="AX713" s="11" t="s">
        <v>74</v>
      </c>
      <c r="AY713" s="226" t="s">
        <v>157</v>
      </c>
    </row>
    <row r="714" spans="2:51" s="12" customFormat="1" ht="12">
      <c r="B714" s="227"/>
      <c r="C714" s="228"/>
      <c r="D714" s="217" t="s">
        <v>167</v>
      </c>
      <c r="E714" s="229" t="s">
        <v>20</v>
      </c>
      <c r="F714" s="230" t="s">
        <v>169</v>
      </c>
      <c r="G714" s="228"/>
      <c r="H714" s="231">
        <v>468.28</v>
      </c>
      <c r="I714" s="232"/>
      <c r="J714" s="228"/>
      <c r="K714" s="228"/>
      <c r="L714" s="233"/>
      <c r="M714" s="234"/>
      <c r="N714" s="235"/>
      <c r="O714" s="235"/>
      <c r="P714" s="235"/>
      <c r="Q714" s="235"/>
      <c r="R714" s="235"/>
      <c r="S714" s="235"/>
      <c r="T714" s="236"/>
      <c r="AT714" s="237" t="s">
        <v>167</v>
      </c>
      <c r="AU714" s="237" t="s">
        <v>165</v>
      </c>
      <c r="AV714" s="12" t="s">
        <v>164</v>
      </c>
      <c r="AW714" s="12" t="s">
        <v>34</v>
      </c>
      <c r="AX714" s="12" t="s">
        <v>8</v>
      </c>
      <c r="AY714" s="237" t="s">
        <v>157</v>
      </c>
    </row>
    <row r="715" spans="2:65" s="1" customFormat="1" ht="16.5" customHeight="1">
      <c r="B715" s="38"/>
      <c r="C715" s="204" t="s">
        <v>1050</v>
      </c>
      <c r="D715" s="204" t="s">
        <v>159</v>
      </c>
      <c r="E715" s="205" t="s">
        <v>1087</v>
      </c>
      <c r="F715" s="206" t="s">
        <v>1088</v>
      </c>
      <c r="G715" s="207" t="s">
        <v>172</v>
      </c>
      <c r="H715" s="208">
        <v>14.68</v>
      </c>
      <c r="I715" s="209"/>
      <c r="J715" s="208">
        <f>ROUND(I715*H715,0)</f>
        <v>0</v>
      </c>
      <c r="K715" s="206" t="s">
        <v>163</v>
      </c>
      <c r="L715" s="43"/>
      <c r="M715" s="210" t="s">
        <v>20</v>
      </c>
      <c r="N715" s="211" t="s">
        <v>46</v>
      </c>
      <c r="O715" s="79"/>
      <c r="P715" s="212">
        <f>O715*H715</f>
        <v>0</v>
      </c>
      <c r="Q715" s="212">
        <v>0.02337</v>
      </c>
      <c r="R715" s="212">
        <f>Q715*H715</f>
        <v>0.3430716</v>
      </c>
      <c r="S715" s="212">
        <v>0</v>
      </c>
      <c r="T715" s="213">
        <f>S715*H715</f>
        <v>0</v>
      </c>
      <c r="AR715" s="17" t="s">
        <v>247</v>
      </c>
      <c r="AT715" s="17" t="s">
        <v>159</v>
      </c>
      <c r="AU715" s="17" t="s">
        <v>165</v>
      </c>
      <c r="AY715" s="17" t="s">
        <v>157</v>
      </c>
      <c r="BE715" s="214">
        <f>IF(N715="základní",J715,0)</f>
        <v>0</v>
      </c>
      <c r="BF715" s="214">
        <f>IF(N715="snížená",J715,0)</f>
        <v>0</v>
      </c>
      <c r="BG715" s="214">
        <f>IF(N715="zákl. přenesená",J715,0)</f>
        <v>0</v>
      </c>
      <c r="BH715" s="214">
        <f>IF(N715="sníž. přenesená",J715,0)</f>
        <v>0</v>
      </c>
      <c r="BI715" s="214">
        <f>IF(N715="nulová",J715,0)</f>
        <v>0</v>
      </c>
      <c r="BJ715" s="17" t="s">
        <v>165</v>
      </c>
      <c r="BK715" s="214">
        <f>ROUND(I715*H715,0)</f>
        <v>0</v>
      </c>
      <c r="BL715" s="17" t="s">
        <v>247</v>
      </c>
      <c r="BM715" s="17" t="s">
        <v>2340</v>
      </c>
    </row>
    <row r="716" spans="2:51" s="11" customFormat="1" ht="12">
      <c r="B716" s="215"/>
      <c r="C716" s="216"/>
      <c r="D716" s="217" t="s">
        <v>167</v>
      </c>
      <c r="E716" s="218" t="s">
        <v>20</v>
      </c>
      <c r="F716" s="219" t="s">
        <v>2337</v>
      </c>
      <c r="G716" s="216"/>
      <c r="H716" s="220">
        <v>14.68</v>
      </c>
      <c r="I716" s="221"/>
      <c r="J716" s="216"/>
      <c r="K716" s="216"/>
      <c r="L716" s="222"/>
      <c r="M716" s="223"/>
      <c r="N716" s="224"/>
      <c r="O716" s="224"/>
      <c r="P716" s="224"/>
      <c r="Q716" s="224"/>
      <c r="R716" s="224"/>
      <c r="S716" s="224"/>
      <c r="T716" s="225"/>
      <c r="AT716" s="226" t="s">
        <v>167</v>
      </c>
      <c r="AU716" s="226" t="s">
        <v>165</v>
      </c>
      <c r="AV716" s="11" t="s">
        <v>165</v>
      </c>
      <c r="AW716" s="11" t="s">
        <v>34</v>
      </c>
      <c r="AX716" s="11" t="s">
        <v>8</v>
      </c>
      <c r="AY716" s="226" t="s">
        <v>157</v>
      </c>
    </row>
    <row r="717" spans="2:65" s="1" customFormat="1" ht="22.5" customHeight="1">
      <c r="B717" s="38"/>
      <c r="C717" s="204" t="s">
        <v>1055</v>
      </c>
      <c r="D717" s="204" t="s">
        <v>159</v>
      </c>
      <c r="E717" s="205" t="s">
        <v>1092</v>
      </c>
      <c r="F717" s="206" t="s">
        <v>1093</v>
      </c>
      <c r="G717" s="207" t="s">
        <v>514</v>
      </c>
      <c r="H717" s="208">
        <v>8.42</v>
      </c>
      <c r="I717" s="209"/>
      <c r="J717" s="208">
        <f>ROUND(I717*H717,0)</f>
        <v>0</v>
      </c>
      <c r="K717" s="206" t="s">
        <v>163</v>
      </c>
      <c r="L717" s="43"/>
      <c r="M717" s="210" t="s">
        <v>20</v>
      </c>
      <c r="N717" s="211" t="s">
        <v>46</v>
      </c>
      <c r="O717" s="79"/>
      <c r="P717" s="212">
        <f>O717*H717</f>
        <v>0</v>
      </c>
      <c r="Q717" s="212">
        <v>0</v>
      </c>
      <c r="R717" s="212">
        <f>Q717*H717</f>
        <v>0</v>
      </c>
      <c r="S717" s="212">
        <v>0</v>
      </c>
      <c r="T717" s="213">
        <f>S717*H717</f>
        <v>0</v>
      </c>
      <c r="AR717" s="17" t="s">
        <v>247</v>
      </c>
      <c r="AT717" s="17" t="s">
        <v>159</v>
      </c>
      <c r="AU717" s="17" t="s">
        <v>165</v>
      </c>
      <c r="AY717" s="17" t="s">
        <v>157</v>
      </c>
      <c r="BE717" s="214">
        <f>IF(N717="základní",J717,0)</f>
        <v>0</v>
      </c>
      <c r="BF717" s="214">
        <f>IF(N717="snížená",J717,0)</f>
        <v>0</v>
      </c>
      <c r="BG717" s="214">
        <f>IF(N717="zákl. přenesená",J717,0)</f>
        <v>0</v>
      </c>
      <c r="BH717" s="214">
        <f>IF(N717="sníž. přenesená",J717,0)</f>
        <v>0</v>
      </c>
      <c r="BI717" s="214">
        <f>IF(N717="nulová",J717,0)</f>
        <v>0</v>
      </c>
      <c r="BJ717" s="17" t="s">
        <v>165</v>
      </c>
      <c r="BK717" s="214">
        <f>ROUND(I717*H717,0)</f>
        <v>0</v>
      </c>
      <c r="BL717" s="17" t="s">
        <v>247</v>
      </c>
      <c r="BM717" s="17" t="s">
        <v>2341</v>
      </c>
    </row>
    <row r="718" spans="2:63" s="10" customFormat="1" ht="22.8" customHeight="1">
      <c r="B718" s="188"/>
      <c r="C718" s="189"/>
      <c r="D718" s="190" t="s">
        <v>73</v>
      </c>
      <c r="E718" s="202" t="s">
        <v>1095</v>
      </c>
      <c r="F718" s="202" t="s">
        <v>1096</v>
      </c>
      <c r="G718" s="189"/>
      <c r="H718" s="189"/>
      <c r="I718" s="192"/>
      <c r="J718" s="203">
        <f>BK718</f>
        <v>0</v>
      </c>
      <c r="K718" s="189"/>
      <c r="L718" s="194"/>
      <c r="M718" s="195"/>
      <c r="N718" s="196"/>
      <c r="O718" s="196"/>
      <c r="P718" s="197">
        <f>SUM(P719:P760)</f>
        <v>0</v>
      </c>
      <c r="Q718" s="196"/>
      <c r="R718" s="197">
        <f>SUM(R719:R760)</f>
        <v>1.8950132999999998</v>
      </c>
      <c r="S718" s="196"/>
      <c r="T718" s="198">
        <f>SUM(T719:T760)</f>
        <v>3.7690786</v>
      </c>
      <c r="AR718" s="199" t="s">
        <v>165</v>
      </c>
      <c r="AT718" s="200" t="s">
        <v>73</v>
      </c>
      <c r="AU718" s="200" t="s">
        <v>8</v>
      </c>
      <c r="AY718" s="199" t="s">
        <v>157</v>
      </c>
      <c r="BK718" s="201">
        <f>SUM(BK719:BK760)</f>
        <v>0</v>
      </c>
    </row>
    <row r="719" spans="2:65" s="1" customFormat="1" ht="16.5" customHeight="1">
      <c r="B719" s="38"/>
      <c r="C719" s="204" t="s">
        <v>1059</v>
      </c>
      <c r="D719" s="204" t="s">
        <v>159</v>
      </c>
      <c r="E719" s="205" t="s">
        <v>1098</v>
      </c>
      <c r="F719" s="206" t="s">
        <v>1099</v>
      </c>
      <c r="G719" s="207" t="s">
        <v>434</v>
      </c>
      <c r="H719" s="208">
        <v>2</v>
      </c>
      <c r="I719" s="209"/>
      <c r="J719" s="208">
        <f>ROUND(I719*H719,0)</f>
        <v>0</v>
      </c>
      <c r="K719" s="206" t="s">
        <v>163</v>
      </c>
      <c r="L719" s="43"/>
      <c r="M719" s="210" t="s">
        <v>20</v>
      </c>
      <c r="N719" s="211" t="s">
        <v>46</v>
      </c>
      <c r="O719" s="79"/>
      <c r="P719" s="212">
        <f>O719*H719</f>
        <v>0</v>
      </c>
      <c r="Q719" s="212">
        <v>0</v>
      </c>
      <c r="R719" s="212">
        <f>Q719*H719</f>
        <v>0</v>
      </c>
      <c r="S719" s="212">
        <v>0</v>
      </c>
      <c r="T719" s="213">
        <f>S719*H719</f>
        <v>0</v>
      </c>
      <c r="AR719" s="17" t="s">
        <v>247</v>
      </c>
      <c r="AT719" s="17" t="s">
        <v>159</v>
      </c>
      <c r="AU719" s="17" t="s">
        <v>165</v>
      </c>
      <c r="AY719" s="17" t="s">
        <v>157</v>
      </c>
      <c r="BE719" s="214">
        <f>IF(N719="základní",J719,0)</f>
        <v>0</v>
      </c>
      <c r="BF719" s="214">
        <f>IF(N719="snížená",J719,0)</f>
        <v>0</v>
      </c>
      <c r="BG719" s="214">
        <f>IF(N719="zákl. přenesená",J719,0)</f>
        <v>0</v>
      </c>
      <c r="BH719" s="214">
        <f>IF(N719="sníž. přenesená",J719,0)</f>
        <v>0</v>
      </c>
      <c r="BI719" s="214">
        <f>IF(N719="nulová",J719,0)</f>
        <v>0</v>
      </c>
      <c r="BJ719" s="17" t="s">
        <v>165</v>
      </c>
      <c r="BK719" s="214">
        <f>ROUND(I719*H719,0)</f>
        <v>0</v>
      </c>
      <c r="BL719" s="17" t="s">
        <v>247</v>
      </c>
      <c r="BM719" s="17" t="s">
        <v>2342</v>
      </c>
    </row>
    <row r="720" spans="2:51" s="11" customFormat="1" ht="12">
      <c r="B720" s="215"/>
      <c r="C720" s="216"/>
      <c r="D720" s="217" t="s">
        <v>167</v>
      </c>
      <c r="E720" s="218" t="s">
        <v>20</v>
      </c>
      <c r="F720" s="219" t="s">
        <v>2343</v>
      </c>
      <c r="G720" s="216"/>
      <c r="H720" s="220">
        <v>2</v>
      </c>
      <c r="I720" s="221"/>
      <c r="J720" s="216"/>
      <c r="K720" s="216"/>
      <c r="L720" s="222"/>
      <c r="M720" s="223"/>
      <c r="N720" s="224"/>
      <c r="O720" s="224"/>
      <c r="P720" s="224"/>
      <c r="Q720" s="224"/>
      <c r="R720" s="224"/>
      <c r="S720" s="224"/>
      <c r="T720" s="225"/>
      <c r="AT720" s="226" t="s">
        <v>167</v>
      </c>
      <c r="AU720" s="226" t="s">
        <v>165</v>
      </c>
      <c r="AV720" s="11" t="s">
        <v>165</v>
      </c>
      <c r="AW720" s="11" t="s">
        <v>34</v>
      </c>
      <c r="AX720" s="11" t="s">
        <v>8</v>
      </c>
      <c r="AY720" s="226" t="s">
        <v>157</v>
      </c>
    </row>
    <row r="721" spans="2:65" s="1" customFormat="1" ht="16.5" customHeight="1">
      <c r="B721" s="38"/>
      <c r="C721" s="204" t="s">
        <v>1062</v>
      </c>
      <c r="D721" s="204" t="s">
        <v>159</v>
      </c>
      <c r="E721" s="205" t="s">
        <v>1103</v>
      </c>
      <c r="F721" s="206" t="s">
        <v>1104</v>
      </c>
      <c r="G721" s="207" t="s">
        <v>434</v>
      </c>
      <c r="H721" s="208">
        <v>102</v>
      </c>
      <c r="I721" s="209"/>
      <c r="J721" s="208">
        <f>ROUND(I721*H721,0)</f>
        <v>0</v>
      </c>
      <c r="K721" s="206" t="s">
        <v>163</v>
      </c>
      <c r="L721" s="43"/>
      <c r="M721" s="210" t="s">
        <v>20</v>
      </c>
      <c r="N721" s="211" t="s">
        <v>46</v>
      </c>
      <c r="O721" s="79"/>
      <c r="P721" s="212">
        <f>O721*H721</f>
        <v>0</v>
      </c>
      <c r="Q721" s="212">
        <v>0</v>
      </c>
      <c r="R721" s="212">
        <f>Q721*H721</f>
        <v>0</v>
      </c>
      <c r="S721" s="212">
        <v>0</v>
      </c>
      <c r="T721" s="213">
        <f>S721*H721</f>
        <v>0</v>
      </c>
      <c r="AR721" s="17" t="s">
        <v>247</v>
      </c>
      <c r="AT721" s="17" t="s">
        <v>159</v>
      </c>
      <c r="AU721" s="17" t="s">
        <v>165</v>
      </c>
      <c r="AY721" s="17" t="s">
        <v>157</v>
      </c>
      <c r="BE721" s="214">
        <f>IF(N721="základní",J721,0)</f>
        <v>0</v>
      </c>
      <c r="BF721" s="214">
        <f>IF(N721="snížená",J721,0)</f>
        <v>0</v>
      </c>
      <c r="BG721" s="214">
        <f>IF(N721="zákl. přenesená",J721,0)</f>
        <v>0</v>
      </c>
      <c r="BH721" s="214">
        <f>IF(N721="sníž. přenesená",J721,0)</f>
        <v>0</v>
      </c>
      <c r="BI721" s="214">
        <f>IF(N721="nulová",J721,0)</f>
        <v>0</v>
      </c>
      <c r="BJ721" s="17" t="s">
        <v>165</v>
      </c>
      <c r="BK721" s="214">
        <f>ROUND(I721*H721,0)</f>
        <v>0</v>
      </c>
      <c r="BL721" s="17" t="s">
        <v>247</v>
      </c>
      <c r="BM721" s="17" t="s">
        <v>2344</v>
      </c>
    </row>
    <row r="722" spans="2:51" s="11" customFormat="1" ht="12">
      <c r="B722" s="215"/>
      <c r="C722" s="216"/>
      <c r="D722" s="217" t="s">
        <v>167</v>
      </c>
      <c r="E722" s="218" t="s">
        <v>20</v>
      </c>
      <c r="F722" s="219" t="s">
        <v>2345</v>
      </c>
      <c r="G722" s="216"/>
      <c r="H722" s="220">
        <v>102</v>
      </c>
      <c r="I722" s="221"/>
      <c r="J722" s="216"/>
      <c r="K722" s="216"/>
      <c r="L722" s="222"/>
      <c r="M722" s="223"/>
      <c r="N722" s="224"/>
      <c r="O722" s="224"/>
      <c r="P722" s="224"/>
      <c r="Q722" s="224"/>
      <c r="R722" s="224"/>
      <c r="S722" s="224"/>
      <c r="T722" s="225"/>
      <c r="AT722" s="226" t="s">
        <v>167</v>
      </c>
      <c r="AU722" s="226" t="s">
        <v>165</v>
      </c>
      <c r="AV722" s="11" t="s">
        <v>165</v>
      </c>
      <c r="AW722" s="11" t="s">
        <v>34</v>
      </c>
      <c r="AX722" s="11" t="s">
        <v>8</v>
      </c>
      <c r="AY722" s="226" t="s">
        <v>157</v>
      </c>
    </row>
    <row r="723" spans="2:65" s="1" customFormat="1" ht="16.5" customHeight="1">
      <c r="B723" s="38"/>
      <c r="C723" s="204" t="s">
        <v>1068</v>
      </c>
      <c r="D723" s="204" t="s">
        <v>159</v>
      </c>
      <c r="E723" s="205" t="s">
        <v>1108</v>
      </c>
      <c r="F723" s="206" t="s">
        <v>1109</v>
      </c>
      <c r="G723" s="207" t="s">
        <v>162</v>
      </c>
      <c r="H723" s="208">
        <v>480.11</v>
      </c>
      <c r="I723" s="209"/>
      <c r="J723" s="208">
        <f>ROUND(I723*H723,0)</f>
        <v>0</v>
      </c>
      <c r="K723" s="206" t="s">
        <v>163</v>
      </c>
      <c r="L723" s="43"/>
      <c r="M723" s="210" t="s">
        <v>20</v>
      </c>
      <c r="N723" s="211" t="s">
        <v>46</v>
      </c>
      <c r="O723" s="79"/>
      <c r="P723" s="212">
        <f>O723*H723</f>
        <v>0</v>
      </c>
      <c r="Q723" s="212">
        <v>0</v>
      </c>
      <c r="R723" s="212">
        <f>Q723*H723</f>
        <v>0</v>
      </c>
      <c r="S723" s="212">
        <v>0.00594</v>
      </c>
      <c r="T723" s="213">
        <f>S723*H723</f>
        <v>2.8518534</v>
      </c>
      <c r="AR723" s="17" t="s">
        <v>247</v>
      </c>
      <c r="AT723" s="17" t="s">
        <v>159</v>
      </c>
      <c r="AU723" s="17" t="s">
        <v>165</v>
      </c>
      <c r="AY723" s="17" t="s">
        <v>157</v>
      </c>
      <c r="BE723" s="214">
        <f>IF(N723="základní",J723,0)</f>
        <v>0</v>
      </c>
      <c r="BF723" s="214">
        <f>IF(N723="snížená",J723,0)</f>
        <v>0</v>
      </c>
      <c r="BG723" s="214">
        <f>IF(N723="zákl. přenesená",J723,0)</f>
        <v>0</v>
      </c>
      <c r="BH723" s="214">
        <f>IF(N723="sníž. přenesená",J723,0)</f>
        <v>0</v>
      </c>
      <c r="BI723" s="214">
        <f>IF(N723="nulová",J723,0)</f>
        <v>0</v>
      </c>
      <c r="BJ723" s="17" t="s">
        <v>165</v>
      </c>
      <c r="BK723" s="214">
        <f>ROUND(I723*H723,0)</f>
        <v>0</v>
      </c>
      <c r="BL723" s="17" t="s">
        <v>247</v>
      </c>
      <c r="BM723" s="17" t="s">
        <v>2346</v>
      </c>
    </row>
    <row r="724" spans="2:51" s="11" customFormat="1" ht="12">
      <c r="B724" s="215"/>
      <c r="C724" s="216"/>
      <c r="D724" s="217" t="s">
        <v>167</v>
      </c>
      <c r="E724" s="218" t="s">
        <v>20</v>
      </c>
      <c r="F724" s="219" t="s">
        <v>2339</v>
      </c>
      <c r="G724" s="216"/>
      <c r="H724" s="220">
        <v>468.28</v>
      </c>
      <c r="I724" s="221"/>
      <c r="J724" s="216"/>
      <c r="K724" s="216"/>
      <c r="L724" s="222"/>
      <c r="M724" s="223"/>
      <c r="N724" s="224"/>
      <c r="O724" s="224"/>
      <c r="P724" s="224"/>
      <c r="Q724" s="224"/>
      <c r="R724" s="224"/>
      <c r="S724" s="224"/>
      <c r="T724" s="225"/>
      <c r="AT724" s="226" t="s">
        <v>167</v>
      </c>
      <c r="AU724" s="226" t="s">
        <v>165</v>
      </c>
      <c r="AV724" s="11" t="s">
        <v>165</v>
      </c>
      <c r="AW724" s="11" t="s">
        <v>34</v>
      </c>
      <c r="AX724" s="11" t="s">
        <v>74</v>
      </c>
      <c r="AY724" s="226" t="s">
        <v>157</v>
      </c>
    </row>
    <row r="725" spans="2:51" s="13" customFormat="1" ht="12">
      <c r="B725" s="238"/>
      <c r="C725" s="239"/>
      <c r="D725" s="217" t="s">
        <v>167</v>
      </c>
      <c r="E725" s="240" t="s">
        <v>20</v>
      </c>
      <c r="F725" s="241" t="s">
        <v>2347</v>
      </c>
      <c r="G725" s="239"/>
      <c r="H725" s="240" t="s">
        <v>20</v>
      </c>
      <c r="I725" s="242"/>
      <c r="J725" s="239"/>
      <c r="K725" s="239"/>
      <c r="L725" s="243"/>
      <c r="M725" s="244"/>
      <c r="N725" s="245"/>
      <c r="O725" s="245"/>
      <c r="P725" s="245"/>
      <c r="Q725" s="245"/>
      <c r="R725" s="245"/>
      <c r="S725" s="245"/>
      <c r="T725" s="246"/>
      <c r="AT725" s="247" t="s">
        <v>167</v>
      </c>
      <c r="AU725" s="247" t="s">
        <v>165</v>
      </c>
      <c r="AV725" s="13" t="s">
        <v>8</v>
      </c>
      <c r="AW725" s="13" t="s">
        <v>34</v>
      </c>
      <c r="AX725" s="13" t="s">
        <v>74</v>
      </c>
      <c r="AY725" s="247" t="s">
        <v>157</v>
      </c>
    </row>
    <row r="726" spans="2:51" s="11" customFormat="1" ht="12">
      <c r="B726" s="215"/>
      <c r="C726" s="216"/>
      <c r="D726" s="217" t="s">
        <v>167</v>
      </c>
      <c r="E726" s="218" t="s">
        <v>20</v>
      </c>
      <c r="F726" s="219" t="s">
        <v>2348</v>
      </c>
      <c r="G726" s="216"/>
      <c r="H726" s="220">
        <v>11.83</v>
      </c>
      <c r="I726" s="221"/>
      <c r="J726" s="216"/>
      <c r="K726" s="216"/>
      <c r="L726" s="222"/>
      <c r="M726" s="223"/>
      <c r="N726" s="224"/>
      <c r="O726" s="224"/>
      <c r="P726" s="224"/>
      <c r="Q726" s="224"/>
      <c r="R726" s="224"/>
      <c r="S726" s="224"/>
      <c r="T726" s="225"/>
      <c r="AT726" s="226" t="s">
        <v>167</v>
      </c>
      <c r="AU726" s="226" t="s">
        <v>165</v>
      </c>
      <c r="AV726" s="11" t="s">
        <v>165</v>
      </c>
      <c r="AW726" s="11" t="s">
        <v>34</v>
      </c>
      <c r="AX726" s="11" t="s">
        <v>74</v>
      </c>
      <c r="AY726" s="226" t="s">
        <v>157</v>
      </c>
    </row>
    <row r="727" spans="2:51" s="12" customFormat="1" ht="12">
      <c r="B727" s="227"/>
      <c r="C727" s="228"/>
      <c r="D727" s="217" t="s">
        <v>167</v>
      </c>
      <c r="E727" s="229" t="s">
        <v>20</v>
      </c>
      <c r="F727" s="230" t="s">
        <v>169</v>
      </c>
      <c r="G727" s="228"/>
      <c r="H727" s="231">
        <v>480.10999999999996</v>
      </c>
      <c r="I727" s="232"/>
      <c r="J727" s="228"/>
      <c r="K727" s="228"/>
      <c r="L727" s="233"/>
      <c r="M727" s="234"/>
      <c r="N727" s="235"/>
      <c r="O727" s="235"/>
      <c r="P727" s="235"/>
      <c r="Q727" s="235"/>
      <c r="R727" s="235"/>
      <c r="S727" s="235"/>
      <c r="T727" s="236"/>
      <c r="AT727" s="237" t="s">
        <v>167</v>
      </c>
      <c r="AU727" s="237" t="s">
        <v>165</v>
      </c>
      <c r="AV727" s="12" t="s">
        <v>164</v>
      </c>
      <c r="AW727" s="12" t="s">
        <v>34</v>
      </c>
      <c r="AX727" s="12" t="s">
        <v>8</v>
      </c>
      <c r="AY727" s="237" t="s">
        <v>157</v>
      </c>
    </row>
    <row r="728" spans="2:65" s="1" customFormat="1" ht="16.5" customHeight="1">
      <c r="B728" s="38"/>
      <c r="C728" s="204" t="s">
        <v>1073</v>
      </c>
      <c r="D728" s="204" t="s">
        <v>159</v>
      </c>
      <c r="E728" s="205" t="s">
        <v>1112</v>
      </c>
      <c r="F728" s="206" t="s">
        <v>1113</v>
      </c>
      <c r="G728" s="207" t="s">
        <v>707</v>
      </c>
      <c r="H728" s="208">
        <v>4</v>
      </c>
      <c r="I728" s="209"/>
      <c r="J728" s="208">
        <f>ROUND(I728*H728,0)</f>
        <v>0</v>
      </c>
      <c r="K728" s="206" t="s">
        <v>163</v>
      </c>
      <c r="L728" s="43"/>
      <c r="M728" s="210" t="s">
        <v>20</v>
      </c>
      <c r="N728" s="211" t="s">
        <v>46</v>
      </c>
      <c r="O728" s="79"/>
      <c r="P728" s="212">
        <f>O728*H728</f>
        <v>0</v>
      </c>
      <c r="Q728" s="212">
        <v>0</v>
      </c>
      <c r="R728" s="212">
        <f>Q728*H728</f>
        <v>0</v>
      </c>
      <c r="S728" s="212">
        <v>0.00906</v>
      </c>
      <c r="T728" s="213">
        <f>S728*H728</f>
        <v>0.03624</v>
      </c>
      <c r="AR728" s="17" t="s">
        <v>247</v>
      </c>
      <c r="AT728" s="17" t="s">
        <v>159</v>
      </c>
      <c r="AU728" s="17" t="s">
        <v>165</v>
      </c>
      <c r="AY728" s="17" t="s">
        <v>157</v>
      </c>
      <c r="BE728" s="214">
        <f>IF(N728="základní",J728,0)</f>
        <v>0</v>
      </c>
      <c r="BF728" s="214">
        <f>IF(N728="snížená",J728,0)</f>
        <v>0</v>
      </c>
      <c r="BG728" s="214">
        <f>IF(N728="zákl. přenesená",J728,0)</f>
        <v>0</v>
      </c>
      <c r="BH728" s="214">
        <f>IF(N728="sníž. přenesená",J728,0)</f>
        <v>0</v>
      </c>
      <c r="BI728" s="214">
        <f>IF(N728="nulová",J728,0)</f>
        <v>0</v>
      </c>
      <c r="BJ728" s="17" t="s">
        <v>165</v>
      </c>
      <c r="BK728" s="214">
        <f>ROUND(I728*H728,0)</f>
        <v>0</v>
      </c>
      <c r="BL728" s="17" t="s">
        <v>247</v>
      </c>
      <c r="BM728" s="17" t="s">
        <v>2349</v>
      </c>
    </row>
    <row r="729" spans="2:51" s="11" customFormat="1" ht="12">
      <c r="B729" s="215"/>
      <c r="C729" s="216"/>
      <c r="D729" s="217" t="s">
        <v>167</v>
      </c>
      <c r="E729" s="218" t="s">
        <v>20</v>
      </c>
      <c r="F729" s="219" t="s">
        <v>2350</v>
      </c>
      <c r="G729" s="216"/>
      <c r="H729" s="220">
        <v>4</v>
      </c>
      <c r="I729" s="221"/>
      <c r="J729" s="216"/>
      <c r="K729" s="216"/>
      <c r="L729" s="222"/>
      <c r="M729" s="223"/>
      <c r="N729" s="224"/>
      <c r="O729" s="224"/>
      <c r="P729" s="224"/>
      <c r="Q729" s="224"/>
      <c r="R729" s="224"/>
      <c r="S729" s="224"/>
      <c r="T729" s="225"/>
      <c r="AT729" s="226" t="s">
        <v>167</v>
      </c>
      <c r="AU729" s="226" t="s">
        <v>165</v>
      </c>
      <c r="AV729" s="11" t="s">
        <v>165</v>
      </c>
      <c r="AW729" s="11" t="s">
        <v>34</v>
      </c>
      <c r="AX729" s="11" t="s">
        <v>8</v>
      </c>
      <c r="AY729" s="226" t="s">
        <v>157</v>
      </c>
    </row>
    <row r="730" spans="2:65" s="1" customFormat="1" ht="16.5" customHeight="1">
      <c r="B730" s="38"/>
      <c r="C730" s="204" t="s">
        <v>1077</v>
      </c>
      <c r="D730" s="204" t="s">
        <v>159</v>
      </c>
      <c r="E730" s="205" t="s">
        <v>1123</v>
      </c>
      <c r="F730" s="206" t="s">
        <v>1124</v>
      </c>
      <c r="G730" s="207" t="s">
        <v>231</v>
      </c>
      <c r="H730" s="208">
        <v>155.6</v>
      </c>
      <c r="I730" s="209"/>
      <c r="J730" s="208">
        <f>ROUND(I730*H730,0)</f>
        <v>0</v>
      </c>
      <c r="K730" s="206" t="s">
        <v>163</v>
      </c>
      <c r="L730" s="43"/>
      <c r="M730" s="210" t="s">
        <v>20</v>
      </c>
      <c r="N730" s="211" t="s">
        <v>46</v>
      </c>
      <c r="O730" s="79"/>
      <c r="P730" s="212">
        <f>O730*H730</f>
        <v>0</v>
      </c>
      <c r="Q730" s="212">
        <v>0</v>
      </c>
      <c r="R730" s="212">
        <f>Q730*H730</f>
        <v>0</v>
      </c>
      <c r="S730" s="212">
        <v>0.00167</v>
      </c>
      <c r="T730" s="213">
        <f>S730*H730</f>
        <v>0.25985199999999997</v>
      </c>
      <c r="AR730" s="17" t="s">
        <v>247</v>
      </c>
      <c r="AT730" s="17" t="s">
        <v>159</v>
      </c>
      <c r="AU730" s="17" t="s">
        <v>165</v>
      </c>
      <c r="AY730" s="17" t="s">
        <v>157</v>
      </c>
      <c r="BE730" s="214">
        <f>IF(N730="základní",J730,0)</f>
        <v>0</v>
      </c>
      <c r="BF730" s="214">
        <f>IF(N730="snížená",J730,0)</f>
        <v>0</v>
      </c>
      <c r="BG730" s="214">
        <f>IF(N730="zákl. přenesená",J730,0)</f>
        <v>0</v>
      </c>
      <c r="BH730" s="214">
        <f>IF(N730="sníž. přenesená",J730,0)</f>
        <v>0</v>
      </c>
      <c r="BI730" s="214">
        <f>IF(N730="nulová",J730,0)</f>
        <v>0</v>
      </c>
      <c r="BJ730" s="17" t="s">
        <v>165</v>
      </c>
      <c r="BK730" s="214">
        <f>ROUND(I730*H730,0)</f>
        <v>0</v>
      </c>
      <c r="BL730" s="17" t="s">
        <v>247</v>
      </c>
      <c r="BM730" s="17" t="s">
        <v>2351</v>
      </c>
    </row>
    <row r="731" spans="2:51" s="11" customFormat="1" ht="12">
      <c r="B731" s="215"/>
      <c r="C731" s="216"/>
      <c r="D731" s="217" t="s">
        <v>167</v>
      </c>
      <c r="E731" s="218" t="s">
        <v>20</v>
      </c>
      <c r="F731" s="219" t="s">
        <v>2352</v>
      </c>
      <c r="G731" s="216"/>
      <c r="H731" s="220">
        <v>155.6</v>
      </c>
      <c r="I731" s="221"/>
      <c r="J731" s="216"/>
      <c r="K731" s="216"/>
      <c r="L731" s="222"/>
      <c r="M731" s="223"/>
      <c r="N731" s="224"/>
      <c r="O731" s="224"/>
      <c r="P731" s="224"/>
      <c r="Q731" s="224"/>
      <c r="R731" s="224"/>
      <c r="S731" s="224"/>
      <c r="T731" s="225"/>
      <c r="AT731" s="226" t="s">
        <v>167</v>
      </c>
      <c r="AU731" s="226" t="s">
        <v>165</v>
      </c>
      <c r="AV731" s="11" t="s">
        <v>165</v>
      </c>
      <c r="AW731" s="11" t="s">
        <v>34</v>
      </c>
      <c r="AX731" s="11" t="s">
        <v>8</v>
      </c>
      <c r="AY731" s="226" t="s">
        <v>157</v>
      </c>
    </row>
    <row r="732" spans="2:65" s="1" customFormat="1" ht="16.5" customHeight="1">
      <c r="B732" s="38"/>
      <c r="C732" s="204" t="s">
        <v>1082</v>
      </c>
      <c r="D732" s="204" t="s">
        <v>159</v>
      </c>
      <c r="E732" s="205" t="s">
        <v>1129</v>
      </c>
      <c r="F732" s="206" t="s">
        <v>1130</v>
      </c>
      <c r="G732" s="207" t="s">
        <v>162</v>
      </c>
      <c r="H732" s="208">
        <v>33.53</v>
      </c>
      <c r="I732" s="209"/>
      <c r="J732" s="208">
        <f>ROUND(I732*H732,0)</f>
        <v>0</v>
      </c>
      <c r="K732" s="206" t="s">
        <v>163</v>
      </c>
      <c r="L732" s="43"/>
      <c r="M732" s="210" t="s">
        <v>20</v>
      </c>
      <c r="N732" s="211" t="s">
        <v>46</v>
      </c>
      <c r="O732" s="79"/>
      <c r="P732" s="212">
        <f>O732*H732</f>
        <v>0</v>
      </c>
      <c r="Q732" s="212">
        <v>0</v>
      </c>
      <c r="R732" s="212">
        <f>Q732*H732</f>
        <v>0</v>
      </c>
      <c r="S732" s="212">
        <v>0.00584</v>
      </c>
      <c r="T732" s="213">
        <f>S732*H732</f>
        <v>0.1958152</v>
      </c>
      <c r="AR732" s="17" t="s">
        <v>247</v>
      </c>
      <c r="AT732" s="17" t="s">
        <v>159</v>
      </c>
      <c r="AU732" s="17" t="s">
        <v>165</v>
      </c>
      <c r="AY732" s="17" t="s">
        <v>157</v>
      </c>
      <c r="BE732" s="214">
        <f>IF(N732="základní",J732,0)</f>
        <v>0</v>
      </c>
      <c r="BF732" s="214">
        <f>IF(N732="snížená",J732,0)</f>
        <v>0</v>
      </c>
      <c r="BG732" s="214">
        <f>IF(N732="zákl. přenesená",J732,0)</f>
        <v>0</v>
      </c>
      <c r="BH732" s="214">
        <f>IF(N732="sníž. přenesená",J732,0)</f>
        <v>0</v>
      </c>
      <c r="BI732" s="214">
        <f>IF(N732="nulová",J732,0)</f>
        <v>0</v>
      </c>
      <c r="BJ732" s="17" t="s">
        <v>165</v>
      </c>
      <c r="BK732" s="214">
        <f>ROUND(I732*H732,0)</f>
        <v>0</v>
      </c>
      <c r="BL732" s="17" t="s">
        <v>247</v>
      </c>
      <c r="BM732" s="17" t="s">
        <v>2353</v>
      </c>
    </row>
    <row r="733" spans="2:51" s="11" customFormat="1" ht="12">
      <c r="B733" s="215"/>
      <c r="C733" s="216"/>
      <c r="D733" s="217" t="s">
        <v>167</v>
      </c>
      <c r="E733" s="218" t="s">
        <v>20</v>
      </c>
      <c r="F733" s="219" t="s">
        <v>2354</v>
      </c>
      <c r="G733" s="216"/>
      <c r="H733" s="220">
        <v>33.53</v>
      </c>
      <c r="I733" s="221"/>
      <c r="J733" s="216"/>
      <c r="K733" s="216"/>
      <c r="L733" s="222"/>
      <c r="M733" s="223"/>
      <c r="N733" s="224"/>
      <c r="O733" s="224"/>
      <c r="P733" s="224"/>
      <c r="Q733" s="224"/>
      <c r="R733" s="224"/>
      <c r="S733" s="224"/>
      <c r="T733" s="225"/>
      <c r="AT733" s="226" t="s">
        <v>167</v>
      </c>
      <c r="AU733" s="226" t="s">
        <v>165</v>
      </c>
      <c r="AV733" s="11" t="s">
        <v>165</v>
      </c>
      <c r="AW733" s="11" t="s">
        <v>34</v>
      </c>
      <c r="AX733" s="11" t="s">
        <v>8</v>
      </c>
      <c r="AY733" s="226" t="s">
        <v>157</v>
      </c>
    </row>
    <row r="734" spans="2:65" s="1" customFormat="1" ht="16.5" customHeight="1">
      <c r="B734" s="38"/>
      <c r="C734" s="204" t="s">
        <v>1086</v>
      </c>
      <c r="D734" s="204" t="s">
        <v>159</v>
      </c>
      <c r="E734" s="205" t="s">
        <v>1134</v>
      </c>
      <c r="F734" s="206" t="s">
        <v>1135</v>
      </c>
      <c r="G734" s="207" t="s">
        <v>231</v>
      </c>
      <c r="H734" s="208">
        <v>91.3</v>
      </c>
      <c r="I734" s="209"/>
      <c r="J734" s="208">
        <f>ROUND(I734*H734,0)</f>
        <v>0</v>
      </c>
      <c r="K734" s="206" t="s">
        <v>163</v>
      </c>
      <c r="L734" s="43"/>
      <c r="M734" s="210" t="s">
        <v>20</v>
      </c>
      <c r="N734" s="211" t="s">
        <v>46</v>
      </c>
      <c r="O734" s="79"/>
      <c r="P734" s="212">
        <f>O734*H734</f>
        <v>0</v>
      </c>
      <c r="Q734" s="212">
        <v>0</v>
      </c>
      <c r="R734" s="212">
        <f>Q734*H734</f>
        <v>0</v>
      </c>
      <c r="S734" s="212">
        <v>0.0026</v>
      </c>
      <c r="T734" s="213">
        <f>S734*H734</f>
        <v>0.23737999999999998</v>
      </c>
      <c r="AR734" s="17" t="s">
        <v>247</v>
      </c>
      <c r="AT734" s="17" t="s">
        <v>159</v>
      </c>
      <c r="AU734" s="17" t="s">
        <v>165</v>
      </c>
      <c r="AY734" s="17" t="s">
        <v>157</v>
      </c>
      <c r="BE734" s="214">
        <f>IF(N734="základní",J734,0)</f>
        <v>0</v>
      </c>
      <c r="BF734" s="214">
        <f>IF(N734="snížená",J734,0)</f>
        <v>0</v>
      </c>
      <c r="BG734" s="214">
        <f>IF(N734="zákl. přenesená",J734,0)</f>
        <v>0</v>
      </c>
      <c r="BH734" s="214">
        <f>IF(N734="sníž. přenesená",J734,0)</f>
        <v>0</v>
      </c>
      <c r="BI734" s="214">
        <f>IF(N734="nulová",J734,0)</f>
        <v>0</v>
      </c>
      <c r="BJ734" s="17" t="s">
        <v>165</v>
      </c>
      <c r="BK734" s="214">
        <f>ROUND(I734*H734,0)</f>
        <v>0</v>
      </c>
      <c r="BL734" s="17" t="s">
        <v>247</v>
      </c>
      <c r="BM734" s="17" t="s">
        <v>2355</v>
      </c>
    </row>
    <row r="735" spans="2:51" s="11" customFormat="1" ht="12">
      <c r="B735" s="215"/>
      <c r="C735" s="216"/>
      <c r="D735" s="217" t="s">
        <v>167</v>
      </c>
      <c r="E735" s="218" t="s">
        <v>20</v>
      </c>
      <c r="F735" s="219" t="s">
        <v>2356</v>
      </c>
      <c r="G735" s="216"/>
      <c r="H735" s="220">
        <v>91.3</v>
      </c>
      <c r="I735" s="221"/>
      <c r="J735" s="216"/>
      <c r="K735" s="216"/>
      <c r="L735" s="222"/>
      <c r="M735" s="223"/>
      <c r="N735" s="224"/>
      <c r="O735" s="224"/>
      <c r="P735" s="224"/>
      <c r="Q735" s="224"/>
      <c r="R735" s="224"/>
      <c r="S735" s="224"/>
      <c r="T735" s="225"/>
      <c r="AT735" s="226" t="s">
        <v>167</v>
      </c>
      <c r="AU735" s="226" t="s">
        <v>165</v>
      </c>
      <c r="AV735" s="11" t="s">
        <v>165</v>
      </c>
      <c r="AW735" s="11" t="s">
        <v>34</v>
      </c>
      <c r="AX735" s="11" t="s">
        <v>8</v>
      </c>
      <c r="AY735" s="226" t="s">
        <v>157</v>
      </c>
    </row>
    <row r="736" spans="2:65" s="1" customFormat="1" ht="16.5" customHeight="1">
      <c r="B736" s="38"/>
      <c r="C736" s="204" t="s">
        <v>1091</v>
      </c>
      <c r="D736" s="204" t="s">
        <v>159</v>
      </c>
      <c r="E736" s="205" t="s">
        <v>1139</v>
      </c>
      <c r="F736" s="206" t="s">
        <v>1140</v>
      </c>
      <c r="G736" s="207" t="s">
        <v>231</v>
      </c>
      <c r="H736" s="208">
        <v>47.7</v>
      </c>
      <c r="I736" s="209"/>
      <c r="J736" s="208">
        <f>ROUND(I736*H736,0)</f>
        <v>0</v>
      </c>
      <c r="K736" s="206" t="s">
        <v>163</v>
      </c>
      <c r="L736" s="43"/>
      <c r="M736" s="210" t="s">
        <v>20</v>
      </c>
      <c r="N736" s="211" t="s">
        <v>46</v>
      </c>
      <c r="O736" s="79"/>
      <c r="P736" s="212">
        <f>O736*H736</f>
        <v>0</v>
      </c>
      <c r="Q736" s="212">
        <v>0</v>
      </c>
      <c r="R736" s="212">
        <f>Q736*H736</f>
        <v>0</v>
      </c>
      <c r="S736" s="212">
        <v>0.00394</v>
      </c>
      <c r="T736" s="213">
        <f>S736*H736</f>
        <v>0.187938</v>
      </c>
      <c r="AR736" s="17" t="s">
        <v>247</v>
      </c>
      <c r="AT736" s="17" t="s">
        <v>159</v>
      </c>
      <c r="AU736" s="17" t="s">
        <v>165</v>
      </c>
      <c r="AY736" s="17" t="s">
        <v>157</v>
      </c>
      <c r="BE736" s="214">
        <f>IF(N736="základní",J736,0)</f>
        <v>0</v>
      </c>
      <c r="BF736" s="214">
        <f>IF(N736="snížená",J736,0)</f>
        <v>0</v>
      </c>
      <c r="BG736" s="214">
        <f>IF(N736="zákl. přenesená",J736,0)</f>
        <v>0</v>
      </c>
      <c r="BH736" s="214">
        <f>IF(N736="sníž. přenesená",J736,0)</f>
        <v>0</v>
      </c>
      <c r="BI736" s="214">
        <f>IF(N736="nulová",J736,0)</f>
        <v>0</v>
      </c>
      <c r="BJ736" s="17" t="s">
        <v>165</v>
      </c>
      <c r="BK736" s="214">
        <f>ROUND(I736*H736,0)</f>
        <v>0</v>
      </c>
      <c r="BL736" s="17" t="s">
        <v>247</v>
      </c>
      <c r="BM736" s="17" t="s">
        <v>2357</v>
      </c>
    </row>
    <row r="737" spans="2:51" s="11" customFormat="1" ht="12">
      <c r="B737" s="215"/>
      <c r="C737" s="216"/>
      <c r="D737" s="217" t="s">
        <v>167</v>
      </c>
      <c r="E737" s="218" t="s">
        <v>20</v>
      </c>
      <c r="F737" s="219" t="s">
        <v>2358</v>
      </c>
      <c r="G737" s="216"/>
      <c r="H737" s="220">
        <v>47.7</v>
      </c>
      <c r="I737" s="221"/>
      <c r="J737" s="216"/>
      <c r="K737" s="216"/>
      <c r="L737" s="222"/>
      <c r="M737" s="223"/>
      <c r="N737" s="224"/>
      <c r="O737" s="224"/>
      <c r="P737" s="224"/>
      <c r="Q737" s="224"/>
      <c r="R737" s="224"/>
      <c r="S737" s="224"/>
      <c r="T737" s="225"/>
      <c r="AT737" s="226" t="s">
        <v>167</v>
      </c>
      <c r="AU737" s="226" t="s">
        <v>165</v>
      </c>
      <c r="AV737" s="11" t="s">
        <v>165</v>
      </c>
      <c r="AW737" s="11" t="s">
        <v>34</v>
      </c>
      <c r="AX737" s="11" t="s">
        <v>8</v>
      </c>
      <c r="AY737" s="226" t="s">
        <v>157</v>
      </c>
    </row>
    <row r="738" spans="2:65" s="1" customFormat="1" ht="22.5" customHeight="1">
      <c r="B738" s="38"/>
      <c r="C738" s="204" t="s">
        <v>1097</v>
      </c>
      <c r="D738" s="204" t="s">
        <v>159</v>
      </c>
      <c r="E738" s="205" t="s">
        <v>1144</v>
      </c>
      <c r="F738" s="206" t="s">
        <v>1145</v>
      </c>
      <c r="G738" s="207" t="s">
        <v>162</v>
      </c>
      <c r="H738" s="208">
        <v>569.68</v>
      </c>
      <c r="I738" s="209"/>
      <c r="J738" s="208">
        <f>ROUND(I738*H738,0)</f>
        <v>0</v>
      </c>
      <c r="K738" s="206" t="s">
        <v>163</v>
      </c>
      <c r="L738" s="43"/>
      <c r="M738" s="210" t="s">
        <v>20</v>
      </c>
      <c r="N738" s="211" t="s">
        <v>46</v>
      </c>
      <c r="O738" s="79"/>
      <c r="P738" s="212">
        <f>O738*H738</f>
        <v>0</v>
      </c>
      <c r="Q738" s="212">
        <v>0.00268</v>
      </c>
      <c r="R738" s="212">
        <f>Q738*H738</f>
        <v>1.5267423999999998</v>
      </c>
      <c r="S738" s="212">
        <v>0</v>
      </c>
      <c r="T738" s="213">
        <f>S738*H738</f>
        <v>0</v>
      </c>
      <c r="AR738" s="17" t="s">
        <v>247</v>
      </c>
      <c r="AT738" s="17" t="s">
        <v>159</v>
      </c>
      <c r="AU738" s="17" t="s">
        <v>165</v>
      </c>
      <c r="AY738" s="17" t="s">
        <v>157</v>
      </c>
      <c r="BE738" s="214">
        <f>IF(N738="základní",J738,0)</f>
        <v>0</v>
      </c>
      <c r="BF738" s="214">
        <f>IF(N738="snížená",J738,0)</f>
        <v>0</v>
      </c>
      <c r="BG738" s="214">
        <f>IF(N738="zákl. přenesená",J738,0)</f>
        <v>0</v>
      </c>
      <c r="BH738" s="214">
        <f>IF(N738="sníž. přenesená",J738,0)</f>
        <v>0</v>
      </c>
      <c r="BI738" s="214">
        <f>IF(N738="nulová",J738,0)</f>
        <v>0</v>
      </c>
      <c r="BJ738" s="17" t="s">
        <v>165</v>
      </c>
      <c r="BK738" s="214">
        <f>ROUND(I738*H738,0)</f>
        <v>0</v>
      </c>
      <c r="BL738" s="17" t="s">
        <v>247</v>
      </c>
      <c r="BM738" s="17" t="s">
        <v>2359</v>
      </c>
    </row>
    <row r="739" spans="2:51" s="11" customFormat="1" ht="12">
      <c r="B739" s="215"/>
      <c r="C739" s="216"/>
      <c r="D739" s="217" t="s">
        <v>167</v>
      </c>
      <c r="E739" s="218" t="s">
        <v>20</v>
      </c>
      <c r="F739" s="219" t="s">
        <v>2360</v>
      </c>
      <c r="G739" s="216"/>
      <c r="H739" s="220">
        <v>557.85</v>
      </c>
      <c r="I739" s="221"/>
      <c r="J739" s="216"/>
      <c r="K739" s="216"/>
      <c r="L739" s="222"/>
      <c r="M739" s="223"/>
      <c r="N739" s="224"/>
      <c r="O739" s="224"/>
      <c r="P739" s="224"/>
      <c r="Q739" s="224"/>
      <c r="R739" s="224"/>
      <c r="S739" s="224"/>
      <c r="T739" s="225"/>
      <c r="AT739" s="226" t="s">
        <v>167</v>
      </c>
      <c r="AU739" s="226" t="s">
        <v>165</v>
      </c>
      <c r="AV739" s="11" t="s">
        <v>165</v>
      </c>
      <c r="AW739" s="11" t="s">
        <v>34</v>
      </c>
      <c r="AX739" s="11" t="s">
        <v>74</v>
      </c>
      <c r="AY739" s="226" t="s">
        <v>157</v>
      </c>
    </row>
    <row r="740" spans="2:51" s="13" customFormat="1" ht="12">
      <c r="B740" s="238"/>
      <c r="C740" s="239"/>
      <c r="D740" s="217" t="s">
        <v>167</v>
      </c>
      <c r="E740" s="240" t="s">
        <v>20</v>
      </c>
      <c r="F740" s="241" t="s">
        <v>2347</v>
      </c>
      <c r="G740" s="239"/>
      <c r="H740" s="240" t="s">
        <v>20</v>
      </c>
      <c r="I740" s="242"/>
      <c r="J740" s="239"/>
      <c r="K740" s="239"/>
      <c r="L740" s="243"/>
      <c r="M740" s="244"/>
      <c r="N740" s="245"/>
      <c r="O740" s="245"/>
      <c r="P740" s="245"/>
      <c r="Q740" s="245"/>
      <c r="R740" s="245"/>
      <c r="S740" s="245"/>
      <c r="T740" s="246"/>
      <c r="AT740" s="247" t="s">
        <v>167</v>
      </c>
      <c r="AU740" s="247" t="s">
        <v>165</v>
      </c>
      <c r="AV740" s="13" t="s">
        <v>8</v>
      </c>
      <c r="AW740" s="13" t="s">
        <v>34</v>
      </c>
      <c r="AX740" s="13" t="s">
        <v>74</v>
      </c>
      <c r="AY740" s="247" t="s">
        <v>157</v>
      </c>
    </row>
    <row r="741" spans="2:51" s="11" customFormat="1" ht="12">
      <c r="B741" s="215"/>
      <c r="C741" s="216"/>
      <c r="D741" s="217" t="s">
        <v>167</v>
      </c>
      <c r="E741" s="218" t="s">
        <v>20</v>
      </c>
      <c r="F741" s="219" t="s">
        <v>2348</v>
      </c>
      <c r="G741" s="216"/>
      <c r="H741" s="220">
        <v>11.83</v>
      </c>
      <c r="I741" s="221"/>
      <c r="J741" s="216"/>
      <c r="K741" s="216"/>
      <c r="L741" s="222"/>
      <c r="M741" s="223"/>
      <c r="N741" s="224"/>
      <c r="O741" s="224"/>
      <c r="P741" s="224"/>
      <c r="Q741" s="224"/>
      <c r="R741" s="224"/>
      <c r="S741" s="224"/>
      <c r="T741" s="225"/>
      <c r="AT741" s="226" t="s">
        <v>167</v>
      </c>
      <c r="AU741" s="226" t="s">
        <v>165</v>
      </c>
      <c r="AV741" s="11" t="s">
        <v>165</v>
      </c>
      <c r="AW741" s="11" t="s">
        <v>34</v>
      </c>
      <c r="AX741" s="11" t="s">
        <v>74</v>
      </c>
      <c r="AY741" s="226" t="s">
        <v>157</v>
      </c>
    </row>
    <row r="742" spans="2:51" s="12" customFormat="1" ht="12">
      <c r="B742" s="227"/>
      <c r="C742" s="228"/>
      <c r="D742" s="217" t="s">
        <v>167</v>
      </c>
      <c r="E742" s="229" t="s">
        <v>20</v>
      </c>
      <c r="F742" s="230" t="s">
        <v>169</v>
      </c>
      <c r="G742" s="228"/>
      <c r="H742" s="231">
        <v>569.6800000000001</v>
      </c>
      <c r="I742" s="232"/>
      <c r="J742" s="228"/>
      <c r="K742" s="228"/>
      <c r="L742" s="233"/>
      <c r="M742" s="234"/>
      <c r="N742" s="235"/>
      <c r="O742" s="235"/>
      <c r="P742" s="235"/>
      <c r="Q742" s="235"/>
      <c r="R742" s="235"/>
      <c r="S742" s="235"/>
      <c r="T742" s="236"/>
      <c r="AT742" s="237" t="s">
        <v>167</v>
      </c>
      <c r="AU742" s="237" t="s">
        <v>165</v>
      </c>
      <c r="AV742" s="12" t="s">
        <v>164</v>
      </c>
      <c r="AW742" s="12" t="s">
        <v>34</v>
      </c>
      <c r="AX742" s="12" t="s">
        <v>8</v>
      </c>
      <c r="AY742" s="237" t="s">
        <v>157</v>
      </c>
    </row>
    <row r="743" spans="2:65" s="1" customFormat="1" ht="16.5" customHeight="1">
      <c r="B743" s="38"/>
      <c r="C743" s="204" t="s">
        <v>1102</v>
      </c>
      <c r="D743" s="204" t="s">
        <v>159</v>
      </c>
      <c r="E743" s="205" t="s">
        <v>1152</v>
      </c>
      <c r="F743" s="206" t="s">
        <v>1153</v>
      </c>
      <c r="G743" s="207" t="s">
        <v>231</v>
      </c>
      <c r="H743" s="208">
        <v>155.6</v>
      </c>
      <c r="I743" s="209"/>
      <c r="J743" s="208">
        <f>ROUND(I743*H743,0)</f>
        <v>0</v>
      </c>
      <c r="K743" s="206" t="s">
        <v>163</v>
      </c>
      <c r="L743" s="43"/>
      <c r="M743" s="210" t="s">
        <v>20</v>
      </c>
      <c r="N743" s="211" t="s">
        <v>46</v>
      </c>
      <c r="O743" s="79"/>
      <c r="P743" s="212">
        <f>O743*H743</f>
        <v>0</v>
      </c>
      <c r="Q743" s="212">
        <v>0.00039</v>
      </c>
      <c r="R743" s="212">
        <f>Q743*H743</f>
        <v>0.060683999999999995</v>
      </c>
      <c r="S743" s="212">
        <v>0</v>
      </c>
      <c r="T743" s="213">
        <f>S743*H743</f>
        <v>0</v>
      </c>
      <c r="AR743" s="17" t="s">
        <v>247</v>
      </c>
      <c r="AT743" s="17" t="s">
        <v>159</v>
      </c>
      <c r="AU743" s="17" t="s">
        <v>165</v>
      </c>
      <c r="AY743" s="17" t="s">
        <v>157</v>
      </c>
      <c r="BE743" s="214">
        <f>IF(N743="základní",J743,0)</f>
        <v>0</v>
      </c>
      <c r="BF743" s="214">
        <f>IF(N743="snížená",J743,0)</f>
        <v>0</v>
      </c>
      <c r="BG743" s="214">
        <f>IF(N743="zákl. přenesená",J743,0)</f>
        <v>0</v>
      </c>
      <c r="BH743" s="214">
        <f>IF(N743="sníž. přenesená",J743,0)</f>
        <v>0</v>
      </c>
      <c r="BI743" s="214">
        <f>IF(N743="nulová",J743,0)</f>
        <v>0</v>
      </c>
      <c r="BJ743" s="17" t="s">
        <v>165</v>
      </c>
      <c r="BK743" s="214">
        <f>ROUND(I743*H743,0)</f>
        <v>0</v>
      </c>
      <c r="BL743" s="17" t="s">
        <v>247</v>
      </c>
      <c r="BM743" s="17" t="s">
        <v>2361</v>
      </c>
    </row>
    <row r="744" spans="2:51" s="11" customFormat="1" ht="12">
      <c r="B744" s="215"/>
      <c r="C744" s="216"/>
      <c r="D744" s="217" t="s">
        <v>167</v>
      </c>
      <c r="E744" s="218" t="s">
        <v>20</v>
      </c>
      <c r="F744" s="219" t="s">
        <v>2352</v>
      </c>
      <c r="G744" s="216"/>
      <c r="H744" s="220">
        <v>155.6</v>
      </c>
      <c r="I744" s="221"/>
      <c r="J744" s="216"/>
      <c r="K744" s="216"/>
      <c r="L744" s="222"/>
      <c r="M744" s="223"/>
      <c r="N744" s="224"/>
      <c r="O744" s="224"/>
      <c r="P744" s="224"/>
      <c r="Q744" s="224"/>
      <c r="R744" s="224"/>
      <c r="S744" s="224"/>
      <c r="T744" s="225"/>
      <c r="AT744" s="226" t="s">
        <v>167</v>
      </c>
      <c r="AU744" s="226" t="s">
        <v>165</v>
      </c>
      <c r="AV744" s="11" t="s">
        <v>165</v>
      </c>
      <c r="AW744" s="11" t="s">
        <v>34</v>
      </c>
      <c r="AX744" s="11" t="s">
        <v>74</v>
      </c>
      <c r="AY744" s="226" t="s">
        <v>157</v>
      </c>
    </row>
    <row r="745" spans="2:51" s="12" customFormat="1" ht="12">
      <c r="B745" s="227"/>
      <c r="C745" s="228"/>
      <c r="D745" s="217" t="s">
        <v>167</v>
      </c>
      <c r="E745" s="229" t="s">
        <v>20</v>
      </c>
      <c r="F745" s="230" t="s">
        <v>169</v>
      </c>
      <c r="G745" s="228"/>
      <c r="H745" s="231">
        <v>155.6</v>
      </c>
      <c r="I745" s="232"/>
      <c r="J745" s="228"/>
      <c r="K745" s="228"/>
      <c r="L745" s="233"/>
      <c r="M745" s="234"/>
      <c r="N745" s="235"/>
      <c r="O745" s="235"/>
      <c r="P745" s="235"/>
      <c r="Q745" s="235"/>
      <c r="R745" s="235"/>
      <c r="S745" s="235"/>
      <c r="T745" s="236"/>
      <c r="AT745" s="237" t="s">
        <v>167</v>
      </c>
      <c r="AU745" s="237" t="s">
        <v>165</v>
      </c>
      <c r="AV745" s="12" t="s">
        <v>164</v>
      </c>
      <c r="AW745" s="12" t="s">
        <v>34</v>
      </c>
      <c r="AX745" s="12" t="s">
        <v>8</v>
      </c>
      <c r="AY745" s="237" t="s">
        <v>157</v>
      </c>
    </row>
    <row r="746" spans="2:65" s="1" customFormat="1" ht="16.5" customHeight="1">
      <c r="B746" s="38"/>
      <c r="C746" s="204" t="s">
        <v>1107</v>
      </c>
      <c r="D746" s="204" t="s">
        <v>159</v>
      </c>
      <c r="E746" s="205" t="s">
        <v>2362</v>
      </c>
      <c r="F746" s="206" t="s">
        <v>2363</v>
      </c>
      <c r="G746" s="207" t="s">
        <v>231</v>
      </c>
      <c r="H746" s="208">
        <v>53.7</v>
      </c>
      <c r="I746" s="209"/>
      <c r="J746" s="208">
        <f>ROUND(I746*H746,0)</f>
        <v>0</v>
      </c>
      <c r="K746" s="206" t="s">
        <v>163</v>
      </c>
      <c r="L746" s="43"/>
      <c r="M746" s="210" t="s">
        <v>20</v>
      </c>
      <c r="N746" s="211" t="s">
        <v>46</v>
      </c>
      <c r="O746" s="79"/>
      <c r="P746" s="212">
        <f>O746*H746</f>
        <v>0</v>
      </c>
      <c r="Q746" s="212">
        <v>0.00079</v>
      </c>
      <c r="R746" s="212">
        <f>Q746*H746</f>
        <v>0.042423</v>
      </c>
      <c r="S746" s="212">
        <v>0</v>
      </c>
      <c r="T746" s="213">
        <f>S746*H746</f>
        <v>0</v>
      </c>
      <c r="AR746" s="17" t="s">
        <v>247</v>
      </c>
      <c r="AT746" s="17" t="s">
        <v>159</v>
      </c>
      <c r="AU746" s="17" t="s">
        <v>165</v>
      </c>
      <c r="AY746" s="17" t="s">
        <v>157</v>
      </c>
      <c r="BE746" s="214">
        <f>IF(N746="základní",J746,0)</f>
        <v>0</v>
      </c>
      <c r="BF746" s="214">
        <f>IF(N746="snížená",J746,0)</f>
        <v>0</v>
      </c>
      <c r="BG746" s="214">
        <f>IF(N746="zákl. přenesená",J746,0)</f>
        <v>0</v>
      </c>
      <c r="BH746" s="214">
        <f>IF(N746="sníž. přenesená",J746,0)</f>
        <v>0</v>
      </c>
      <c r="BI746" s="214">
        <f>IF(N746="nulová",J746,0)</f>
        <v>0</v>
      </c>
      <c r="BJ746" s="17" t="s">
        <v>165</v>
      </c>
      <c r="BK746" s="214">
        <f>ROUND(I746*H746,0)</f>
        <v>0</v>
      </c>
      <c r="BL746" s="17" t="s">
        <v>247</v>
      </c>
      <c r="BM746" s="17" t="s">
        <v>2364</v>
      </c>
    </row>
    <row r="747" spans="2:51" s="11" customFormat="1" ht="12">
      <c r="B747" s="215"/>
      <c r="C747" s="216"/>
      <c r="D747" s="217" t="s">
        <v>167</v>
      </c>
      <c r="E747" s="218" t="s">
        <v>20</v>
      </c>
      <c r="F747" s="219" t="s">
        <v>2365</v>
      </c>
      <c r="G747" s="216"/>
      <c r="H747" s="220">
        <v>53.7</v>
      </c>
      <c r="I747" s="221"/>
      <c r="J747" s="216"/>
      <c r="K747" s="216"/>
      <c r="L747" s="222"/>
      <c r="M747" s="223"/>
      <c r="N747" s="224"/>
      <c r="O747" s="224"/>
      <c r="P747" s="224"/>
      <c r="Q747" s="224"/>
      <c r="R747" s="224"/>
      <c r="S747" s="224"/>
      <c r="T747" s="225"/>
      <c r="AT747" s="226" t="s">
        <v>167</v>
      </c>
      <c r="AU747" s="226" t="s">
        <v>165</v>
      </c>
      <c r="AV747" s="11" t="s">
        <v>165</v>
      </c>
      <c r="AW747" s="11" t="s">
        <v>34</v>
      </c>
      <c r="AX747" s="11" t="s">
        <v>8</v>
      </c>
      <c r="AY747" s="226" t="s">
        <v>157</v>
      </c>
    </row>
    <row r="748" spans="2:65" s="1" customFormat="1" ht="16.5" customHeight="1">
      <c r="B748" s="38"/>
      <c r="C748" s="204" t="s">
        <v>1111</v>
      </c>
      <c r="D748" s="204" t="s">
        <v>159</v>
      </c>
      <c r="E748" s="205" t="s">
        <v>1156</v>
      </c>
      <c r="F748" s="206" t="s">
        <v>1157</v>
      </c>
      <c r="G748" s="207" t="s">
        <v>162</v>
      </c>
      <c r="H748" s="208">
        <v>38.43</v>
      </c>
      <c r="I748" s="209"/>
      <c r="J748" s="208">
        <f>ROUND(I748*H748,0)</f>
        <v>0</v>
      </c>
      <c r="K748" s="206" t="s">
        <v>163</v>
      </c>
      <c r="L748" s="43"/>
      <c r="M748" s="210" t="s">
        <v>20</v>
      </c>
      <c r="N748" s="211" t="s">
        <v>46</v>
      </c>
      <c r="O748" s="79"/>
      <c r="P748" s="212">
        <f>O748*H748</f>
        <v>0</v>
      </c>
      <c r="Q748" s="212">
        <v>0.00233</v>
      </c>
      <c r="R748" s="212">
        <f>Q748*H748</f>
        <v>0.08954190000000001</v>
      </c>
      <c r="S748" s="212">
        <v>0</v>
      </c>
      <c r="T748" s="213">
        <f>S748*H748</f>
        <v>0</v>
      </c>
      <c r="AR748" s="17" t="s">
        <v>247</v>
      </c>
      <c r="AT748" s="17" t="s">
        <v>159</v>
      </c>
      <c r="AU748" s="17" t="s">
        <v>165</v>
      </c>
      <c r="AY748" s="17" t="s">
        <v>157</v>
      </c>
      <c r="BE748" s="214">
        <f>IF(N748="základní",J748,0)</f>
        <v>0</v>
      </c>
      <c r="BF748" s="214">
        <f>IF(N748="snížená",J748,0)</f>
        <v>0</v>
      </c>
      <c r="BG748" s="214">
        <f>IF(N748="zákl. přenesená",J748,0)</f>
        <v>0</v>
      </c>
      <c r="BH748" s="214">
        <f>IF(N748="sníž. přenesená",J748,0)</f>
        <v>0</v>
      </c>
      <c r="BI748" s="214">
        <f>IF(N748="nulová",J748,0)</f>
        <v>0</v>
      </c>
      <c r="BJ748" s="17" t="s">
        <v>165</v>
      </c>
      <c r="BK748" s="214">
        <f>ROUND(I748*H748,0)</f>
        <v>0</v>
      </c>
      <c r="BL748" s="17" t="s">
        <v>247</v>
      </c>
      <c r="BM748" s="17" t="s">
        <v>2366</v>
      </c>
    </row>
    <row r="749" spans="2:51" s="11" customFormat="1" ht="12">
      <c r="B749" s="215"/>
      <c r="C749" s="216"/>
      <c r="D749" s="217" t="s">
        <v>167</v>
      </c>
      <c r="E749" s="218" t="s">
        <v>20</v>
      </c>
      <c r="F749" s="219" t="s">
        <v>2367</v>
      </c>
      <c r="G749" s="216"/>
      <c r="H749" s="220">
        <v>38.43</v>
      </c>
      <c r="I749" s="221"/>
      <c r="J749" s="216"/>
      <c r="K749" s="216"/>
      <c r="L749" s="222"/>
      <c r="M749" s="223"/>
      <c r="N749" s="224"/>
      <c r="O749" s="224"/>
      <c r="P749" s="224"/>
      <c r="Q749" s="224"/>
      <c r="R749" s="224"/>
      <c r="S749" s="224"/>
      <c r="T749" s="225"/>
      <c r="AT749" s="226" t="s">
        <v>167</v>
      </c>
      <c r="AU749" s="226" t="s">
        <v>165</v>
      </c>
      <c r="AV749" s="11" t="s">
        <v>165</v>
      </c>
      <c r="AW749" s="11" t="s">
        <v>34</v>
      </c>
      <c r="AX749" s="11" t="s">
        <v>74</v>
      </c>
      <c r="AY749" s="226" t="s">
        <v>157</v>
      </c>
    </row>
    <row r="750" spans="2:51" s="12" customFormat="1" ht="12">
      <c r="B750" s="227"/>
      <c r="C750" s="228"/>
      <c r="D750" s="217" t="s">
        <v>167</v>
      </c>
      <c r="E750" s="229" t="s">
        <v>20</v>
      </c>
      <c r="F750" s="230" t="s">
        <v>169</v>
      </c>
      <c r="G750" s="228"/>
      <c r="H750" s="231">
        <v>38.43</v>
      </c>
      <c r="I750" s="232"/>
      <c r="J750" s="228"/>
      <c r="K750" s="228"/>
      <c r="L750" s="233"/>
      <c r="M750" s="234"/>
      <c r="N750" s="235"/>
      <c r="O750" s="235"/>
      <c r="P750" s="235"/>
      <c r="Q750" s="235"/>
      <c r="R750" s="235"/>
      <c r="S750" s="235"/>
      <c r="T750" s="236"/>
      <c r="AT750" s="237" t="s">
        <v>167</v>
      </c>
      <c r="AU750" s="237" t="s">
        <v>165</v>
      </c>
      <c r="AV750" s="12" t="s">
        <v>164</v>
      </c>
      <c r="AW750" s="12" t="s">
        <v>34</v>
      </c>
      <c r="AX750" s="12" t="s">
        <v>8</v>
      </c>
      <c r="AY750" s="237" t="s">
        <v>157</v>
      </c>
    </row>
    <row r="751" spans="2:65" s="1" customFormat="1" ht="22.5" customHeight="1">
      <c r="B751" s="38"/>
      <c r="C751" s="204" t="s">
        <v>1116</v>
      </c>
      <c r="D751" s="204" t="s">
        <v>159</v>
      </c>
      <c r="E751" s="205" t="s">
        <v>1161</v>
      </c>
      <c r="F751" s="206" t="s">
        <v>1162</v>
      </c>
      <c r="G751" s="207" t="s">
        <v>707</v>
      </c>
      <c r="H751" s="208">
        <v>14</v>
      </c>
      <c r="I751" s="209"/>
      <c r="J751" s="208">
        <f>ROUND(I751*H751,0)</f>
        <v>0</v>
      </c>
      <c r="K751" s="206" t="s">
        <v>163</v>
      </c>
      <c r="L751" s="43"/>
      <c r="M751" s="210" t="s">
        <v>20</v>
      </c>
      <c r="N751" s="211" t="s">
        <v>46</v>
      </c>
      <c r="O751" s="79"/>
      <c r="P751" s="212">
        <f>O751*H751</f>
        <v>0</v>
      </c>
      <c r="Q751" s="212">
        <v>0.00075</v>
      </c>
      <c r="R751" s="212">
        <f>Q751*H751</f>
        <v>0.0105</v>
      </c>
      <c r="S751" s="212">
        <v>0</v>
      </c>
      <c r="T751" s="213">
        <f>S751*H751</f>
        <v>0</v>
      </c>
      <c r="AR751" s="17" t="s">
        <v>247</v>
      </c>
      <c r="AT751" s="17" t="s">
        <v>159</v>
      </c>
      <c r="AU751" s="17" t="s">
        <v>165</v>
      </c>
      <c r="AY751" s="17" t="s">
        <v>157</v>
      </c>
      <c r="BE751" s="214">
        <f>IF(N751="základní",J751,0)</f>
        <v>0</v>
      </c>
      <c r="BF751" s="214">
        <f>IF(N751="snížená",J751,0)</f>
        <v>0</v>
      </c>
      <c r="BG751" s="214">
        <f>IF(N751="zákl. přenesená",J751,0)</f>
        <v>0</v>
      </c>
      <c r="BH751" s="214">
        <f>IF(N751="sníž. přenesená",J751,0)</f>
        <v>0</v>
      </c>
      <c r="BI751" s="214">
        <f>IF(N751="nulová",J751,0)</f>
        <v>0</v>
      </c>
      <c r="BJ751" s="17" t="s">
        <v>165</v>
      </c>
      <c r="BK751" s="214">
        <f>ROUND(I751*H751,0)</f>
        <v>0</v>
      </c>
      <c r="BL751" s="17" t="s">
        <v>247</v>
      </c>
      <c r="BM751" s="17" t="s">
        <v>2368</v>
      </c>
    </row>
    <row r="752" spans="2:51" s="11" customFormat="1" ht="12">
      <c r="B752" s="215"/>
      <c r="C752" s="216"/>
      <c r="D752" s="217" t="s">
        <v>167</v>
      </c>
      <c r="E752" s="218" t="s">
        <v>20</v>
      </c>
      <c r="F752" s="219" t="s">
        <v>2369</v>
      </c>
      <c r="G752" s="216"/>
      <c r="H752" s="220">
        <v>14</v>
      </c>
      <c r="I752" s="221"/>
      <c r="J752" s="216"/>
      <c r="K752" s="216"/>
      <c r="L752" s="222"/>
      <c r="M752" s="223"/>
      <c r="N752" s="224"/>
      <c r="O752" s="224"/>
      <c r="P752" s="224"/>
      <c r="Q752" s="224"/>
      <c r="R752" s="224"/>
      <c r="S752" s="224"/>
      <c r="T752" s="225"/>
      <c r="AT752" s="226" t="s">
        <v>167</v>
      </c>
      <c r="AU752" s="226" t="s">
        <v>165</v>
      </c>
      <c r="AV752" s="11" t="s">
        <v>165</v>
      </c>
      <c r="AW752" s="11" t="s">
        <v>34</v>
      </c>
      <c r="AX752" s="11" t="s">
        <v>8</v>
      </c>
      <c r="AY752" s="226" t="s">
        <v>157</v>
      </c>
    </row>
    <row r="753" spans="2:65" s="1" customFormat="1" ht="22.5" customHeight="1">
      <c r="B753" s="38"/>
      <c r="C753" s="204" t="s">
        <v>1122</v>
      </c>
      <c r="D753" s="204" t="s">
        <v>159</v>
      </c>
      <c r="E753" s="205" t="s">
        <v>1165</v>
      </c>
      <c r="F753" s="206" t="s">
        <v>1166</v>
      </c>
      <c r="G753" s="207" t="s">
        <v>707</v>
      </c>
      <c r="H753" s="208">
        <v>3</v>
      </c>
      <c r="I753" s="209"/>
      <c r="J753" s="208">
        <f>ROUND(I753*H753,0)</f>
        <v>0</v>
      </c>
      <c r="K753" s="206" t="s">
        <v>163</v>
      </c>
      <c r="L753" s="43"/>
      <c r="M753" s="210" t="s">
        <v>20</v>
      </c>
      <c r="N753" s="211" t="s">
        <v>46</v>
      </c>
      <c r="O753" s="79"/>
      <c r="P753" s="212">
        <f>O753*H753</f>
        <v>0</v>
      </c>
      <c r="Q753" s="212">
        <v>0.00192</v>
      </c>
      <c r="R753" s="212">
        <f>Q753*H753</f>
        <v>0.00576</v>
      </c>
      <c r="S753" s="212">
        <v>0</v>
      </c>
      <c r="T753" s="213">
        <f>S753*H753</f>
        <v>0</v>
      </c>
      <c r="AR753" s="17" t="s">
        <v>247</v>
      </c>
      <c r="AT753" s="17" t="s">
        <v>159</v>
      </c>
      <c r="AU753" s="17" t="s">
        <v>165</v>
      </c>
      <c r="AY753" s="17" t="s">
        <v>157</v>
      </c>
      <c r="BE753" s="214">
        <f>IF(N753="základní",J753,0)</f>
        <v>0</v>
      </c>
      <c r="BF753" s="214">
        <f>IF(N753="snížená",J753,0)</f>
        <v>0</v>
      </c>
      <c r="BG753" s="214">
        <f>IF(N753="zákl. přenesená",J753,0)</f>
        <v>0</v>
      </c>
      <c r="BH753" s="214">
        <f>IF(N753="sníž. přenesená",J753,0)</f>
        <v>0</v>
      </c>
      <c r="BI753" s="214">
        <f>IF(N753="nulová",J753,0)</f>
        <v>0</v>
      </c>
      <c r="BJ753" s="17" t="s">
        <v>165</v>
      </c>
      <c r="BK753" s="214">
        <f>ROUND(I753*H753,0)</f>
        <v>0</v>
      </c>
      <c r="BL753" s="17" t="s">
        <v>247</v>
      </c>
      <c r="BM753" s="17" t="s">
        <v>2370</v>
      </c>
    </row>
    <row r="754" spans="2:51" s="11" customFormat="1" ht="12">
      <c r="B754" s="215"/>
      <c r="C754" s="216"/>
      <c r="D754" s="217" t="s">
        <v>167</v>
      </c>
      <c r="E754" s="218" t="s">
        <v>20</v>
      </c>
      <c r="F754" s="219" t="s">
        <v>1168</v>
      </c>
      <c r="G754" s="216"/>
      <c r="H754" s="220">
        <v>3</v>
      </c>
      <c r="I754" s="221"/>
      <c r="J754" s="216"/>
      <c r="K754" s="216"/>
      <c r="L754" s="222"/>
      <c r="M754" s="223"/>
      <c r="N754" s="224"/>
      <c r="O754" s="224"/>
      <c r="P754" s="224"/>
      <c r="Q754" s="224"/>
      <c r="R754" s="224"/>
      <c r="S754" s="224"/>
      <c r="T754" s="225"/>
      <c r="AT754" s="226" t="s">
        <v>167</v>
      </c>
      <c r="AU754" s="226" t="s">
        <v>165</v>
      </c>
      <c r="AV754" s="11" t="s">
        <v>165</v>
      </c>
      <c r="AW754" s="11" t="s">
        <v>34</v>
      </c>
      <c r="AX754" s="11" t="s">
        <v>74</v>
      </c>
      <c r="AY754" s="226" t="s">
        <v>157</v>
      </c>
    </row>
    <row r="755" spans="2:51" s="12" customFormat="1" ht="12">
      <c r="B755" s="227"/>
      <c r="C755" s="228"/>
      <c r="D755" s="217" t="s">
        <v>167</v>
      </c>
      <c r="E755" s="229" t="s">
        <v>20</v>
      </c>
      <c r="F755" s="230" t="s">
        <v>169</v>
      </c>
      <c r="G755" s="228"/>
      <c r="H755" s="231">
        <v>3</v>
      </c>
      <c r="I755" s="232"/>
      <c r="J755" s="228"/>
      <c r="K755" s="228"/>
      <c r="L755" s="233"/>
      <c r="M755" s="234"/>
      <c r="N755" s="235"/>
      <c r="O755" s="235"/>
      <c r="P755" s="235"/>
      <c r="Q755" s="235"/>
      <c r="R755" s="235"/>
      <c r="S755" s="235"/>
      <c r="T755" s="236"/>
      <c r="AT755" s="237" t="s">
        <v>167</v>
      </c>
      <c r="AU755" s="237" t="s">
        <v>165</v>
      </c>
      <c r="AV755" s="12" t="s">
        <v>164</v>
      </c>
      <c r="AW755" s="12" t="s">
        <v>34</v>
      </c>
      <c r="AX755" s="12" t="s">
        <v>8</v>
      </c>
      <c r="AY755" s="237" t="s">
        <v>157</v>
      </c>
    </row>
    <row r="756" spans="2:65" s="1" customFormat="1" ht="16.5" customHeight="1">
      <c r="B756" s="38"/>
      <c r="C756" s="204" t="s">
        <v>1128</v>
      </c>
      <c r="D756" s="204" t="s">
        <v>159</v>
      </c>
      <c r="E756" s="205" t="s">
        <v>1170</v>
      </c>
      <c r="F756" s="206" t="s">
        <v>1171</v>
      </c>
      <c r="G756" s="207" t="s">
        <v>231</v>
      </c>
      <c r="H756" s="208">
        <v>91.3</v>
      </c>
      <c r="I756" s="209"/>
      <c r="J756" s="208">
        <f>ROUND(I756*H756,0)</f>
        <v>0</v>
      </c>
      <c r="K756" s="206" t="s">
        <v>163</v>
      </c>
      <c r="L756" s="43"/>
      <c r="M756" s="210" t="s">
        <v>20</v>
      </c>
      <c r="N756" s="211" t="s">
        <v>46</v>
      </c>
      <c r="O756" s="79"/>
      <c r="P756" s="212">
        <f>O756*H756</f>
        <v>0</v>
      </c>
      <c r="Q756" s="212">
        <v>0.00092</v>
      </c>
      <c r="R756" s="212">
        <f>Q756*H756</f>
        <v>0.083996</v>
      </c>
      <c r="S756" s="212">
        <v>0</v>
      </c>
      <c r="T756" s="213">
        <f>S756*H756</f>
        <v>0</v>
      </c>
      <c r="AR756" s="17" t="s">
        <v>247</v>
      </c>
      <c r="AT756" s="17" t="s">
        <v>159</v>
      </c>
      <c r="AU756" s="17" t="s">
        <v>165</v>
      </c>
      <c r="AY756" s="17" t="s">
        <v>157</v>
      </c>
      <c r="BE756" s="214">
        <f>IF(N756="základní",J756,0)</f>
        <v>0</v>
      </c>
      <c r="BF756" s="214">
        <f>IF(N756="snížená",J756,0)</f>
        <v>0</v>
      </c>
      <c r="BG756" s="214">
        <f>IF(N756="zákl. přenesená",J756,0)</f>
        <v>0</v>
      </c>
      <c r="BH756" s="214">
        <f>IF(N756="sníž. přenesená",J756,0)</f>
        <v>0</v>
      </c>
      <c r="BI756" s="214">
        <f>IF(N756="nulová",J756,0)</f>
        <v>0</v>
      </c>
      <c r="BJ756" s="17" t="s">
        <v>165</v>
      </c>
      <c r="BK756" s="214">
        <f>ROUND(I756*H756,0)</f>
        <v>0</v>
      </c>
      <c r="BL756" s="17" t="s">
        <v>247</v>
      </c>
      <c r="BM756" s="17" t="s">
        <v>2371</v>
      </c>
    </row>
    <row r="757" spans="2:51" s="11" customFormat="1" ht="12">
      <c r="B757" s="215"/>
      <c r="C757" s="216"/>
      <c r="D757" s="217" t="s">
        <v>167</v>
      </c>
      <c r="E757" s="218" t="s">
        <v>20</v>
      </c>
      <c r="F757" s="219" t="s">
        <v>2356</v>
      </c>
      <c r="G757" s="216"/>
      <c r="H757" s="220">
        <v>91.3</v>
      </c>
      <c r="I757" s="221"/>
      <c r="J757" s="216"/>
      <c r="K757" s="216"/>
      <c r="L757" s="222"/>
      <c r="M757" s="223"/>
      <c r="N757" s="224"/>
      <c r="O757" s="224"/>
      <c r="P757" s="224"/>
      <c r="Q757" s="224"/>
      <c r="R757" s="224"/>
      <c r="S757" s="224"/>
      <c r="T757" s="225"/>
      <c r="AT757" s="226" t="s">
        <v>167</v>
      </c>
      <c r="AU757" s="226" t="s">
        <v>165</v>
      </c>
      <c r="AV757" s="11" t="s">
        <v>165</v>
      </c>
      <c r="AW757" s="11" t="s">
        <v>34</v>
      </c>
      <c r="AX757" s="11" t="s">
        <v>8</v>
      </c>
      <c r="AY757" s="226" t="s">
        <v>157</v>
      </c>
    </row>
    <row r="758" spans="2:65" s="1" customFormat="1" ht="16.5" customHeight="1">
      <c r="B758" s="38"/>
      <c r="C758" s="204" t="s">
        <v>1133</v>
      </c>
      <c r="D758" s="204" t="s">
        <v>159</v>
      </c>
      <c r="E758" s="205" t="s">
        <v>1174</v>
      </c>
      <c r="F758" s="206" t="s">
        <v>1175</v>
      </c>
      <c r="G758" s="207" t="s">
        <v>231</v>
      </c>
      <c r="H758" s="208">
        <v>47.7</v>
      </c>
      <c r="I758" s="209"/>
      <c r="J758" s="208">
        <f>ROUND(I758*H758,0)</f>
        <v>0</v>
      </c>
      <c r="K758" s="206" t="s">
        <v>163</v>
      </c>
      <c r="L758" s="43"/>
      <c r="M758" s="210" t="s">
        <v>20</v>
      </c>
      <c r="N758" s="211" t="s">
        <v>46</v>
      </c>
      <c r="O758" s="79"/>
      <c r="P758" s="212">
        <f>O758*H758</f>
        <v>0</v>
      </c>
      <c r="Q758" s="212">
        <v>0.00158</v>
      </c>
      <c r="R758" s="212">
        <f>Q758*H758</f>
        <v>0.075366</v>
      </c>
      <c r="S758" s="212">
        <v>0</v>
      </c>
      <c r="T758" s="213">
        <f>S758*H758</f>
        <v>0</v>
      </c>
      <c r="AR758" s="17" t="s">
        <v>247</v>
      </c>
      <c r="AT758" s="17" t="s">
        <v>159</v>
      </c>
      <c r="AU758" s="17" t="s">
        <v>165</v>
      </c>
      <c r="AY758" s="17" t="s">
        <v>157</v>
      </c>
      <c r="BE758" s="214">
        <f>IF(N758="základní",J758,0)</f>
        <v>0</v>
      </c>
      <c r="BF758" s="214">
        <f>IF(N758="snížená",J758,0)</f>
        <v>0</v>
      </c>
      <c r="BG758" s="214">
        <f>IF(N758="zákl. přenesená",J758,0)</f>
        <v>0</v>
      </c>
      <c r="BH758" s="214">
        <f>IF(N758="sníž. přenesená",J758,0)</f>
        <v>0</v>
      </c>
      <c r="BI758" s="214">
        <f>IF(N758="nulová",J758,0)</f>
        <v>0</v>
      </c>
      <c r="BJ758" s="17" t="s">
        <v>165</v>
      </c>
      <c r="BK758" s="214">
        <f>ROUND(I758*H758,0)</f>
        <v>0</v>
      </c>
      <c r="BL758" s="17" t="s">
        <v>247</v>
      </c>
      <c r="BM758" s="17" t="s">
        <v>2372</v>
      </c>
    </row>
    <row r="759" spans="2:51" s="11" customFormat="1" ht="12">
      <c r="B759" s="215"/>
      <c r="C759" s="216"/>
      <c r="D759" s="217" t="s">
        <v>167</v>
      </c>
      <c r="E759" s="218" t="s">
        <v>20</v>
      </c>
      <c r="F759" s="219" t="s">
        <v>2358</v>
      </c>
      <c r="G759" s="216"/>
      <c r="H759" s="220">
        <v>47.7</v>
      </c>
      <c r="I759" s="221"/>
      <c r="J759" s="216"/>
      <c r="K759" s="216"/>
      <c r="L759" s="222"/>
      <c r="M759" s="223"/>
      <c r="N759" s="224"/>
      <c r="O759" s="224"/>
      <c r="P759" s="224"/>
      <c r="Q759" s="224"/>
      <c r="R759" s="224"/>
      <c r="S759" s="224"/>
      <c r="T759" s="225"/>
      <c r="AT759" s="226" t="s">
        <v>167</v>
      </c>
      <c r="AU759" s="226" t="s">
        <v>165</v>
      </c>
      <c r="AV759" s="11" t="s">
        <v>165</v>
      </c>
      <c r="AW759" s="11" t="s">
        <v>34</v>
      </c>
      <c r="AX759" s="11" t="s">
        <v>8</v>
      </c>
      <c r="AY759" s="226" t="s">
        <v>157</v>
      </c>
    </row>
    <row r="760" spans="2:65" s="1" customFormat="1" ht="22.5" customHeight="1">
      <c r="B760" s="38"/>
      <c r="C760" s="204" t="s">
        <v>1138</v>
      </c>
      <c r="D760" s="204" t="s">
        <v>159</v>
      </c>
      <c r="E760" s="205" t="s">
        <v>1178</v>
      </c>
      <c r="F760" s="206" t="s">
        <v>1179</v>
      </c>
      <c r="G760" s="207" t="s">
        <v>514</v>
      </c>
      <c r="H760" s="208">
        <v>1.74</v>
      </c>
      <c r="I760" s="209"/>
      <c r="J760" s="208">
        <f>ROUND(I760*H760,0)</f>
        <v>0</v>
      </c>
      <c r="K760" s="206" t="s">
        <v>163</v>
      </c>
      <c r="L760" s="43"/>
      <c r="M760" s="210" t="s">
        <v>20</v>
      </c>
      <c r="N760" s="211" t="s">
        <v>46</v>
      </c>
      <c r="O760" s="79"/>
      <c r="P760" s="212">
        <f>O760*H760</f>
        <v>0</v>
      </c>
      <c r="Q760" s="212">
        <v>0</v>
      </c>
      <c r="R760" s="212">
        <f>Q760*H760</f>
        <v>0</v>
      </c>
      <c r="S760" s="212">
        <v>0</v>
      </c>
      <c r="T760" s="213">
        <f>S760*H760</f>
        <v>0</v>
      </c>
      <c r="AR760" s="17" t="s">
        <v>247</v>
      </c>
      <c r="AT760" s="17" t="s">
        <v>159</v>
      </c>
      <c r="AU760" s="17" t="s">
        <v>165</v>
      </c>
      <c r="AY760" s="17" t="s">
        <v>157</v>
      </c>
      <c r="BE760" s="214">
        <f>IF(N760="základní",J760,0)</f>
        <v>0</v>
      </c>
      <c r="BF760" s="214">
        <f>IF(N760="snížená",J760,0)</f>
        <v>0</v>
      </c>
      <c r="BG760" s="214">
        <f>IF(N760="zákl. přenesená",J760,0)</f>
        <v>0</v>
      </c>
      <c r="BH760" s="214">
        <f>IF(N760="sníž. přenesená",J760,0)</f>
        <v>0</v>
      </c>
      <c r="BI760" s="214">
        <f>IF(N760="nulová",J760,0)</f>
        <v>0</v>
      </c>
      <c r="BJ760" s="17" t="s">
        <v>165</v>
      </c>
      <c r="BK760" s="214">
        <f>ROUND(I760*H760,0)</f>
        <v>0</v>
      </c>
      <c r="BL760" s="17" t="s">
        <v>247</v>
      </c>
      <c r="BM760" s="17" t="s">
        <v>2373</v>
      </c>
    </row>
    <row r="761" spans="2:63" s="10" customFormat="1" ht="22.8" customHeight="1">
      <c r="B761" s="188"/>
      <c r="C761" s="189"/>
      <c r="D761" s="190" t="s">
        <v>73</v>
      </c>
      <c r="E761" s="202" t="s">
        <v>1181</v>
      </c>
      <c r="F761" s="202" t="s">
        <v>1182</v>
      </c>
      <c r="G761" s="189"/>
      <c r="H761" s="189"/>
      <c r="I761" s="192"/>
      <c r="J761" s="203">
        <f>BK761</f>
        <v>0</v>
      </c>
      <c r="K761" s="189"/>
      <c r="L761" s="194"/>
      <c r="M761" s="195"/>
      <c r="N761" s="196"/>
      <c r="O761" s="196"/>
      <c r="P761" s="197">
        <f>SUM(P762:P801)</f>
        <v>0</v>
      </c>
      <c r="Q761" s="196"/>
      <c r="R761" s="197">
        <f>SUM(R762:R801)</f>
        <v>0.047796399999999996</v>
      </c>
      <c r="S761" s="196"/>
      <c r="T761" s="198">
        <f>SUM(T762:T801)</f>
        <v>0.41000000000000003</v>
      </c>
      <c r="AR761" s="199" t="s">
        <v>165</v>
      </c>
      <c r="AT761" s="200" t="s">
        <v>73</v>
      </c>
      <c r="AU761" s="200" t="s">
        <v>8</v>
      </c>
      <c r="AY761" s="199" t="s">
        <v>157</v>
      </c>
      <c r="BK761" s="201">
        <f>SUM(BK762:BK801)</f>
        <v>0</v>
      </c>
    </row>
    <row r="762" spans="2:65" s="1" customFormat="1" ht="16.5" customHeight="1">
      <c r="B762" s="38"/>
      <c r="C762" s="204" t="s">
        <v>1143</v>
      </c>
      <c r="D762" s="204" t="s">
        <v>159</v>
      </c>
      <c r="E762" s="205" t="s">
        <v>1184</v>
      </c>
      <c r="F762" s="206" t="s">
        <v>1185</v>
      </c>
      <c r="G762" s="207" t="s">
        <v>162</v>
      </c>
      <c r="H762" s="208">
        <v>161.67</v>
      </c>
      <c r="I762" s="209"/>
      <c r="J762" s="208">
        <f>ROUND(I762*H762,0)</f>
        <v>0</v>
      </c>
      <c r="K762" s="206" t="s">
        <v>163</v>
      </c>
      <c r="L762" s="43"/>
      <c r="M762" s="210" t="s">
        <v>20</v>
      </c>
      <c r="N762" s="211" t="s">
        <v>46</v>
      </c>
      <c r="O762" s="79"/>
      <c r="P762" s="212">
        <f>O762*H762</f>
        <v>0</v>
      </c>
      <c r="Q762" s="212">
        <v>0</v>
      </c>
      <c r="R762" s="212">
        <f>Q762*H762</f>
        <v>0</v>
      </c>
      <c r="S762" s="212">
        <v>0</v>
      </c>
      <c r="T762" s="213">
        <f>S762*H762</f>
        <v>0</v>
      </c>
      <c r="AR762" s="17" t="s">
        <v>247</v>
      </c>
      <c r="AT762" s="17" t="s">
        <v>159</v>
      </c>
      <c r="AU762" s="17" t="s">
        <v>165</v>
      </c>
      <c r="AY762" s="17" t="s">
        <v>157</v>
      </c>
      <c r="BE762" s="214">
        <f>IF(N762="základní",J762,0)</f>
        <v>0</v>
      </c>
      <c r="BF762" s="214">
        <f>IF(N762="snížená",J762,0)</f>
        <v>0</v>
      </c>
      <c r="BG762" s="214">
        <f>IF(N762="zákl. přenesená",J762,0)</f>
        <v>0</v>
      </c>
      <c r="BH762" s="214">
        <f>IF(N762="sníž. přenesená",J762,0)</f>
        <v>0</v>
      </c>
      <c r="BI762" s="214">
        <f>IF(N762="nulová",J762,0)</f>
        <v>0</v>
      </c>
      <c r="BJ762" s="17" t="s">
        <v>165</v>
      </c>
      <c r="BK762" s="214">
        <f>ROUND(I762*H762,0)</f>
        <v>0</v>
      </c>
      <c r="BL762" s="17" t="s">
        <v>247</v>
      </c>
      <c r="BM762" s="17" t="s">
        <v>2374</v>
      </c>
    </row>
    <row r="763" spans="2:51" s="11" customFormat="1" ht="12">
      <c r="B763" s="215"/>
      <c r="C763" s="216"/>
      <c r="D763" s="217" t="s">
        <v>167</v>
      </c>
      <c r="E763" s="218" t="s">
        <v>20</v>
      </c>
      <c r="F763" s="219" t="s">
        <v>2375</v>
      </c>
      <c r="G763" s="216"/>
      <c r="H763" s="220">
        <v>91.8</v>
      </c>
      <c r="I763" s="221"/>
      <c r="J763" s="216"/>
      <c r="K763" s="216"/>
      <c r="L763" s="222"/>
      <c r="M763" s="223"/>
      <c r="N763" s="224"/>
      <c r="O763" s="224"/>
      <c r="P763" s="224"/>
      <c r="Q763" s="224"/>
      <c r="R763" s="224"/>
      <c r="S763" s="224"/>
      <c r="T763" s="225"/>
      <c r="AT763" s="226" t="s">
        <v>167</v>
      </c>
      <c r="AU763" s="226" t="s">
        <v>165</v>
      </c>
      <c r="AV763" s="11" t="s">
        <v>165</v>
      </c>
      <c r="AW763" s="11" t="s">
        <v>34</v>
      </c>
      <c r="AX763" s="11" t="s">
        <v>74</v>
      </c>
      <c r="AY763" s="226" t="s">
        <v>157</v>
      </c>
    </row>
    <row r="764" spans="2:51" s="11" customFormat="1" ht="12">
      <c r="B764" s="215"/>
      <c r="C764" s="216"/>
      <c r="D764" s="217" t="s">
        <v>167</v>
      </c>
      <c r="E764" s="218" t="s">
        <v>20</v>
      </c>
      <c r="F764" s="219" t="s">
        <v>2376</v>
      </c>
      <c r="G764" s="216"/>
      <c r="H764" s="220">
        <v>19.62</v>
      </c>
      <c r="I764" s="221"/>
      <c r="J764" s="216"/>
      <c r="K764" s="216"/>
      <c r="L764" s="222"/>
      <c r="M764" s="223"/>
      <c r="N764" s="224"/>
      <c r="O764" s="224"/>
      <c r="P764" s="224"/>
      <c r="Q764" s="224"/>
      <c r="R764" s="224"/>
      <c r="S764" s="224"/>
      <c r="T764" s="225"/>
      <c r="AT764" s="226" t="s">
        <v>167</v>
      </c>
      <c r="AU764" s="226" t="s">
        <v>165</v>
      </c>
      <c r="AV764" s="11" t="s">
        <v>165</v>
      </c>
      <c r="AW764" s="11" t="s">
        <v>34</v>
      </c>
      <c r="AX764" s="11" t="s">
        <v>74</v>
      </c>
      <c r="AY764" s="226" t="s">
        <v>157</v>
      </c>
    </row>
    <row r="765" spans="2:51" s="11" customFormat="1" ht="12">
      <c r="B765" s="215"/>
      <c r="C765" s="216"/>
      <c r="D765" s="217" t="s">
        <v>167</v>
      </c>
      <c r="E765" s="218" t="s">
        <v>20</v>
      </c>
      <c r="F765" s="219" t="s">
        <v>2377</v>
      </c>
      <c r="G765" s="216"/>
      <c r="H765" s="220">
        <v>50.25</v>
      </c>
      <c r="I765" s="221"/>
      <c r="J765" s="216"/>
      <c r="K765" s="216"/>
      <c r="L765" s="222"/>
      <c r="M765" s="223"/>
      <c r="N765" s="224"/>
      <c r="O765" s="224"/>
      <c r="P765" s="224"/>
      <c r="Q765" s="224"/>
      <c r="R765" s="224"/>
      <c r="S765" s="224"/>
      <c r="T765" s="225"/>
      <c r="AT765" s="226" t="s">
        <v>167</v>
      </c>
      <c r="AU765" s="226" t="s">
        <v>165</v>
      </c>
      <c r="AV765" s="11" t="s">
        <v>165</v>
      </c>
      <c r="AW765" s="11" t="s">
        <v>34</v>
      </c>
      <c r="AX765" s="11" t="s">
        <v>74</v>
      </c>
      <c r="AY765" s="226" t="s">
        <v>157</v>
      </c>
    </row>
    <row r="766" spans="2:51" s="12" customFormat="1" ht="12">
      <c r="B766" s="227"/>
      <c r="C766" s="228"/>
      <c r="D766" s="217" t="s">
        <v>167</v>
      </c>
      <c r="E766" s="229" t="s">
        <v>20</v>
      </c>
      <c r="F766" s="230" t="s">
        <v>169</v>
      </c>
      <c r="G766" s="228"/>
      <c r="H766" s="231">
        <v>161.67000000000002</v>
      </c>
      <c r="I766" s="232"/>
      <c r="J766" s="228"/>
      <c r="K766" s="228"/>
      <c r="L766" s="233"/>
      <c r="M766" s="234"/>
      <c r="N766" s="235"/>
      <c r="O766" s="235"/>
      <c r="P766" s="235"/>
      <c r="Q766" s="235"/>
      <c r="R766" s="235"/>
      <c r="S766" s="235"/>
      <c r="T766" s="236"/>
      <c r="AT766" s="237" t="s">
        <v>167</v>
      </c>
      <c r="AU766" s="237" t="s">
        <v>165</v>
      </c>
      <c r="AV766" s="12" t="s">
        <v>164</v>
      </c>
      <c r="AW766" s="12" t="s">
        <v>34</v>
      </c>
      <c r="AX766" s="12" t="s">
        <v>8</v>
      </c>
      <c r="AY766" s="237" t="s">
        <v>157</v>
      </c>
    </row>
    <row r="767" spans="2:65" s="1" customFormat="1" ht="16.5" customHeight="1">
      <c r="B767" s="38"/>
      <c r="C767" s="204" t="s">
        <v>1147</v>
      </c>
      <c r="D767" s="204" t="s">
        <v>159</v>
      </c>
      <c r="E767" s="205" t="s">
        <v>1189</v>
      </c>
      <c r="F767" s="206" t="s">
        <v>1190</v>
      </c>
      <c r="G767" s="207" t="s">
        <v>434</v>
      </c>
      <c r="H767" s="208">
        <v>1</v>
      </c>
      <c r="I767" s="209"/>
      <c r="J767" s="208">
        <f>ROUND(I767*H767,0)</f>
        <v>0</v>
      </c>
      <c r="K767" s="206" t="s">
        <v>163</v>
      </c>
      <c r="L767" s="43"/>
      <c r="M767" s="210" t="s">
        <v>20</v>
      </c>
      <c r="N767" s="211" t="s">
        <v>46</v>
      </c>
      <c r="O767" s="79"/>
      <c r="P767" s="212">
        <f>O767*H767</f>
        <v>0</v>
      </c>
      <c r="Q767" s="212">
        <v>0</v>
      </c>
      <c r="R767" s="212">
        <f>Q767*H767</f>
        <v>0</v>
      </c>
      <c r="S767" s="212">
        <v>0</v>
      </c>
      <c r="T767" s="213">
        <f>S767*H767</f>
        <v>0</v>
      </c>
      <c r="AR767" s="17" t="s">
        <v>247</v>
      </c>
      <c r="AT767" s="17" t="s">
        <v>159</v>
      </c>
      <c r="AU767" s="17" t="s">
        <v>165</v>
      </c>
      <c r="AY767" s="17" t="s">
        <v>157</v>
      </c>
      <c r="BE767" s="214">
        <f>IF(N767="základní",J767,0)</f>
        <v>0</v>
      </c>
      <c r="BF767" s="214">
        <f>IF(N767="snížená",J767,0)</f>
        <v>0</v>
      </c>
      <c r="BG767" s="214">
        <f>IF(N767="zákl. přenesená",J767,0)</f>
        <v>0</v>
      </c>
      <c r="BH767" s="214">
        <f>IF(N767="sníž. přenesená",J767,0)</f>
        <v>0</v>
      </c>
      <c r="BI767" s="214">
        <f>IF(N767="nulová",J767,0)</f>
        <v>0</v>
      </c>
      <c r="BJ767" s="17" t="s">
        <v>165</v>
      </c>
      <c r="BK767" s="214">
        <f>ROUND(I767*H767,0)</f>
        <v>0</v>
      </c>
      <c r="BL767" s="17" t="s">
        <v>247</v>
      </c>
      <c r="BM767" s="17" t="s">
        <v>2378</v>
      </c>
    </row>
    <row r="768" spans="2:51" s="11" customFormat="1" ht="12">
      <c r="B768" s="215"/>
      <c r="C768" s="216"/>
      <c r="D768" s="217" t="s">
        <v>167</v>
      </c>
      <c r="E768" s="218" t="s">
        <v>20</v>
      </c>
      <c r="F768" s="219" t="s">
        <v>2379</v>
      </c>
      <c r="G768" s="216"/>
      <c r="H768" s="220">
        <v>1</v>
      </c>
      <c r="I768" s="221"/>
      <c r="J768" s="216"/>
      <c r="K768" s="216"/>
      <c r="L768" s="222"/>
      <c r="M768" s="223"/>
      <c r="N768" s="224"/>
      <c r="O768" s="224"/>
      <c r="P768" s="224"/>
      <c r="Q768" s="224"/>
      <c r="R768" s="224"/>
      <c r="S768" s="224"/>
      <c r="T768" s="225"/>
      <c r="AT768" s="226" t="s">
        <v>167</v>
      </c>
      <c r="AU768" s="226" t="s">
        <v>165</v>
      </c>
      <c r="AV768" s="11" t="s">
        <v>165</v>
      </c>
      <c r="AW768" s="11" t="s">
        <v>34</v>
      </c>
      <c r="AX768" s="11" t="s">
        <v>8</v>
      </c>
      <c r="AY768" s="226" t="s">
        <v>157</v>
      </c>
    </row>
    <row r="769" spans="2:65" s="1" customFormat="1" ht="16.5" customHeight="1">
      <c r="B769" s="38"/>
      <c r="C769" s="204" t="s">
        <v>1151</v>
      </c>
      <c r="D769" s="204" t="s">
        <v>159</v>
      </c>
      <c r="E769" s="205" t="s">
        <v>1194</v>
      </c>
      <c r="F769" s="206" t="s">
        <v>1195</v>
      </c>
      <c r="G769" s="207" t="s">
        <v>707</v>
      </c>
      <c r="H769" s="208">
        <v>105</v>
      </c>
      <c r="I769" s="209"/>
      <c r="J769" s="208">
        <f>ROUND(I769*H769,0)</f>
        <v>0</v>
      </c>
      <c r="K769" s="206" t="s">
        <v>163</v>
      </c>
      <c r="L769" s="43"/>
      <c r="M769" s="210" t="s">
        <v>20</v>
      </c>
      <c r="N769" s="211" t="s">
        <v>46</v>
      </c>
      <c r="O769" s="79"/>
      <c r="P769" s="212">
        <f>O769*H769</f>
        <v>0</v>
      </c>
      <c r="Q769" s="212">
        <v>0</v>
      </c>
      <c r="R769" s="212">
        <f>Q769*H769</f>
        <v>0</v>
      </c>
      <c r="S769" s="212">
        <v>0.003</v>
      </c>
      <c r="T769" s="213">
        <f>S769*H769</f>
        <v>0.315</v>
      </c>
      <c r="AR769" s="17" t="s">
        <v>247</v>
      </c>
      <c r="AT769" s="17" t="s">
        <v>159</v>
      </c>
      <c r="AU769" s="17" t="s">
        <v>165</v>
      </c>
      <c r="AY769" s="17" t="s">
        <v>157</v>
      </c>
      <c r="BE769" s="214">
        <f>IF(N769="základní",J769,0)</f>
        <v>0</v>
      </c>
      <c r="BF769" s="214">
        <f>IF(N769="snížená",J769,0)</f>
        <v>0</v>
      </c>
      <c r="BG769" s="214">
        <f>IF(N769="zákl. přenesená",J769,0)</f>
        <v>0</v>
      </c>
      <c r="BH769" s="214">
        <f>IF(N769="sníž. přenesená",J769,0)</f>
        <v>0</v>
      </c>
      <c r="BI769" s="214">
        <f>IF(N769="nulová",J769,0)</f>
        <v>0</v>
      </c>
      <c r="BJ769" s="17" t="s">
        <v>165</v>
      </c>
      <c r="BK769" s="214">
        <f>ROUND(I769*H769,0)</f>
        <v>0</v>
      </c>
      <c r="BL769" s="17" t="s">
        <v>247</v>
      </c>
      <c r="BM769" s="17" t="s">
        <v>2380</v>
      </c>
    </row>
    <row r="770" spans="2:51" s="11" customFormat="1" ht="12">
      <c r="B770" s="215"/>
      <c r="C770" s="216"/>
      <c r="D770" s="217" t="s">
        <v>167</v>
      </c>
      <c r="E770" s="218" t="s">
        <v>20</v>
      </c>
      <c r="F770" s="219" t="s">
        <v>2381</v>
      </c>
      <c r="G770" s="216"/>
      <c r="H770" s="220">
        <v>105</v>
      </c>
      <c r="I770" s="221"/>
      <c r="J770" s="216"/>
      <c r="K770" s="216"/>
      <c r="L770" s="222"/>
      <c r="M770" s="223"/>
      <c r="N770" s="224"/>
      <c r="O770" s="224"/>
      <c r="P770" s="224"/>
      <c r="Q770" s="224"/>
      <c r="R770" s="224"/>
      <c r="S770" s="224"/>
      <c r="T770" s="225"/>
      <c r="AT770" s="226" t="s">
        <v>167</v>
      </c>
      <c r="AU770" s="226" t="s">
        <v>165</v>
      </c>
      <c r="AV770" s="11" t="s">
        <v>165</v>
      </c>
      <c r="AW770" s="11" t="s">
        <v>34</v>
      </c>
      <c r="AX770" s="11" t="s">
        <v>8</v>
      </c>
      <c r="AY770" s="226" t="s">
        <v>157</v>
      </c>
    </row>
    <row r="771" spans="2:65" s="1" customFormat="1" ht="16.5" customHeight="1">
      <c r="B771" s="38"/>
      <c r="C771" s="204" t="s">
        <v>1155</v>
      </c>
      <c r="D771" s="204" t="s">
        <v>159</v>
      </c>
      <c r="E771" s="205" t="s">
        <v>1198</v>
      </c>
      <c r="F771" s="206" t="s">
        <v>1199</v>
      </c>
      <c r="G771" s="207" t="s">
        <v>707</v>
      </c>
      <c r="H771" s="208">
        <v>19</v>
      </c>
      <c r="I771" s="209"/>
      <c r="J771" s="208">
        <f>ROUND(I771*H771,0)</f>
        <v>0</v>
      </c>
      <c r="K771" s="206" t="s">
        <v>163</v>
      </c>
      <c r="L771" s="43"/>
      <c r="M771" s="210" t="s">
        <v>20</v>
      </c>
      <c r="N771" s="211" t="s">
        <v>46</v>
      </c>
      <c r="O771" s="79"/>
      <c r="P771" s="212">
        <f>O771*H771</f>
        <v>0</v>
      </c>
      <c r="Q771" s="212">
        <v>0</v>
      </c>
      <c r="R771" s="212">
        <f>Q771*H771</f>
        <v>0</v>
      </c>
      <c r="S771" s="212">
        <v>0.005</v>
      </c>
      <c r="T771" s="213">
        <f>S771*H771</f>
        <v>0.095</v>
      </c>
      <c r="AR771" s="17" t="s">
        <v>247</v>
      </c>
      <c r="AT771" s="17" t="s">
        <v>159</v>
      </c>
      <c r="AU771" s="17" t="s">
        <v>165</v>
      </c>
      <c r="AY771" s="17" t="s">
        <v>157</v>
      </c>
      <c r="BE771" s="214">
        <f>IF(N771="základní",J771,0)</f>
        <v>0</v>
      </c>
      <c r="BF771" s="214">
        <f>IF(N771="snížená",J771,0)</f>
        <v>0</v>
      </c>
      <c r="BG771" s="214">
        <f>IF(N771="zákl. přenesená",J771,0)</f>
        <v>0</v>
      </c>
      <c r="BH771" s="214">
        <f>IF(N771="sníž. přenesená",J771,0)</f>
        <v>0</v>
      </c>
      <c r="BI771" s="214">
        <f>IF(N771="nulová",J771,0)</f>
        <v>0</v>
      </c>
      <c r="BJ771" s="17" t="s">
        <v>165</v>
      </c>
      <c r="BK771" s="214">
        <f>ROUND(I771*H771,0)</f>
        <v>0</v>
      </c>
      <c r="BL771" s="17" t="s">
        <v>247</v>
      </c>
      <c r="BM771" s="17" t="s">
        <v>2382</v>
      </c>
    </row>
    <row r="772" spans="2:51" s="11" customFormat="1" ht="12">
      <c r="B772" s="215"/>
      <c r="C772" s="216"/>
      <c r="D772" s="217" t="s">
        <v>167</v>
      </c>
      <c r="E772" s="218" t="s">
        <v>20</v>
      </c>
      <c r="F772" s="219" t="s">
        <v>2383</v>
      </c>
      <c r="G772" s="216"/>
      <c r="H772" s="220">
        <v>19</v>
      </c>
      <c r="I772" s="221"/>
      <c r="J772" s="216"/>
      <c r="K772" s="216"/>
      <c r="L772" s="222"/>
      <c r="M772" s="223"/>
      <c r="N772" s="224"/>
      <c r="O772" s="224"/>
      <c r="P772" s="224"/>
      <c r="Q772" s="224"/>
      <c r="R772" s="224"/>
      <c r="S772" s="224"/>
      <c r="T772" s="225"/>
      <c r="AT772" s="226" t="s">
        <v>167</v>
      </c>
      <c r="AU772" s="226" t="s">
        <v>165</v>
      </c>
      <c r="AV772" s="11" t="s">
        <v>165</v>
      </c>
      <c r="AW772" s="11" t="s">
        <v>34</v>
      </c>
      <c r="AX772" s="11" t="s">
        <v>8</v>
      </c>
      <c r="AY772" s="226" t="s">
        <v>157</v>
      </c>
    </row>
    <row r="773" spans="2:65" s="1" customFormat="1" ht="22.5" customHeight="1">
      <c r="B773" s="38"/>
      <c r="C773" s="204" t="s">
        <v>1160</v>
      </c>
      <c r="D773" s="204" t="s">
        <v>159</v>
      </c>
      <c r="E773" s="205" t="s">
        <v>1202</v>
      </c>
      <c r="F773" s="206" t="s">
        <v>1203</v>
      </c>
      <c r="G773" s="207" t="s">
        <v>162</v>
      </c>
      <c r="H773" s="208">
        <v>91.8</v>
      </c>
      <c r="I773" s="209"/>
      <c r="J773" s="208">
        <f>ROUND(I773*H773,0)</f>
        <v>0</v>
      </c>
      <c r="K773" s="206" t="s">
        <v>163</v>
      </c>
      <c r="L773" s="43"/>
      <c r="M773" s="210" t="s">
        <v>20</v>
      </c>
      <c r="N773" s="211" t="s">
        <v>46</v>
      </c>
      <c r="O773" s="79"/>
      <c r="P773" s="212">
        <f>O773*H773</f>
        <v>0</v>
      </c>
      <c r="Q773" s="212">
        <v>0.00027</v>
      </c>
      <c r="R773" s="212">
        <f>Q773*H773</f>
        <v>0.024786</v>
      </c>
      <c r="S773" s="212">
        <v>0</v>
      </c>
      <c r="T773" s="213">
        <f>S773*H773</f>
        <v>0</v>
      </c>
      <c r="AR773" s="17" t="s">
        <v>247</v>
      </c>
      <c r="AT773" s="17" t="s">
        <v>159</v>
      </c>
      <c r="AU773" s="17" t="s">
        <v>165</v>
      </c>
      <c r="AY773" s="17" t="s">
        <v>157</v>
      </c>
      <c r="BE773" s="214">
        <f>IF(N773="základní",J773,0)</f>
        <v>0</v>
      </c>
      <c r="BF773" s="214">
        <f>IF(N773="snížená",J773,0)</f>
        <v>0</v>
      </c>
      <c r="BG773" s="214">
        <f>IF(N773="zákl. přenesená",J773,0)</f>
        <v>0</v>
      </c>
      <c r="BH773" s="214">
        <f>IF(N773="sníž. přenesená",J773,0)</f>
        <v>0</v>
      </c>
      <c r="BI773" s="214">
        <f>IF(N773="nulová",J773,0)</f>
        <v>0</v>
      </c>
      <c r="BJ773" s="17" t="s">
        <v>165</v>
      </c>
      <c r="BK773" s="214">
        <f>ROUND(I773*H773,0)</f>
        <v>0</v>
      </c>
      <c r="BL773" s="17" t="s">
        <v>247</v>
      </c>
      <c r="BM773" s="17" t="s">
        <v>2384</v>
      </c>
    </row>
    <row r="774" spans="2:51" s="11" customFormat="1" ht="12">
      <c r="B774" s="215"/>
      <c r="C774" s="216"/>
      <c r="D774" s="217" t="s">
        <v>167</v>
      </c>
      <c r="E774" s="218" t="s">
        <v>20</v>
      </c>
      <c r="F774" s="219" t="s">
        <v>2375</v>
      </c>
      <c r="G774" s="216"/>
      <c r="H774" s="220">
        <v>91.8</v>
      </c>
      <c r="I774" s="221"/>
      <c r="J774" s="216"/>
      <c r="K774" s="216"/>
      <c r="L774" s="222"/>
      <c r="M774" s="223"/>
      <c r="N774" s="224"/>
      <c r="O774" s="224"/>
      <c r="P774" s="224"/>
      <c r="Q774" s="224"/>
      <c r="R774" s="224"/>
      <c r="S774" s="224"/>
      <c r="T774" s="225"/>
      <c r="AT774" s="226" t="s">
        <v>167</v>
      </c>
      <c r="AU774" s="226" t="s">
        <v>165</v>
      </c>
      <c r="AV774" s="11" t="s">
        <v>165</v>
      </c>
      <c r="AW774" s="11" t="s">
        <v>34</v>
      </c>
      <c r="AX774" s="11" t="s">
        <v>8</v>
      </c>
      <c r="AY774" s="226" t="s">
        <v>157</v>
      </c>
    </row>
    <row r="775" spans="2:65" s="1" customFormat="1" ht="16.5" customHeight="1">
      <c r="B775" s="38"/>
      <c r="C775" s="248" t="s">
        <v>1164</v>
      </c>
      <c r="D775" s="248" t="s">
        <v>223</v>
      </c>
      <c r="E775" s="249" t="s">
        <v>2385</v>
      </c>
      <c r="F775" s="250" t="s">
        <v>2386</v>
      </c>
      <c r="G775" s="251" t="s">
        <v>434</v>
      </c>
      <c r="H775" s="252">
        <v>18</v>
      </c>
      <c r="I775" s="253"/>
      <c r="J775" s="252">
        <f>ROUND(I775*H775,0)</f>
        <v>0</v>
      </c>
      <c r="K775" s="250" t="s">
        <v>163</v>
      </c>
      <c r="L775" s="254"/>
      <c r="M775" s="255" t="s">
        <v>20</v>
      </c>
      <c r="N775" s="256" t="s">
        <v>46</v>
      </c>
      <c r="O775" s="79"/>
      <c r="P775" s="212">
        <f>O775*H775</f>
        <v>0</v>
      </c>
      <c r="Q775" s="212">
        <v>0</v>
      </c>
      <c r="R775" s="212">
        <f>Q775*H775</f>
        <v>0</v>
      </c>
      <c r="S775" s="212">
        <v>0</v>
      </c>
      <c r="T775" s="213">
        <f>S775*H775</f>
        <v>0</v>
      </c>
      <c r="AR775" s="17" t="s">
        <v>374</v>
      </c>
      <c r="AT775" s="17" t="s">
        <v>223</v>
      </c>
      <c r="AU775" s="17" t="s">
        <v>165</v>
      </c>
      <c r="AY775" s="17" t="s">
        <v>157</v>
      </c>
      <c r="BE775" s="214">
        <f>IF(N775="základní",J775,0)</f>
        <v>0</v>
      </c>
      <c r="BF775" s="214">
        <f>IF(N775="snížená",J775,0)</f>
        <v>0</v>
      </c>
      <c r="BG775" s="214">
        <f>IF(N775="zákl. přenesená",J775,0)</f>
        <v>0</v>
      </c>
      <c r="BH775" s="214">
        <f>IF(N775="sníž. přenesená",J775,0)</f>
        <v>0</v>
      </c>
      <c r="BI775" s="214">
        <f>IF(N775="nulová",J775,0)</f>
        <v>0</v>
      </c>
      <c r="BJ775" s="17" t="s">
        <v>165</v>
      </c>
      <c r="BK775" s="214">
        <f>ROUND(I775*H775,0)</f>
        <v>0</v>
      </c>
      <c r="BL775" s="17" t="s">
        <v>247</v>
      </c>
      <c r="BM775" s="17" t="s">
        <v>2387</v>
      </c>
    </row>
    <row r="776" spans="2:51" s="11" customFormat="1" ht="12">
      <c r="B776" s="215"/>
      <c r="C776" s="216"/>
      <c r="D776" s="217" t="s">
        <v>167</v>
      </c>
      <c r="E776" s="218" t="s">
        <v>20</v>
      </c>
      <c r="F776" s="219" t="s">
        <v>2388</v>
      </c>
      <c r="G776" s="216"/>
      <c r="H776" s="220">
        <v>18</v>
      </c>
      <c r="I776" s="221"/>
      <c r="J776" s="216"/>
      <c r="K776" s="216"/>
      <c r="L776" s="222"/>
      <c r="M776" s="223"/>
      <c r="N776" s="224"/>
      <c r="O776" s="224"/>
      <c r="P776" s="224"/>
      <c r="Q776" s="224"/>
      <c r="R776" s="224"/>
      <c r="S776" s="224"/>
      <c r="T776" s="225"/>
      <c r="AT776" s="226" t="s">
        <v>167</v>
      </c>
      <c r="AU776" s="226" t="s">
        <v>165</v>
      </c>
      <c r="AV776" s="11" t="s">
        <v>165</v>
      </c>
      <c r="AW776" s="11" t="s">
        <v>34</v>
      </c>
      <c r="AX776" s="11" t="s">
        <v>8</v>
      </c>
      <c r="AY776" s="226" t="s">
        <v>157</v>
      </c>
    </row>
    <row r="777" spans="2:65" s="1" customFormat="1" ht="16.5" customHeight="1">
      <c r="B777" s="38"/>
      <c r="C777" s="248" t="s">
        <v>1169</v>
      </c>
      <c r="D777" s="248" t="s">
        <v>223</v>
      </c>
      <c r="E777" s="249" t="s">
        <v>2389</v>
      </c>
      <c r="F777" s="250" t="s">
        <v>2390</v>
      </c>
      <c r="G777" s="251" t="s">
        <v>434</v>
      </c>
      <c r="H777" s="252">
        <v>18</v>
      </c>
      <c r="I777" s="253"/>
      <c r="J777" s="252">
        <f>ROUND(I777*H777,0)</f>
        <v>0</v>
      </c>
      <c r="K777" s="250" t="s">
        <v>163</v>
      </c>
      <c r="L777" s="254"/>
      <c r="M777" s="255" t="s">
        <v>20</v>
      </c>
      <c r="N777" s="256" t="s">
        <v>46</v>
      </c>
      <c r="O777" s="79"/>
      <c r="P777" s="212">
        <f>O777*H777</f>
        <v>0</v>
      </c>
      <c r="Q777" s="212">
        <v>0</v>
      </c>
      <c r="R777" s="212">
        <f>Q777*H777</f>
        <v>0</v>
      </c>
      <c r="S777" s="212">
        <v>0</v>
      </c>
      <c r="T777" s="213">
        <f>S777*H777</f>
        <v>0</v>
      </c>
      <c r="AR777" s="17" t="s">
        <v>374</v>
      </c>
      <c r="AT777" s="17" t="s">
        <v>223</v>
      </c>
      <c r="AU777" s="17" t="s">
        <v>165</v>
      </c>
      <c r="AY777" s="17" t="s">
        <v>157</v>
      </c>
      <c r="BE777" s="214">
        <f>IF(N777="základní",J777,0)</f>
        <v>0</v>
      </c>
      <c r="BF777" s="214">
        <f>IF(N777="snížená",J777,0)</f>
        <v>0</v>
      </c>
      <c r="BG777" s="214">
        <f>IF(N777="zákl. přenesená",J777,0)</f>
        <v>0</v>
      </c>
      <c r="BH777" s="214">
        <f>IF(N777="sníž. přenesená",J777,0)</f>
        <v>0</v>
      </c>
      <c r="BI777" s="214">
        <f>IF(N777="nulová",J777,0)</f>
        <v>0</v>
      </c>
      <c r="BJ777" s="17" t="s">
        <v>165</v>
      </c>
      <c r="BK777" s="214">
        <f>ROUND(I777*H777,0)</f>
        <v>0</v>
      </c>
      <c r="BL777" s="17" t="s">
        <v>247</v>
      </c>
      <c r="BM777" s="17" t="s">
        <v>2391</v>
      </c>
    </row>
    <row r="778" spans="2:51" s="11" customFormat="1" ht="12">
      <c r="B778" s="215"/>
      <c r="C778" s="216"/>
      <c r="D778" s="217" t="s">
        <v>167</v>
      </c>
      <c r="E778" s="218" t="s">
        <v>20</v>
      </c>
      <c r="F778" s="219" t="s">
        <v>2388</v>
      </c>
      <c r="G778" s="216"/>
      <c r="H778" s="220">
        <v>18</v>
      </c>
      <c r="I778" s="221"/>
      <c r="J778" s="216"/>
      <c r="K778" s="216"/>
      <c r="L778" s="222"/>
      <c r="M778" s="223"/>
      <c r="N778" s="224"/>
      <c r="O778" s="224"/>
      <c r="P778" s="224"/>
      <c r="Q778" s="224"/>
      <c r="R778" s="224"/>
      <c r="S778" s="224"/>
      <c r="T778" s="225"/>
      <c r="AT778" s="226" t="s">
        <v>167</v>
      </c>
      <c r="AU778" s="226" t="s">
        <v>165</v>
      </c>
      <c r="AV778" s="11" t="s">
        <v>165</v>
      </c>
      <c r="AW778" s="11" t="s">
        <v>34</v>
      </c>
      <c r="AX778" s="11" t="s">
        <v>8</v>
      </c>
      <c r="AY778" s="226" t="s">
        <v>157</v>
      </c>
    </row>
    <row r="779" spans="2:65" s="1" customFormat="1" ht="16.5" customHeight="1">
      <c r="B779" s="38"/>
      <c r="C779" s="248" t="s">
        <v>1173</v>
      </c>
      <c r="D779" s="248" t="s">
        <v>223</v>
      </c>
      <c r="E779" s="249" t="s">
        <v>2392</v>
      </c>
      <c r="F779" s="250" t="s">
        <v>2393</v>
      </c>
      <c r="G779" s="251" t="s">
        <v>434</v>
      </c>
      <c r="H779" s="252">
        <v>36</v>
      </c>
      <c r="I779" s="253"/>
      <c r="J779" s="252">
        <f>ROUND(I779*H779,0)</f>
        <v>0</v>
      </c>
      <c r="K779" s="250" t="s">
        <v>163</v>
      </c>
      <c r="L779" s="254"/>
      <c r="M779" s="255" t="s">
        <v>20</v>
      </c>
      <c r="N779" s="256" t="s">
        <v>46</v>
      </c>
      <c r="O779" s="79"/>
      <c r="P779" s="212">
        <f>O779*H779</f>
        <v>0</v>
      </c>
      <c r="Q779" s="212">
        <v>0</v>
      </c>
      <c r="R779" s="212">
        <f>Q779*H779</f>
        <v>0</v>
      </c>
      <c r="S779" s="212">
        <v>0</v>
      </c>
      <c r="T779" s="213">
        <f>S779*H779</f>
        <v>0</v>
      </c>
      <c r="AR779" s="17" t="s">
        <v>374</v>
      </c>
      <c r="AT779" s="17" t="s">
        <v>223</v>
      </c>
      <c r="AU779" s="17" t="s">
        <v>165</v>
      </c>
      <c r="AY779" s="17" t="s">
        <v>157</v>
      </c>
      <c r="BE779" s="214">
        <f>IF(N779="základní",J779,0)</f>
        <v>0</v>
      </c>
      <c r="BF779" s="214">
        <f>IF(N779="snížená",J779,0)</f>
        <v>0</v>
      </c>
      <c r="BG779" s="214">
        <f>IF(N779="zákl. přenesená",J779,0)</f>
        <v>0</v>
      </c>
      <c r="BH779" s="214">
        <f>IF(N779="sníž. přenesená",J779,0)</f>
        <v>0</v>
      </c>
      <c r="BI779" s="214">
        <f>IF(N779="nulová",J779,0)</f>
        <v>0</v>
      </c>
      <c r="BJ779" s="17" t="s">
        <v>165</v>
      </c>
      <c r="BK779" s="214">
        <f>ROUND(I779*H779,0)</f>
        <v>0</v>
      </c>
      <c r="BL779" s="17" t="s">
        <v>247</v>
      </c>
      <c r="BM779" s="17" t="s">
        <v>2394</v>
      </c>
    </row>
    <row r="780" spans="2:51" s="11" customFormat="1" ht="12">
      <c r="B780" s="215"/>
      <c r="C780" s="216"/>
      <c r="D780" s="217" t="s">
        <v>167</v>
      </c>
      <c r="E780" s="218" t="s">
        <v>20</v>
      </c>
      <c r="F780" s="219" t="s">
        <v>2395</v>
      </c>
      <c r="G780" s="216"/>
      <c r="H780" s="220">
        <v>36</v>
      </c>
      <c r="I780" s="221"/>
      <c r="J780" s="216"/>
      <c r="K780" s="216"/>
      <c r="L780" s="222"/>
      <c r="M780" s="223"/>
      <c r="N780" s="224"/>
      <c r="O780" s="224"/>
      <c r="P780" s="224"/>
      <c r="Q780" s="224"/>
      <c r="R780" s="224"/>
      <c r="S780" s="224"/>
      <c r="T780" s="225"/>
      <c r="AT780" s="226" t="s">
        <v>167</v>
      </c>
      <c r="AU780" s="226" t="s">
        <v>165</v>
      </c>
      <c r="AV780" s="11" t="s">
        <v>165</v>
      </c>
      <c r="AW780" s="11" t="s">
        <v>34</v>
      </c>
      <c r="AX780" s="11" t="s">
        <v>8</v>
      </c>
      <c r="AY780" s="226" t="s">
        <v>157</v>
      </c>
    </row>
    <row r="781" spans="2:65" s="1" customFormat="1" ht="16.5" customHeight="1">
      <c r="B781" s="38"/>
      <c r="C781" s="248" t="s">
        <v>1177</v>
      </c>
      <c r="D781" s="248" t="s">
        <v>223</v>
      </c>
      <c r="E781" s="249" t="s">
        <v>2396</v>
      </c>
      <c r="F781" s="250" t="s">
        <v>2397</v>
      </c>
      <c r="G781" s="251" t="s">
        <v>434</v>
      </c>
      <c r="H781" s="252">
        <v>36</v>
      </c>
      <c r="I781" s="253"/>
      <c r="J781" s="252">
        <f>ROUND(I781*H781,0)</f>
        <v>0</v>
      </c>
      <c r="K781" s="250" t="s">
        <v>163</v>
      </c>
      <c r="L781" s="254"/>
      <c r="M781" s="255" t="s">
        <v>20</v>
      </c>
      <c r="N781" s="256" t="s">
        <v>46</v>
      </c>
      <c r="O781" s="79"/>
      <c r="P781" s="212">
        <f>O781*H781</f>
        <v>0</v>
      </c>
      <c r="Q781" s="212">
        <v>0</v>
      </c>
      <c r="R781" s="212">
        <f>Q781*H781</f>
        <v>0</v>
      </c>
      <c r="S781" s="212">
        <v>0</v>
      </c>
      <c r="T781" s="213">
        <f>S781*H781</f>
        <v>0</v>
      </c>
      <c r="AR781" s="17" t="s">
        <v>374</v>
      </c>
      <c r="AT781" s="17" t="s">
        <v>223</v>
      </c>
      <c r="AU781" s="17" t="s">
        <v>165</v>
      </c>
      <c r="AY781" s="17" t="s">
        <v>157</v>
      </c>
      <c r="BE781" s="214">
        <f>IF(N781="základní",J781,0)</f>
        <v>0</v>
      </c>
      <c r="BF781" s="214">
        <f>IF(N781="snížená",J781,0)</f>
        <v>0</v>
      </c>
      <c r="BG781" s="214">
        <f>IF(N781="zákl. přenesená",J781,0)</f>
        <v>0</v>
      </c>
      <c r="BH781" s="214">
        <f>IF(N781="sníž. přenesená",J781,0)</f>
        <v>0</v>
      </c>
      <c r="BI781" s="214">
        <f>IF(N781="nulová",J781,0)</f>
        <v>0</v>
      </c>
      <c r="BJ781" s="17" t="s">
        <v>165</v>
      </c>
      <c r="BK781" s="214">
        <f>ROUND(I781*H781,0)</f>
        <v>0</v>
      </c>
      <c r="BL781" s="17" t="s">
        <v>247</v>
      </c>
      <c r="BM781" s="17" t="s">
        <v>2398</v>
      </c>
    </row>
    <row r="782" spans="2:51" s="11" customFormat="1" ht="12">
      <c r="B782" s="215"/>
      <c r="C782" s="216"/>
      <c r="D782" s="217" t="s">
        <v>167</v>
      </c>
      <c r="E782" s="218" t="s">
        <v>20</v>
      </c>
      <c r="F782" s="219" t="s">
        <v>2395</v>
      </c>
      <c r="G782" s="216"/>
      <c r="H782" s="220">
        <v>36</v>
      </c>
      <c r="I782" s="221"/>
      <c r="J782" s="216"/>
      <c r="K782" s="216"/>
      <c r="L782" s="222"/>
      <c r="M782" s="223"/>
      <c r="N782" s="224"/>
      <c r="O782" s="224"/>
      <c r="P782" s="224"/>
      <c r="Q782" s="224"/>
      <c r="R782" s="224"/>
      <c r="S782" s="224"/>
      <c r="T782" s="225"/>
      <c r="AT782" s="226" t="s">
        <v>167</v>
      </c>
      <c r="AU782" s="226" t="s">
        <v>165</v>
      </c>
      <c r="AV782" s="11" t="s">
        <v>165</v>
      </c>
      <c r="AW782" s="11" t="s">
        <v>34</v>
      </c>
      <c r="AX782" s="11" t="s">
        <v>8</v>
      </c>
      <c r="AY782" s="226" t="s">
        <v>157</v>
      </c>
    </row>
    <row r="783" spans="2:65" s="1" customFormat="1" ht="16.5" customHeight="1">
      <c r="B783" s="38"/>
      <c r="C783" s="248" t="s">
        <v>1183</v>
      </c>
      <c r="D783" s="248" t="s">
        <v>223</v>
      </c>
      <c r="E783" s="249" t="s">
        <v>2399</v>
      </c>
      <c r="F783" s="250" t="s">
        <v>2400</v>
      </c>
      <c r="G783" s="251" t="s">
        <v>434</v>
      </c>
      <c r="H783" s="252">
        <v>1</v>
      </c>
      <c r="I783" s="253"/>
      <c r="J783" s="252">
        <f>ROUND(I783*H783,0)</f>
        <v>0</v>
      </c>
      <c r="K783" s="250" t="s">
        <v>163</v>
      </c>
      <c r="L783" s="254"/>
      <c r="M783" s="255" t="s">
        <v>20</v>
      </c>
      <c r="N783" s="256" t="s">
        <v>46</v>
      </c>
      <c r="O783" s="79"/>
      <c r="P783" s="212">
        <f>O783*H783</f>
        <v>0</v>
      </c>
      <c r="Q783" s="212">
        <v>0</v>
      </c>
      <c r="R783" s="212">
        <f>Q783*H783</f>
        <v>0</v>
      </c>
      <c r="S783" s="212">
        <v>0</v>
      </c>
      <c r="T783" s="213">
        <f>S783*H783</f>
        <v>0</v>
      </c>
      <c r="AR783" s="17" t="s">
        <v>374</v>
      </c>
      <c r="AT783" s="17" t="s">
        <v>223</v>
      </c>
      <c r="AU783" s="17" t="s">
        <v>165</v>
      </c>
      <c r="AY783" s="17" t="s">
        <v>157</v>
      </c>
      <c r="BE783" s="214">
        <f>IF(N783="základní",J783,0)</f>
        <v>0</v>
      </c>
      <c r="BF783" s="214">
        <f>IF(N783="snížená",J783,0)</f>
        <v>0</v>
      </c>
      <c r="BG783" s="214">
        <f>IF(N783="zákl. přenesená",J783,0)</f>
        <v>0</v>
      </c>
      <c r="BH783" s="214">
        <f>IF(N783="sníž. přenesená",J783,0)</f>
        <v>0</v>
      </c>
      <c r="BI783" s="214">
        <f>IF(N783="nulová",J783,0)</f>
        <v>0</v>
      </c>
      <c r="BJ783" s="17" t="s">
        <v>165</v>
      </c>
      <c r="BK783" s="214">
        <f>ROUND(I783*H783,0)</f>
        <v>0</v>
      </c>
      <c r="BL783" s="17" t="s">
        <v>247</v>
      </c>
      <c r="BM783" s="17" t="s">
        <v>2401</v>
      </c>
    </row>
    <row r="784" spans="2:51" s="11" customFormat="1" ht="12">
      <c r="B784" s="215"/>
      <c r="C784" s="216"/>
      <c r="D784" s="217" t="s">
        <v>167</v>
      </c>
      <c r="E784" s="218" t="s">
        <v>20</v>
      </c>
      <c r="F784" s="219" t="s">
        <v>1225</v>
      </c>
      <c r="G784" s="216"/>
      <c r="H784" s="220">
        <v>1</v>
      </c>
      <c r="I784" s="221"/>
      <c r="J784" s="216"/>
      <c r="K784" s="216"/>
      <c r="L784" s="222"/>
      <c r="M784" s="223"/>
      <c r="N784" s="224"/>
      <c r="O784" s="224"/>
      <c r="P784" s="224"/>
      <c r="Q784" s="224"/>
      <c r="R784" s="224"/>
      <c r="S784" s="224"/>
      <c r="T784" s="225"/>
      <c r="AT784" s="226" t="s">
        <v>167</v>
      </c>
      <c r="AU784" s="226" t="s">
        <v>165</v>
      </c>
      <c r="AV784" s="11" t="s">
        <v>165</v>
      </c>
      <c r="AW784" s="11" t="s">
        <v>34</v>
      </c>
      <c r="AX784" s="11" t="s">
        <v>8</v>
      </c>
      <c r="AY784" s="226" t="s">
        <v>157</v>
      </c>
    </row>
    <row r="785" spans="2:65" s="1" customFormat="1" ht="16.5" customHeight="1">
      <c r="B785" s="38"/>
      <c r="C785" s="248" t="s">
        <v>1188</v>
      </c>
      <c r="D785" s="248" t="s">
        <v>223</v>
      </c>
      <c r="E785" s="249" t="s">
        <v>2402</v>
      </c>
      <c r="F785" s="250" t="s">
        <v>1255</v>
      </c>
      <c r="G785" s="251" t="s">
        <v>434</v>
      </c>
      <c r="H785" s="252">
        <v>36</v>
      </c>
      <c r="I785" s="253"/>
      <c r="J785" s="252">
        <f>ROUND(I785*H785,0)</f>
        <v>0</v>
      </c>
      <c r="K785" s="250" t="s">
        <v>163</v>
      </c>
      <c r="L785" s="254"/>
      <c r="M785" s="255" t="s">
        <v>20</v>
      </c>
      <c r="N785" s="256" t="s">
        <v>46</v>
      </c>
      <c r="O785" s="79"/>
      <c r="P785" s="212">
        <f>O785*H785</f>
        <v>0</v>
      </c>
      <c r="Q785" s="212">
        <v>0</v>
      </c>
      <c r="R785" s="212">
        <f>Q785*H785</f>
        <v>0</v>
      </c>
      <c r="S785" s="212">
        <v>0</v>
      </c>
      <c r="T785" s="213">
        <f>S785*H785</f>
        <v>0</v>
      </c>
      <c r="AR785" s="17" t="s">
        <v>374</v>
      </c>
      <c r="AT785" s="17" t="s">
        <v>223</v>
      </c>
      <c r="AU785" s="17" t="s">
        <v>165</v>
      </c>
      <c r="AY785" s="17" t="s">
        <v>157</v>
      </c>
      <c r="BE785" s="214">
        <f>IF(N785="základní",J785,0)</f>
        <v>0</v>
      </c>
      <c r="BF785" s="214">
        <f>IF(N785="snížená",J785,0)</f>
        <v>0</v>
      </c>
      <c r="BG785" s="214">
        <f>IF(N785="zákl. přenesená",J785,0)</f>
        <v>0</v>
      </c>
      <c r="BH785" s="214">
        <f>IF(N785="sníž. přenesená",J785,0)</f>
        <v>0</v>
      </c>
      <c r="BI785" s="214">
        <f>IF(N785="nulová",J785,0)</f>
        <v>0</v>
      </c>
      <c r="BJ785" s="17" t="s">
        <v>165</v>
      </c>
      <c r="BK785" s="214">
        <f>ROUND(I785*H785,0)</f>
        <v>0</v>
      </c>
      <c r="BL785" s="17" t="s">
        <v>247</v>
      </c>
      <c r="BM785" s="17" t="s">
        <v>2403</v>
      </c>
    </row>
    <row r="786" spans="2:51" s="11" customFormat="1" ht="12">
      <c r="B786" s="215"/>
      <c r="C786" s="216"/>
      <c r="D786" s="217" t="s">
        <v>167</v>
      </c>
      <c r="E786" s="218" t="s">
        <v>20</v>
      </c>
      <c r="F786" s="219" t="s">
        <v>2395</v>
      </c>
      <c r="G786" s="216"/>
      <c r="H786" s="220">
        <v>36</v>
      </c>
      <c r="I786" s="221"/>
      <c r="J786" s="216"/>
      <c r="K786" s="216"/>
      <c r="L786" s="222"/>
      <c r="M786" s="223"/>
      <c r="N786" s="224"/>
      <c r="O786" s="224"/>
      <c r="P786" s="224"/>
      <c r="Q786" s="224"/>
      <c r="R786" s="224"/>
      <c r="S786" s="224"/>
      <c r="T786" s="225"/>
      <c r="AT786" s="226" t="s">
        <v>167</v>
      </c>
      <c r="AU786" s="226" t="s">
        <v>165</v>
      </c>
      <c r="AV786" s="11" t="s">
        <v>165</v>
      </c>
      <c r="AW786" s="11" t="s">
        <v>34</v>
      </c>
      <c r="AX786" s="11" t="s">
        <v>8</v>
      </c>
      <c r="AY786" s="226" t="s">
        <v>157</v>
      </c>
    </row>
    <row r="787" spans="2:65" s="1" customFormat="1" ht="16.5" customHeight="1">
      <c r="B787" s="38"/>
      <c r="C787" s="248" t="s">
        <v>1193</v>
      </c>
      <c r="D787" s="248" t="s">
        <v>223</v>
      </c>
      <c r="E787" s="249" t="s">
        <v>2404</v>
      </c>
      <c r="F787" s="250" t="s">
        <v>2405</v>
      </c>
      <c r="G787" s="251" t="s">
        <v>434</v>
      </c>
      <c r="H787" s="252">
        <v>18</v>
      </c>
      <c r="I787" s="253"/>
      <c r="J787" s="252">
        <f>ROUND(I787*H787,0)</f>
        <v>0</v>
      </c>
      <c r="K787" s="250" t="s">
        <v>163</v>
      </c>
      <c r="L787" s="254"/>
      <c r="M787" s="255" t="s">
        <v>20</v>
      </c>
      <c r="N787" s="256" t="s">
        <v>46</v>
      </c>
      <c r="O787" s="79"/>
      <c r="P787" s="212">
        <f>O787*H787</f>
        <v>0</v>
      </c>
      <c r="Q787" s="212">
        <v>0</v>
      </c>
      <c r="R787" s="212">
        <f>Q787*H787</f>
        <v>0</v>
      </c>
      <c r="S787" s="212">
        <v>0</v>
      </c>
      <c r="T787" s="213">
        <f>S787*H787</f>
        <v>0</v>
      </c>
      <c r="AR787" s="17" t="s">
        <v>374</v>
      </c>
      <c r="AT787" s="17" t="s">
        <v>223</v>
      </c>
      <c r="AU787" s="17" t="s">
        <v>165</v>
      </c>
      <c r="AY787" s="17" t="s">
        <v>157</v>
      </c>
      <c r="BE787" s="214">
        <f>IF(N787="základní",J787,0)</f>
        <v>0</v>
      </c>
      <c r="BF787" s="214">
        <f>IF(N787="snížená",J787,0)</f>
        <v>0</v>
      </c>
      <c r="BG787" s="214">
        <f>IF(N787="zákl. přenesená",J787,0)</f>
        <v>0</v>
      </c>
      <c r="BH787" s="214">
        <f>IF(N787="sníž. přenesená",J787,0)</f>
        <v>0</v>
      </c>
      <c r="BI787" s="214">
        <f>IF(N787="nulová",J787,0)</f>
        <v>0</v>
      </c>
      <c r="BJ787" s="17" t="s">
        <v>165</v>
      </c>
      <c r="BK787" s="214">
        <f>ROUND(I787*H787,0)</f>
        <v>0</v>
      </c>
      <c r="BL787" s="17" t="s">
        <v>247</v>
      </c>
      <c r="BM787" s="17" t="s">
        <v>2406</v>
      </c>
    </row>
    <row r="788" spans="2:51" s="11" customFormat="1" ht="12">
      <c r="B788" s="215"/>
      <c r="C788" s="216"/>
      <c r="D788" s="217" t="s">
        <v>167</v>
      </c>
      <c r="E788" s="218" t="s">
        <v>20</v>
      </c>
      <c r="F788" s="219" t="s">
        <v>2388</v>
      </c>
      <c r="G788" s="216"/>
      <c r="H788" s="220">
        <v>18</v>
      </c>
      <c r="I788" s="221"/>
      <c r="J788" s="216"/>
      <c r="K788" s="216"/>
      <c r="L788" s="222"/>
      <c r="M788" s="223"/>
      <c r="N788" s="224"/>
      <c r="O788" s="224"/>
      <c r="P788" s="224"/>
      <c r="Q788" s="224"/>
      <c r="R788" s="224"/>
      <c r="S788" s="224"/>
      <c r="T788" s="225"/>
      <c r="AT788" s="226" t="s">
        <v>167</v>
      </c>
      <c r="AU788" s="226" t="s">
        <v>165</v>
      </c>
      <c r="AV788" s="11" t="s">
        <v>165</v>
      </c>
      <c r="AW788" s="11" t="s">
        <v>34</v>
      </c>
      <c r="AX788" s="11" t="s">
        <v>8</v>
      </c>
      <c r="AY788" s="226" t="s">
        <v>157</v>
      </c>
    </row>
    <row r="789" spans="2:65" s="1" customFormat="1" ht="22.5" customHeight="1">
      <c r="B789" s="38"/>
      <c r="C789" s="204" t="s">
        <v>1197</v>
      </c>
      <c r="D789" s="204" t="s">
        <v>159</v>
      </c>
      <c r="E789" s="205" t="s">
        <v>1271</v>
      </c>
      <c r="F789" s="206" t="s">
        <v>1272</v>
      </c>
      <c r="G789" s="207" t="s">
        <v>162</v>
      </c>
      <c r="H789" s="208">
        <v>53.45</v>
      </c>
      <c r="I789" s="209"/>
      <c r="J789" s="208">
        <f>ROUND(I789*H789,0)</f>
        <v>0</v>
      </c>
      <c r="K789" s="206" t="s">
        <v>163</v>
      </c>
      <c r="L789" s="43"/>
      <c r="M789" s="210" t="s">
        <v>20</v>
      </c>
      <c r="N789" s="211" t="s">
        <v>46</v>
      </c>
      <c r="O789" s="79"/>
      <c r="P789" s="212">
        <f>O789*H789</f>
        <v>0</v>
      </c>
      <c r="Q789" s="212">
        <v>0.00026</v>
      </c>
      <c r="R789" s="212">
        <f>Q789*H789</f>
        <v>0.013897</v>
      </c>
      <c r="S789" s="212">
        <v>0</v>
      </c>
      <c r="T789" s="213">
        <f>S789*H789</f>
        <v>0</v>
      </c>
      <c r="AR789" s="17" t="s">
        <v>247</v>
      </c>
      <c r="AT789" s="17" t="s">
        <v>159</v>
      </c>
      <c r="AU789" s="17" t="s">
        <v>165</v>
      </c>
      <c r="AY789" s="17" t="s">
        <v>157</v>
      </c>
      <c r="BE789" s="214">
        <f>IF(N789="základní",J789,0)</f>
        <v>0</v>
      </c>
      <c r="BF789" s="214">
        <f>IF(N789="snížená",J789,0)</f>
        <v>0</v>
      </c>
      <c r="BG789" s="214">
        <f>IF(N789="zákl. přenesená",J789,0)</f>
        <v>0</v>
      </c>
      <c r="BH789" s="214">
        <f>IF(N789="sníž. přenesená",J789,0)</f>
        <v>0</v>
      </c>
      <c r="BI789" s="214">
        <f>IF(N789="nulová",J789,0)</f>
        <v>0</v>
      </c>
      <c r="BJ789" s="17" t="s">
        <v>165</v>
      </c>
      <c r="BK789" s="214">
        <f>ROUND(I789*H789,0)</f>
        <v>0</v>
      </c>
      <c r="BL789" s="17" t="s">
        <v>247</v>
      </c>
      <c r="BM789" s="17" t="s">
        <v>2407</v>
      </c>
    </row>
    <row r="790" spans="2:51" s="11" customFormat="1" ht="12">
      <c r="B790" s="215"/>
      <c r="C790" s="216"/>
      <c r="D790" s="217" t="s">
        <v>167</v>
      </c>
      <c r="E790" s="218" t="s">
        <v>20</v>
      </c>
      <c r="F790" s="219" t="s">
        <v>2408</v>
      </c>
      <c r="G790" s="216"/>
      <c r="H790" s="220">
        <v>53.45</v>
      </c>
      <c r="I790" s="221"/>
      <c r="J790" s="216"/>
      <c r="K790" s="216"/>
      <c r="L790" s="222"/>
      <c r="M790" s="223"/>
      <c r="N790" s="224"/>
      <c r="O790" s="224"/>
      <c r="P790" s="224"/>
      <c r="Q790" s="224"/>
      <c r="R790" s="224"/>
      <c r="S790" s="224"/>
      <c r="T790" s="225"/>
      <c r="AT790" s="226" t="s">
        <v>167</v>
      </c>
      <c r="AU790" s="226" t="s">
        <v>165</v>
      </c>
      <c r="AV790" s="11" t="s">
        <v>165</v>
      </c>
      <c r="AW790" s="11" t="s">
        <v>34</v>
      </c>
      <c r="AX790" s="11" t="s">
        <v>8</v>
      </c>
      <c r="AY790" s="226" t="s">
        <v>157</v>
      </c>
    </row>
    <row r="791" spans="2:65" s="1" customFormat="1" ht="22.5" customHeight="1">
      <c r="B791" s="38"/>
      <c r="C791" s="204" t="s">
        <v>1201</v>
      </c>
      <c r="D791" s="204" t="s">
        <v>159</v>
      </c>
      <c r="E791" s="205" t="s">
        <v>1275</v>
      </c>
      <c r="F791" s="206" t="s">
        <v>1276</v>
      </c>
      <c r="G791" s="207" t="s">
        <v>162</v>
      </c>
      <c r="H791" s="208">
        <v>16.42</v>
      </c>
      <c r="I791" s="209"/>
      <c r="J791" s="208">
        <f>ROUND(I791*H791,0)</f>
        <v>0</v>
      </c>
      <c r="K791" s="206" t="s">
        <v>163</v>
      </c>
      <c r="L791" s="43"/>
      <c r="M791" s="210" t="s">
        <v>20</v>
      </c>
      <c r="N791" s="211" t="s">
        <v>46</v>
      </c>
      <c r="O791" s="79"/>
      <c r="P791" s="212">
        <f>O791*H791</f>
        <v>0</v>
      </c>
      <c r="Q791" s="212">
        <v>0.00027</v>
      </c>
      <c r="R791" s="212">
        <f>Q791*H791</f>
        <v>0.0044334000000000005</v>
      </c>
      <c r="S791" s="212">
        <v>0</v>
      </c>
      <c r="T791" s="213">
        <f>S791*H791</f>
        <v>0</v>
      </c>
      <c r="AR791" s="17" t="s">
        <v>247</v>
      </c>
      <c r="AT791" s="17" t="s">
        <v>159</v>
      </c>
      <c r="AU791" s="17" t="s">
        <v>165</v>
      </c>
      <c r="AY791" s="17" t="s">
        <v>157</v>
      </c>
      <c r="BE791" s="214">
        <f>IF(N791="základní",J791,0)</f>
        <v>0</v>
      </c>
      <c r="BF791" s="214">
        <f>IF(N791="snížená",J791,0)</f>
        <v>0</v>
      </c>
      <c r="BG791" s="214">
        <f>IF(N791="zákl. přenesená",J791,0)</f>
        <v>0</v>
      </c>
      <c r="BH791" s="214">
        <f>IF(N791="sníž. přenesená",J791,0)</f>
        <v>0</v>
      </c>
      <c r="BI791" s="214">
        <f>IF(N791="nulová",J791,0)</f>
        <v>0</v>
      </c>
      <c r="BJ791" s="17" t="s">
        <v>165</v>
      </c>
      <c r="BK791" s="214">
        <f>ROUND(I791*H791,0)</f>
        <v>0</v>
      </c>
      <c r="BL791" s="17" t="s">
        <v>247</v>
      </c>
      <c r="BM791" s="17" t="s">
        <v>2409</v>
      </c>
    </row>
    <row r="792" spans="2:51" s="11" customFormat="1" ht="12">
      <c r="B792" s="215"/>
      <c r="C792" s="216"/>
      <c r="D792" s="217" t="s">
        <v>167</v>
      </c>
      <c r="E792" s="218" t="s">
        <v>20</v>
      </c>
      <c r="F792" s="219" t="s">
        <v>2146</v>
      </c>
      <c r="G792" s="216"/>
      <c r="H792" s="220">
        <v>16.42</v>
      </c>
      <c r="I792" s="221"/>
      <c r="J792" s="216"/>
      <c r="K792" s="216"/>
      <c r="L792" s="222"/>
      <c r="M792" s="223"/>
      <c r="N792" s="224"/>
      <c r="O792" s="224"/>
      <c r="P792" s="224"/>
      <c r="Q792" s="224"/>
      <c r="R792" s="224"/>
      <c r="S792" s="224"/>
      <c r="T792" s="225"/>
      <c r="AT792" s="226" t="s">
        <v>167</v>
      </c>
      <c r="AU792" s="226" t="s">
        <v>165</v>
      </c>
      <c r="AV792" s="11" t="s">
        <v>165</v>
      </c>
      <c r="AW792" s="11" t="s">
        <v>34</v>
      </c>
      <c r="AX792" s="11" t="s">
        <v>74</v>
      </c>
      <c r="AY792" s="226" t="s">
        <v>157</v>
      </c>
    </row>
    <row r="793" spans="2:51" s="12" customFormat="1" ht="12">
      <c r="B793" s="227"/>
      <c r="C793" s="228"/>
      <c r="D793" s="217" t="s">
        <v>167</v>
      </c>
      <c r="E793" s="229" t="s">
        <v>20</v>
      </c>
      <c r="F793" s="230" t="s">
        <v>169</v>
      </c>
      <c r="G793" s="228"/>
      <c r="H793" s="231">
        <v>16.42</v>
      </c>
      <c r="I793" s="232"/>
      <c r="J793" s="228"/>
      <c r="K793" s="228"/>
      <c r="L793" s="233"/>
      <c r="M793" s="234"/>
      <c r="N793" s="235"/>
      <c r="O793" s="235"/>
      <c r="P793" s="235"/>
      <c r="Q793" s="235"/>
      <c r="R793" s="235"/>
      <c r="S793" s="235"/>
      <c r="T793" s="236"/>
      <c r="AT793" s="237" t="s">
        <v>167</v>
      </c>
      <c r="AU793" s="237" t="s">
        <v>165</v>
      </c>
      <c r="AV793" s="12" t="s">
        <v>164</v>
      </c>
      <c r="AW793" s="12" t="s">
        <v>34</v>
      </c>
      <c r="AX793" s="12" t="s">
        <v>8</v>
      </c>
      <c r="AY793" s="237" t="s">
        <v>157</v>
      </c>
    </row>
    <row r="794" spans="2:65" s="1" customFormat="1" ht="22.5" customHeight="1">
      <c r="B794" s="38"/>
      <c r="C794" s="204" t="s">
        <v>1207</v>
      </c>
      <c r="D794" s="204" t="s">
        <v>159</v>
      </c>
      <c r="E794" s="205" t="s">
        <v>1280</v>
      </c>
      <c r="F794" s="206" t="s">
        <v>1281</v>
      </c>
      <c r="G794" s="207" t="s">
        <v>231</v>
      </c>
      <c r="H794" s="208">
        <v>779.92</v>
      </c>
      <c r="I794" s="209"/>
      <c r="J794" s="208">
        <f>ROUND(I794*H794,0)</f>
        <v>0</v>
      </c>
      <c r="K794" s="206" t="s">
        <v>163</v>
      </c>
      <c r="L794" s="43"/>
      <c r="M794" s="210" t="s">
        <v>20</v>
      </c>
      <c r="N794" s="211" t="s">
        <v>46</v>
      </c>
      <c r="O794" s="79"/>
      <c r="P794" s="212">
        <f>O794*H794</f>
        <v>0</v>
      </c>
      <c r="Q794" s="212">
        <v>0</v>
      </c>
      <c r="R794" s="212">
        <f>Q794*H794</f>
        <v>0</v>
      </c>
      <c r="S794" s="212">
        <v>0</v>
      </c>
      <c r="T794" s="213">
        <f>S794*H794</f>
        <v>0</v>
      </c>
      <c r="AR794" s="17" t="s">
        <v>247</v>
      </c>
      <c r="AT794" s="17" t="s">
        <v>159</v>
      </c>
      <c r="AU794" s="17" t="s">
        <v>165</v>
      </c>
      <c r="AY794" s="17" t="s">
        <v>157</v>
      </c>
      <c r="BE794" s="214">
        <f>IF(N794="základní",J794,0)</f>
        <v>0</v>
      </c>
      <c r="BF794" s="214">
        <f>IF(N794="snížená",J794,0)</f>
        <v>0</v>
      </c>
      <c r="BG794" s="214">
        <f>IF(N794="zákl. přenesená",J794,0)</f>
        <v>0</v>
      </c>
      <c r="BH794" s="214">
        <f>IF(N794="sníž. přenesená",J794,0)</f>
        <v>0</v>
      </c>
      <c r="BI794" s="214">
        <f>IF(N794="nulová",J794,0)</f>
        <v>0</v>
      </c>
      <c r="BJ794" s="17" t="s">
        <v>165</v>
      </c>
      <c r="BK794" s="214">
        <f>ROUND(I794*H794,0)</f>
        <v>0</v>
      </c>
      <c r="BL794" s="17" t="s">
        <v>247</v>
      </c>
      <c r="BM794" s="17" t="s">
        <v>2410</v>
      </c>
    </row>
    <row r="795" spans="2:51" s="11" customFormat="1" ht="12">
      <c r="B795" s="215"/>
      <c r="C795" s="216"/>
      <c r="D795" s="217" t="s">
        <v>167</v>
      </c>
      <c r="E795" s="218" t="s">
        <v>20</v>
      </c>
      <c r="F795" s="219" t="s">
        <v>2411</v>
      </c>
      <c r="G795" s="216"/>
      <c r="H795" s="220">
        <v>441.3</v>
      </c>
      <c r="I795" s="221"/>
      <c r="J795" s="216"/>
      <c r="K795" s="216"/>
      <c r="L795" s="222"/>
      <c r="M795" s="223"/>
      <c r="N795" s="224"/>
      <c r="O795" s="224"/>
      <c r="P795" s="224"/>
      <c r="Q795" s="224"/>
      <c r="R795" s="224"/>
      <c r="S795" s="224"/>
      <c r="T795" s="225"/>
      <c r="AT795" s="226" t="s">
        <v>167</v>
      </c>
      <c r="AU795" s="226" t="s">
        <v>165</v>
      </c>
      <c r="AV795" s="11" t="s">
        <v>165</v>
      </c>
      <c r="AW795" s="11" t="s">
        <v>34</v>
      </c>
      <c r="AX795" s="11" t="s">
        <v>74</v>
      </c>
      <c r="AY795" s="226" t="s">
        <v>157</v>
      </c>
    </row>
    <row r="796" spans="2:51" s="11" customFormat="1" ht="12">
      <c r="B796" s="215"/>
      <c r="C796" s="216"/>
      <c r="D796" s="217" t="s">
        <v>167</v>
      </c>
      <c r="E796" s="218" t="s">
        <v>20</v>
      </c>
      <c r="F796" s="219" t="s">
        <v>2412</v>
      </c>
      <c r="G796" s="216"/>
      <c r="H796" s="220">
        <v>164.16</v>
      </c>
      <c r="I796" s="221"/>
      <c r="J796" s="216"/>
      <c r="K796" s="216"/>
      <c r="L796" s="222"/>
      <c r="M796" s="223"/>
      <c r="N796" s="224"/>
      <c r="O796" s="224"/>
      <c r="P796" s="224"/>
      <c r="Q796" s="224"/>
      <c r="R796" s="224"/>
      <c r="S796" s="224"/>
      <c r="T796" s="225"/>
      <c r="AT796" s="226" t="s">
        <v>167</v>
      </c>
      <c r="AU796" s="226" t="s">
        <v>165</v>
      </c>
      <c r="AV796" s="11" t="s">
        <v>165</v>
      </c>
      <c r="AW796" s="11" t="s">
        <v>34</v>
      </c>
      <c r="AX796" s="11" t="s">
        <v>74</v>
      </c>
      <c r="AY796" s="226" t="s">
        <v>157</v>
      </c>
    </row>
    <row r="797" spans="2:51" s="11" customFormat="1" ht="12">
      <c r="B797" s="215"/>
      <c r="C797" s="216"/>
      <c r="D797" s="217" t="s">
        <v>167</v>
      </c>
      <c r="E797" s="218" t="s">
        <v>20</v>
      </c>
      <c r="F797" s="219" t="s">
        <v>2413</v>
      </c>
      <c r="G797" s="216"/>
      <c r="H797" s="220">
        <v>174.46</v>
      </c>
      <c r="I797" s="221"/>
      <c r="J797" s="216"/>
      <c r="K797" s="216"/>
      <c r="L797" s="222"/>
      <c r="M797" s="223"/>
      <c r="N797" s="224"/>
      <c r="O797" s="224"/>
      <c r="P797" s="224"/>
      <c r="Q797" s="224"/>
      <c r="R797" s="224"/>
      <c r="S797" s="224"/>
      <c r="T797" s="225"/>
      <c r="AT797" s="226" t="s">
        <v>167</v>
      </c>
      <c r="AU797" s="226" t="s">
        <v>165</v>
      </c>
      <c r="AV797" s="11" t="s">
        <v>165</v>
      </c>
      <c r="AW797" s="11" t="s">
        <v>34</v>
      </c>
      <c r="AX797" s="11" t="s">
        <v>74</v>
      </c>
      <c r="AY797" s="226" t="s">
        <v>157</v>
      </c>
    </row>
    <row r="798" spans="2:51" s="12" customFormat="1" ht="12">
      <c r="B798" s="227"/>
      <c r="C798" s="228"/>
      <c r="D798" s="217" t="s">
        <v>167</v>
      </c>
      <c r="E798" s="229" t="s">
        <v>20</v>
      </c>
      <c r="F798" s="230" t="s">
        <v>169</v>
      </c>
      <c r="G798" s="228"/>
      <c r="H798" s="231">
        <v>779.9200000000001</v>
      </c>
      <c r="I798" s="232"/>
      <c r="J798" s="228"/>
      <c r="K798" s="228"/>
      <c r="L798" s="233"/>
      <c r="M798" s="234"/>
      <c r="N798" s="235"/>
      <c r="O798" s="235"/>
      <c r="P798" s="235"/>
      <c r="Q798" s="235"/>
      <c r="R798" s="235"/>
      <c r="S798" s="235"/>
      <c r="T798" s="236"/>
      <c r="AT798" s="237" t="s">
        <v>167</v>
      </c>
      <c r="AU798" s="237" t="s">
        <v>165</v>
      </c>
      <c r="AV798" s="12" t="s">
        <v>164</v>
      </c>
      <c r="AW798" s="12" t="s">
        <v>34</v>
      </c>
      <c r="AX798" s="12" t="s">
        <v>8</v>
      </c>
      <c r="AY798" s="237" t="s">
        <v>157</v>
      </c>
    </row>
    <row r="799" spans="2:65" s="1" customFormat="1" ht="22.5" customHeight="1">
      <c r="B799" s="38"/>
      <c r="C799" s="204" t="s">
        <v>1212</v>
      </c>
      <c r="D799" s="204" t="s">
        <v>159</v>
      </c>
      <c r="E799" s="205" t="s">
        <v>2414</v>
      </c>
      <c r="F799" s="206" t="s">
        <v>2415</v>
      </c>
      <c r="G799" s="207" t="s">
        <v>707</v>
      </c>
      <c r="H799" s="208">
        <v>18</v>
      </c>
      <c r="I799" s="209"/>
      <c r="J799" s="208">
        <f>ROUND(I799*H799,0)</f>
        <v>0</v>
      </c>
      <c r="K799" s="206" t="s">
        <v>163</v>
      </c>
      <c r="L799" s="43"/>
      <c r="M799" s="210" t="s">
        <v>20</v>
      </c>
      <c r="N799" s="211" t="s">
        <v>46</v>
      </c>
      <c r="O799" s="79"/>
      <c r="P799" s="212">
        <f>O799*H799</f>
        <v>0</v>
      </c>
      <c r="Q799" s="212">
        <v>0.00026</v>
      </c>
      <c r="R799" s="212">
        <f>Q799*H799</f>
        <v>0.004679999999999999</v>
      </c>
      <c r="S799" s="212">
        <v>0</v>
      </c>
      <c r="T799" s="213">
        <f>S799*H799</f>
        <v>0</v>
      </c>
      <c r="AR799" s="17" t="s">
        <v>247</v>
      </c>
      <c r="AT799" s="17" t="s">
        <v>159</v>
      </c>
      <c r="AU799" s="17" t="s">
        <v>165</v>
      </c>
      <c r="AY799" s="17" t="s">
        <v>157</v>
      </c>
      <c r="BE799" s="214">
        <f>IF(N799="základní",J799,0)</f>
        <v>0</v>
      </c>
      <c r="BF799" s="214">
        <f>IF(N799="snížená",J799,0)</f>
        <v>0</v>
      </c>
      <c r="BG799" s="214">
        <f>IF(N799="zákl. přenesená",J799,0)</f>
        <v>0</v>
      </c>
      <c r="BH799" s="214">
        <f>IF(N799="sníž. přenesená",J799,0)</f>
        <v>0</v>
      </c>
      <c r="BI799" s="214">
        <f>IF(N799="nulová",J799,0)</f>
        <v>0</v>
      </c>
      <c r="BJ799" s="17" t="s">
        <v>165</v>
      </c>
      <c r="BK799" s="214">
        <f>ROUND(I799*H799,0)</f>
        <v>0</v>
      </c>
      <c r="BL799" s="17" t="s">
        <v>247</v>
      </c>
      <c r="BM799" s="17" t="s">
        <v>2416</v>
      </c>
    </row>
    <row r="800" spans="2:51" s="11" customFormat="1" ht="12">
      <c r="B800" s="215"/>
      <c r="C800" s="216"/>
      <c r="D800" s="217" t="s">
        <v>167</v>
      </c>
      <c r="E800" s="218" t="s">
        <v>20</v>
      </c>
      <c r="F800" s="219" t="s">
        <v>2417</v>
      </c>
      <c r="G800" s="216"/>
      <c r="H800" s="220">
        <v>18</v>
      </c>
      <c r="I800" s="221"/>
      <c r="J800" s="216"/>
      <c r="K800" s="216"/>
      <c r="L800" s="222"/>
      <c r="M800" s="223"/>
      <c r="N800" s="224"/>
      <c r="O800" s="224"/>
      <c r="P800" s="224"/>
      <c r="Q800" s="224"/>
      <c r="R800" s="224"/>
      <c r="S800" s="224"/>
      <c r="T800" s="225"/>
      <c r="AT800" s="226" t="s">
        <v>167</v>
      </c>
      <c r="AU800" s="226" t="s">
        <v>165</v>
      </c>
      <c r="AV800" s="11" t="s">
        <v>165</v>
      </c>
      <c r="AW800" s="11" t="s">
        <v>34</v>
      </c>
      <c r="AX800" s="11" t="s">
        <v>8</v>
      </c>
      <c r="AY800" s="226" t="s">
        <v>157</v>
      </c>
    </row>
    <row r="801" spans="2:65" s="1" customFormat="1" ht="22.5" customHeight="1">
      <c r="B801" s="38"/>
      <c r="C801" s="204" t="s">
        <v>1217</v>
      </c>
      <c r="D801" s="204" t="s">
        <v>159</v>
      </c>
      <c r="E801" s="205" t="s">
        <v>1288</v>
      </c>
      <c r="F801" s="206" t="s">
        <v>1289</v>
      </c>
      <c r="G801" s="207" t="s">
        <v>514</v>
      </c>
      <c r="H801" s="208">
        <v>0.26</v>
      </c>
      <c r="I801" s="209"/>
      <c r="J801" s="208">
        <f>ROUND(I801*H801,0)</f>
        <v>0</v>
      </c>
      <c r="K801" s="206" t="s">
        <v>163</v>
      </c>
      <c r="L801" s="43"/>
      <c r="M801" s="210" t="s">
        <v>20</v>
      </c>
      <c r="N801" s="211" t="s">
        <v>46</v>
      </c>
      <c r="O801" s="79"/>
      <c r="P801" s="212">
        <f>O801*H801</f>
        <v>0</v>
      </c>
      <c r="Q801" s="212">
        <v>0</v>
      </c>
      <c r="R801" s="212">
        <f>Q801*H801</f>
        <v>0</v>
      </c>
      <c r="S801" s="212">
        <v>0</v>
      </c>
      <c r="T801" s="213">
        <f>S801*H801</f>
        <v>0</v>
      </c>
      <c r="AR801" s="17" t="s">
        <v>247</v>
      </c>
      <c r="AT801" s="17" t="s">
        <v>159</v>
      </c>
      <c r="AU801" s="17" t="s">
        <v>165</v>
      </c>
      <c r="AY801" s="17" t="s">
        <v>157</v>
      </c>
      <c r="BE801" s="214">
        <f>IF(N801="základní",J801,0)</f>
        <v>0</v>
      </c>
      <c r="BF801" s="214">
        <f>IF(N801="snížená",J801,0)</f>
        <v>0</v>
      </c>
      <c r="BG801" s="214">
        <f>IF(N801="zákl. přenesená",J801,0)</f>
        <v>0</v>
      </c>
      <c r="BH801" s="214">
        <f>IF(N801="sníž. přenesená",J801,0)</f>
        <v>0</v>
      </c>
      <c r="BI801" s="214">
        <f>IF(N801="nulová",J801,0)</f>
        <v>0</v>
      </c>
      <c r="BJ801" s="17" t="s">
        <v>165</v>
      </c>
      <c r="BK801" s="214">
        <f>ROUND(I801*H801,0)</f>
        <v>0</v>
      </c>
      <c r="BL801" s="17" t="s">
        <v>247</v>
      </c>
      <c r="BM801" s="17" t="s">
        <v>2418</v>
      </c>
    </row>
    <row r="802" spans="2:63" s="10" customFormat="1" ht="22.8" customHeight="1">
      <c r="B802" s="188"/>
      <c r="C802" s="189"/>
      <c r="D802" s="190" t="s">
        <v>73</v>
      </c>
      <c r="E802" s="202" t="s">
        <v>1291</v>
      </c>
      <c r="F802" s="202" t="s">
        <v>1292</v>
      </c>
      <c r="G802" s="189"/>
      <c r="H802" s="189"/>
      <c r="I802" s="192"/>
      <c r="J802" s="203">
        <f>BK802</f>
        <v>0</v>
      </c>
      <c r="K802" s="189"/>
      <c r="L802" s="194"/>
      <c r="M802" s="195"/>
      <c r="N802" s="196"/>
      <c r="O802" s="196"/>
      <c r="P802" s="197">
        <f>SUM(P803:P822)</f>
        <v>0</v>
      </c>
      <c r="Q802" s="196"/>
      <c r="R802" s="197">
        <f>SUM(R803:R822)</f>
        <v>0.00264</v>
      </c>
      <c r="S802" s="196"/>
      <c r="T802" s="198">
        <f>SUM(T803:T822)</f>
        <v>0</v>
      </c>
      <c r="AR802" s="199" t="s">
        <v>165</v>
      </c>
      <c r="AT802" s="200" t="s">
        <v>73</v>
      </c>
      <c r="AU802" s="200" t="s">
        <v>8</v>
      </c>
      <c r="AY802" s="199" t="s">
        <v>157</v>
      </c>
      <c r="BK802" s="201">
        <f>SUM(BK803:BK822)</f>
        <v>0</v>
      </c>
    </row>
    <row r="803" spans="2:65" s="1" customFormat="1" ht="16.5" customHeight="1">
      <c r="B803" s="38"/>
      <c r="C803" s="204" t="s">
        <v>1221</v>
      </c>
      <c r="D803" s="204" t="s">
        <v>159</v>
      </c>
      <c r="E803" s="205" t="s">
        <v>2419</v>
      </c>
      <c r="F803" s="206" t="s">
        <v>2420</v>
      </c>
      <c r="G803" s="207" t="s">
        <v>231</v>
      </c>
      <c r="H803" s="208">
        <v>151.62</v>
      </c>
      <c r="I803" s="209"/>
      <c r="J803" s="208">
        <f>ROUND(I803*H803,0)</f>
        <v>0</v>
      </c>
      <c r="K803" s="206" t="s">
        <v>209</v>
      </c>
      <c r="L803" s="43"/>
      <c r="M803" s="210" t="s">
        <v>20</v>
      </c>
      <c r="N803" s="211" t="s">
        <v>46</v>
      </c>
      <c r="O803" s="79"/>
      <c r="P803" s="212">
        <f>O803*H803</f>
        <v>0</v>
      </c>
      <c r="Q803" s="212">
        <v>0</v>
      </c>
      <c r="R803" s="212">
        <f>Q803*H803</f>
        <v>0</v>
      </c>
      <c r="S803" s="212">
        <v>0</v>
      </c>
      <c r="T803" s="213">
        <f>S803*H803</f>
        <v>0</v>
      </c>
      <c r="AR803" s="17" t="s">
        <v>247</v>
      </c>
      <c r="AT803" s="17" t="s">
        <v>159</v>
      </c>
      <c r="AU803" s="17" t="s">
        <v>165</v>
      </c>
      <c r="AY803" s="17" t="s">
        <v>157</v>
      </c>
      <c r="BE803" s="214">
        <f>IF(N803="základní",J803,0)</f>
        <v>0</v>
      </c>
      <c r="BF803" s="214">
        <f>IF(N803="snížená",J803,0)</f>
        <v>0</v>
      </c>
      <c r="BG803" s="214">
        <f>IF(N803="zákl. přenesená",J803,0)</f>
        <v>0</v>
      </c>
      <c r="BH803" s="214">
        <f>IF(N803="sníž. přenesená",J803,0)</f>
        <v>0</v>
      </c>
      <c r="BI803" s="214">
        <f>IF(N803="nulová",J803,0)</f>
        <v>0</v>
      </c>
      <c r="BJ803" s="17" t="s">
        <v>165</v>
      </c>
      <c r="BK803" s="214">
        <f>ROUND(I803*H803,0)</f>
        <v>0</v>
      </c>
      <c r="BL803" s="17" t="s">
        <v>247</v>
      </c>
      <c r="BM803" s="17" t="s">
        <v>2421</v>
      </c>
    </row>
    <row r="804" spans="2:51" s="11" customFormat="1" ht="12">
      <c r="B804" s="215"/>
      <c r="C804" s="216"/>
      <c r="D804" s="217" t="s">
        <v>167</v>
      </c>
      <c r="E804" s="218" t="s">
        <v>20</v>
      </c>
      <c r="F804" s="219" t="s">
        <v>2422</v>
      </c>
      <c r="G804" s="216"/>
      <c r="H804" s="220">
        <v>151.62</v>
      </c>
      <c r="I804" s="221"/>
      <c r="J804" s="216"/>
      <c r="K804" s="216"/>
      <c r="L804" s="222"/>
      <c r="M804" s="223"/>
      <c r="N804" s="224"/>
      <c r="O804" s="224"/>
      <c r="P804" s="224"/>
      <c r="Q804" s="224"/>
      <c r="R804" s="224"/>
      <c r="S804" s="224"/>
      <c r="T804" s="225"/>
      <c r="AT804" s="226" t="s">
        <v>167</v>
      </c>
      <c r="AU804" s="226" t="s">
        <v>165</v>
      </c>
      <c r="AV804" s="11" t="s">
        <v>165</v>
      </c>
      <c r="AW804" s="11" t="s">
        <v>34</v>
      </c>
      <c r="AX804" s="11" t="s">
        <v>74</v>
      </c>
      <c r="AY804" s="226" t="s">
        <v>157</v>
      </c>
    </row>
    <row r="805" spans="2:51" s="12" customFormat="1" ht="12">
      <c r="B805" s="227"/>
      <c r="C805" s="228"/>
      <c r="D805" s="217" t="s">
        <v>167</v>
      </c>
      <c r="E805" s="229" t="s">
        <v>20</v>
      </c>
      <c r="F805" s="230" t="s">
        <v>169</v>
      </c>
      <c r="G805" s="228"/>
      <c r="H805" s="231">
        <v>151.62</v>
      </c>
      <c r="I805" s="232"/>
      <c r="J805" s="228"/>
      <c r="K805" s="228"/>
      <c r="L805" s="233"/>
      <c r="M805" s="234"/>
      <c r="N805" s="235"/>
      <c r="O805" s="235"/>
      <c r="P805" s="235"/>
      <c r="Q805" s="235"/>
      <c r="R805" s="235"/>
      <c r="S805" s="235"/>
      <c r="T805" s="236"/>
      <c r="AT805" s="237" t="s">
        <v>167</v>
      </c>
      <c r="AU805" s="237" t="s">
        <v>165</v>
      </c>
      <c r="AV805" s="12" t="s">
        <v>164</v>
      </c>
      <c r="AW805" s="12" t="s">
        <v>34</v>
      </c>
      <c r="AX805" s="12" t="s">
        <v>8</v>
      </c>
      <c r="AY805" s="237" t="s">
        <v>157</v>
      </c>
    </row>
    <row r="806" spans="2:65" s="1" customFormat="1" ht="16.5" customHeight="1">
      <c r="B806" s="38"/>
      <c r="C806" s="204" t="s">
        <v>1226</v>
      </c>
      <c r="D806" s="204" t="s">
        <v>159</v>
      </c>
      <c r="E806" s="205" t="s">
        <v>2423</v>
      </c>
      <c r="F806" s="206" t="s">
        <v>2424</v>
      </c>
      <c r="G806" s="207" t="s">
        <v>707</v>
      </c>
      <c r="H806" s="208">
        <v>18</v>
      </c>
      <c r="I806" s="209"/>
      <c r="J806" s="208">
        <f>ROUND(I806*H806,0)</f>
        <v>0</v>
      </c>
      <c r="K806" s="206" t="s">
        <v>163</v>
      </c>
      <c r="L806" s="43"/>
      <c r="M806" s="210" t="s">
        <v>20</v>
      </c>
      <c r="N806" s="211" t="s">
        <v>46</v>
      </c>
      <c r="O806" s="79"/>
      <c r="P806" s="212">
        <f>O806*H806</f>
        <v>0</v>
      </c>
      <c r="Q806" s="212">
        <v>0</v>
      </c>
      <c r="R806" s="212">
        <f>Q806*H806</f>
        <v>0</v>
      </c>
      <c r="S806" s="212">
        <v>0</v>
      </c>
      <c r="T806" s="213">
        <f>S806*H806</f>
        <v>0</v>
      </c>
      <c r="AR806" s="17" t="s">
        <v>247</v>
      </c>
      <c r="AT806" s="17" t="s">
        <v>159</v>
      </c>
      <c r="AU806" s="17" t="s">
        <v>165</v>
      </c>
      <c r="AY806" s="17" t="s">
        <v>157</v>
      </c>
      <c r="BE806" s="214">
        <f>IF(N806="základní",J806,0)</f>
        <v>0</v>
      </c>
      <c r="BF806" s="214">
        <f>IF(N806="snížená",J806,0)</f>
        <v>0</v>
      </c>
      <c r="BG806" s="214">
        <f>IF(N806="zákl. přenesená",J806,0)</f>
        <v>0</v>
      </c>
      <c r="BH806" s="214">
        <f>IF(N806="sníž. přenesená",J806,0)</f>
        <v>0</v>
      </c>
      <c r="BI806" s="214">
        <f>IF(N806="nulová",J806,0)</f>
        <v>0</v>
      </c>
      <c r="BJ806" s="17" t="s">
        <v>165</v>
      </c>
      <c r="BK806" s="214">
        <f>ROUND(I806*H806,0)</f>
        <v>0</v>
      </c>
      <c r="BL806" s="17" t="s">
        <v>247</v>
      </c>
      <c r="BM806" s="17" t="s">
        <v>2425</v>
      </c>
    </row>
    <row r="807" spans="2:51" s="11" customFormat="1" ht="12">
      <c r="B807" s="215"/>
      <c r="C807" s="216"/>
      <c r="D807" s="217" t="s">
        <v>167</v>
      </c>
      <c r="E807" s="218" t="s">
        <v>20</v>
      </c>
      <c r="F807" s="219" t="s">
        <v>2388</v>
      </c>
      <c r="G807" s="216"/>
      <c r="H807" s="220">
        <v>18</v>
      </c>
      <c r="I807" s="221"/>
      <c r="J807" s="216"/>
      <c r="K807" s="216"/>
      <c r="L807" s="222"/>
      <c r="M807" s="223"/>
      <c r="N807" s="224"/>
      <c r="O807" s="224"/>
      <c r="P807" s="224"/>
      <c r="Q807" s="224"/>
      <c r="R807" s="224"/>
      <c r="S807" s="224"/>
      <c r="T807" s="225"/>
      <c r="AT807" s="226" t="s">
        <v>167</v>
      </c>
      <c r="AU807" s="226" t="s">
        <v>165</v>
      </c>
      <c r="AV807" s="11" t="s">
        <v>165</v>
      </c>
      <c r="AW807" s="11" t="s">
        <v>34</v>
      </c>
      <c r="AX807" s="11" t="s">
        <v>8</v>
      </c>
      <c r="AY807" s="226" t="s">
        <v>157</v>
      </c>
    </row>
    <row r="808" spans="2:65" s="1" customFormat="1" ht="16.5" customHeight="1">
      <c r="B808" s="38"/>
      <c r="C808" s="248" t="s">
        <v>1231</v>
      </c>
      <c r="D808" s="248" t="s">
        <v>223</v>
      </c>
      <c r="E808" s="249" t="s">
        <v>1240</v>
      </c>
      <c r="F808" s="250" t="s">
        <v>2426</v>
      </c>
      <c r="G808" s="251" t="s">
        <v>434</v>
      </c>
      <c r="H808" s="252">
        <v>18</v>
      </c>
      <c r="I808" s="253"/>
      <c r="J808" s="252">
        <f>ROUND(I808*H808,0)</f>
        <v>0</v>
      </c>
      <c r="K808" s="250" t="s">
        <v>163</v>
      </c>
      <c r="L808" s="254"/>
      <c r="M808" s="255" t="s">
        <v>20</v>
      </c>
      <c r="N808" s="256" t="s">
        <v>46</v>
      </c>
      <c r="O808" s="79"/>
      <c r="P808" s="212">
        <f>O808*H808</f>
        <v>0</v>
      </c>
      <c r="Q808" s="212">
        <v>0</v>
      </c>
      <c r="R808" s="212">
        <f>Q808*H808</f>
        <v>0</v>
      </c>
      <c r="S808" s="212">
        <v>0</v>
      </c>
      <c r="T808" s="213">
        <f>S808*H808</f>
        <v>0</v>
      </c>
      <c r="AR808" s="17" t="s">
        <v>374</v>
      </c>
      <c r="AT808" s="17" t="s">
        <v>223</v>
      </c>
      <c r="AU808" s="17" t="s">
        <v>165</v>
      </c>
      <c r="AY808" s="17" t="s">
        <v>157</v>
      </c>
      <c r="BE808" s="214">
        <f>IF(N808="základní",J808,0)</f>
        <v>0</v>
      </c>
      <c r="BF808" s="214">
        <f>IF(N808="snížená",J808,0)</f>
        <v>0</v>
      </c>
      <c r="BG808" s="214">
        <f>IF(N808="zákl. přenesená",J808,0)</f>
        <v>0</v>
      </c>
      <c r="BH808" s="214">
        <f>IF(N808="sníž. přenesená",J808,0)</f>
        <v>0</v>
      </c>
      <c r="BI808" s="214">
        <f>IF(N808="nulová",J808,0)</f>
        <v>0</v>
      </c>
      <c r="BJ808" s="17" t="s">
        <v>165</v>
      </c>
      <c r="BK808" s="214">
        <f>ROUND(I808*H808,0)</f>
        <v>0</v>
      </c>
      <c r="BL808" s="17" t="s">
        <v>247</v>
      </c>
      <c r="BM808" s="17" t="s">
        <v>2427</v>
      </c>
    </row>
    <row r="809" spans="2:51" s="11" customFormat="1" ht="12">
      <c r="B809" s="215"/>
      <c r="C809" s="216"/>
      <c r="D809" s="217" t="s">
        <v>167</v>
      </c>
      <c r="E809" s="218" t="s">
        <v>20</v>
      </c>
      <c r="F809" s="219" t="s">
        <v>2388</v>
      </c>
      <c r="G809" s="216"/>
      <c r="H809" s="220">
        <v>18</v>
      </c>
      <c r="I809" s="221"/>
      <c r="J809" s="216"/>
      <c r="K809" s="216"/>
      <c r="L809" s="222"/>
      <c r="M809" s="223"/>
      <c r="N809" s="224"/>
      <c r="O809" s="224"/>
      <c r="P809" s="224"/>
      <c r="Q809" s="224"/>
      <c r="R809" s="224"/>
      <c r="S809" s="224"/>
      <c r="T809" s="225"/>
      <c r="AT809" s="226" t="s">
        <v>167</v>
      </c>
      <c r="AU809" s="226" t="s">
        <v>165</v>
      </c>
      <c r="AV809" s="11" t="s">
        <v>165</v>
      </c>
      <c r="AW809" s="11" t="s">
        <v>34</v>
      </c>
      <c r="AX809" s="11" t="s">
        <v>8</v>
      </c>
      <c r="AY809" s="226" t="s">
        <v>157</v>
      </c>
    </row>
    <row r="810" spans="2:65" s="1" customFormat="1" ht="16.5" customHeight="1">
      <c r="B810" s="38"/>
      <c r="C810" s="204" t="s">
        <v>1235</v>
      </c>
      <c r="D810" s="204" t="s">
        <v>159</v>
      </c>
      <c r="E810" s="205" t="s">
        <v>1294</v>
      </c>
      <c r="F810" s="206" t="s">
        <v>1295</v>
      </c>
      <c r="G810" s="207" t="s">
        <v>707</v>
      </c>
      <c r="H810" s="208">
        <v>5</v>
      </c>
      <c r="I810" s="209"/>
      <c r="J810" s="208">
        <f>ROUND(I810*H810,0)</f>
        <v>0</v>
      </c>
      <c r="K810" s="206" t="s">
        <v>163</v>
      </c>
      <c r="L810" s="43"/>
      <c r="M810" s="210" t="s">
        <v>20</v>
      </c>
      <c r="N810" s="211" t="s">
        <v>46</v>
      </c>
      <c r="O810" s="79"/>
      <c r="P810" s="212">
        <f>O810*H810</f>
        <v>0</v>
      </c>
      <c r="Q810" s="212">
        <v>0</v>
      </c>
      <c r="R810" s="212">
        <f>Q810*H810</f>
        <v>0</v>
      </c>
      <c r="S810" s="212">
        <v>0</v>
      </c>
      <c r="T810" s="213">
        <f>S810*H810</f>
        <v>0</v>
      </c>
      <c r="AR810" s="17" t="s">
        <v>247</v>
      </c>
      <c r="AT810" s="17" t="s">
        <v>159</v>
      </c>
      <c r="AU810" s="17" t="s">
        <v>165</v>
      </c>
      <c r="AY810" s="17" t="s">
        <v>157</v>
      </c>
      <c r="BE810" s="214">
        <f>IF(N810="základní",J810,0)</f>
        <v>0</v>
      </c>
      <c r="BF810" s="214">
        <f>IF(N810="snížená",J810,0)</f>
        <v>0</v>
      </c>
      <c r="BG810" s="214">
        <f>IF(N810="zákl. přenesená",J810,0)</f>
        <v>0</v>
      </c>
      <c r="BH810" s="214">
        <f>IF(N810="sníž. přenesená",J810,0)</f>
        <v>0</v>
      </c>
      <c r="BI810" s="214">
        <f>IF(N810="nulová",J810,0)</f>
        <v>0</v>
      </c>
      <c r="BJ810" s="17" t="s">
        <v>165</v>
      </c>
      <c r="BK810" s="214">
        <f>ROUND(I810*H810,0)</f>
        <v>0</v>
      </c>
      <c r="BL810" s="17" t="s">
        <v>247</v>
      </c>
      <c r="BM810" s="17" t="s">
        <v>2428</v>
      </c>
    </row>
    <row r="811" spans="2:51" s="11" customFormat="1" ht="12">
      <c r="B811" s="215"/>
      <c r="C811" s="216"/>
      <c r="D811" s="217" t="s">
        <v>167</v>
      </c>
      <c r="E811" s="218" t="s">
        <v>20</v>
      </c>
      <c r="F811" s="219" t="s">
        <v>2429</v>
      </c>
      <c r="G811" s="216"/>
      <c r="H811" s="220">
        <v>5</v>
      </c>
      <c r="I811" s="221"/>
      <c r="J811" s="216"/>
      <c r="K811" s="216"/>
      <c r="L811" s="222"/>
      <c r="M811" s="223"/>
      <c r="N811" s="224"/>
      <c r="O811" s="224"/>
      <c r="P811" s="224"/>
      <c r="Q811" s="224"/>
      <c r="R811" s="224"/>
      <c r="S811" s="224"/>
      <c r="T811" s="225"/>
      <c r="AT811" s="226" t="s">
        <v>167</v>
      </c>
      <c r="AU811" s="226" t="s">
        <v>165</v>
      </c>
      <c r="AV811" s="11" t="s">
        <v>165</v>
      </c>
      <c r="AW811" s="11" t="s">
        <v>34</v>
      </c>
      <c r="AX811" s="11" t="s">
        <v>8</v>
      </c>
      <c r="AY811" s="226" t="s">
        <v>157</v>
      </c>
    </row>
    <row r="812" spans="2:65" s="1" customFormat="1" ht="16.5" customHeight="1">
      <c r="B812" s="38"/>
      <c r="C812" s="248" t="s">
        <v>1239</v>
      </c>
      <c r="D812" s="248" t="s">
        <v>223</v>
      </c>
      <c r="E812" s="249" t="s">
        <v>2430</v>
      </c>
      <c r="F812" s="250" t="s">
        <v>2431</v>
      </c>
      <c r="G812" s="251" t="s">
        <v>434</v>
      </c>
      <c r="H812" s="252">
        <v>4</v>
      </c>
      <c r="I812" s="253"/>
      <c r="J812" s="252">
        <f>ROUND(I812*H812,0)</f>
        <v>0</v>
      </c>
      <c r="K812" s="250" t="s">
        <v>163</v>
      </c>
      <c r="L812" s="254"/>
      <c r="M812" s="255" t="s">
        <v>20</v>
      </c>
      <c r="N812" s="256" t="s">
        <v>46</v>
      </c>
      <c r="O812" s="79"/>
      <c r="P812" s="212">
        <f>O812*H812</f>
        <v>0</v>
      </c>
      <c r="Q812" s="212">
        <v>0</v>
      </c>
      <c r="R812" s="212">
        <f>Q812*H812</f>
        <v>0</v>
      </c>
      <c r="S812" s="212">
        <v>0</v>
      </c>
      <c r="T812" s="213">
        <f>S812*H812</f>
        <v>0</v>
      </c>
      <c r="AR812" s="17" t="s">
        <v>374</v>
      </c>
      <c r="AT812" s="17" t="s">
        <v>223</v>
      </c>
      <c r="AU812" s="17" t="s">
        <v>165</v>
      </c>
      <c r="AY812" s="17" t="s">
        <v>157</v>
      </c>
      <c r="BE812" s="214">
        <f>IF(N812="základní",J812,0)</f>
        <v>0</v>
      </c>
      <c r="BF812" s="214">
        <f>IF(N812="snížená",J812,0)</f>
        <v>0</v>
      </c>
      <c r="BG812" s="214">
        <f>IF(N812="zákl. přenesená",J812,0)</f>
        <v>0</v>
      </c>
      <c r="BH812" s="214">
        <f>IF(N812="sníž. přenesená",J812,0)</f>
        <v>0</v>
      </c>
      <c r="BI812" s="214">
        <f>IF(N812="nulová",J812,0)</f>
        <v>0</v>
      </c>
      <c r="BJ812" s="17" t="s">
        <v>165</v>
      </c>
      <c r="BK812" s="214">
        <f>ROUND(I812*H812,0)</f>
        <v>0</v>
      </c>
      <c r="BL812" s="17" t="s">
        <v>247</v>
      </c>
      <c r="BM812" s="17" t="s">
        <v>2432</v>
      </c>
    </row>
    <row r="813" spans="2:51" s="11" customFormat="1" ht="12">
      <c r="B813" s="215"/>
      <c r="C813" s="216"/>
      <c r="D813" s="217" t="s">
        <v>167</v>
      </c>
      <c r="E813" s="218" t="s">
        <v>20</v>
      </c>
      <c r="F813" s="219" t="s">
        <v>1247</v>
      </c>
      <c r="G813" s="216"/>
      <c r="H813" s="220">
        <v>4</v>
      </c>
      <c r="I813" s="221"/>
      <c r="J813" s="216"/>
      <c r="K813" s="216"/>
      <c r="L813" s="222"/>
      <c r="M813" s="223"/>
      <c r="N813" s="224"/>
      <c r="O813" s="224"/>
      <c r="P813" s="224"/>
      <c r="Q813" s="224"/>
      <c r="R813" s="224"/>
      <c r="S813" s="224"/>
      <c r="T813" s="225"/>
      <c r="AT813" s="226" t="s">
        <v>167</v>
      </c>
      <c r="AU813" s="226" t="s">
        <v>165</v>
      </c>
      <c r="AV813" s="11" t="s">
        <v>165</v>
      </c>
      <c r="AW813" s="11" t="s">
        <v>34</v>
      </c>
      <c r="AX813" s="11" t="s">
        <v>8</v>
      </c>
      <c r="AY813" s="226" t="s">
        <v>157</v>
      </c>
    </row>
    <row r="814" spans="2:65" s="1" customFormat="1" ht="16.5" customHeight="1">
      <c r="B814" s="38"/>
      <c r="C814" s="248" t="s">
        <v>1243</v>
      </c>
      <c r="D814" s="248" t="s">
        <v>223</v>
      </c>
      <c r="E814" s="249" t="s">
        <v>2433</v>
      </c>
      <c r="F814" s="250" t="s">
        <v>2434</v>
      </c>
      <c r="G814" s="251" t="s">
        <v>434</v>
      </c>
      <c r="H814" s="252">
        <v>1</v>
      </c>
      <c r="I814" s="253"/>
      <c r="J814" s="252">
        <f>ROUND(I814*H814,0)</f>
        <v>0</v>
      </c>
      <c r="K814" s="250" t="s">
        <v>163</v>
      </c>
      <c r="L814" s="254"/>
      <c r="M814" s="255" t="s">
        <v>20</v>
      </c>
      <c r="N814" s="256" t="s">
        <v>46</v>
      </c>
      <c r="O814" s="79"/>
      <c r="P814" s="212">
        <f>O814*H814</f>
        <v>0</v>
      </c>
      <c r="Q814" s="212">
        <v>0</v>
      </c>
      <c r="R814" s="212">
        <f>Q814*H814</f>
        <v>0</v>
      </c>
      <c r="S814" s="212">
        <v>0</v>
      </c>
      <c r="T814" s="213">
        <f>S814*H814</f>
        <v>0</v>
      </c>
      <c r="AR814" s="17" t="s">
        <v>374</v>
      </c>
      <c r="AT814" s="17" t="s">
        <v>223</v>
      </c>
      <c r="AU814" s="17" t="s">
        <v>165</v>
      </c>
      <c r="AY814" s="17" t="s">
        <v>157</v>
      </c>
      <c r="BE814" s="214">
        <f>IF(N814="základní",J814,0)</f>
        <v>0</v>
      </c>
      <c r="BF814" s="214">
        <f>IF(N814="snížená",J814,0)</f>
        <v>0</v>
      </c>
      <c r="BG814" s="214">
        <f>IF(N814="zákl. přenesená",J814,0)</f>
        <v>0</v>
      </c>
      <c r="BH814" s="214">
        <f>IF(N814="sníž. přenesená",J814,0)</f>
        <v>0</v>
      </c>
      <c r="BI814" s="214">
        <f>IF(N814="nulová",J814,0)</f>
        <v>0</v>
      </c>
      <c r="BJ814" s="17" t="s">
        <v>165</v>
      </c>
      <c r="BK814" s="214">
        <f>ROUND(I814*H814,0)</f>
        <v>0</v>
      </c>
      <c r="BL814" s="17" t="s">
        <v>247</v>
      </c>
      <c r="BM814" s="17" t="s">
        <v>2435</v>
      </c>
    </row>
    <row r="815" spans="2:51" s="11" customFormat="1" ht="12">
      <c r="B815" s="215"/>
      <c r="C815" s="216"/>
      <c r="D815" s="217" t="s">
        <v>167</v>
      </c>
      <c r="E815" s="218" t="s">
        <v>20</v>
      </c>
      <c r="F815" s="219" t="s">
        <v>1225</v>
      </c>
      <c r="G815" s="216"/>
      <c r="H815" s="220">
        <v>1</v>
      </c>
      <c r="I815" s="221"/>
      <c r="J815" s="216"/>
      <c r="K815" s="216"/>
      <c r="L815" s="222"/>
      <c r="M815" s="223"/>
      <c r="N815" s="224"/>
      <c r="O815" s="224"/>
      <c r="P815" s="224"/>
      <c r="Q815" s="224"/>
      <c r="R815" s="224"/>
      <c r="S815" s="224"/>
      <c r="T815" s="225"/>
      <c r="AT815" s="226" t="s">
        <v>167</v>
      </c>
      <c r="AU815" s="226" t="s">
        <v>165</v>
      </c>
      <c r="AV815" s="11" t="s">
        <v>165</v>
      </c>
      <c r="AW815" s="11" t="s">
        <v>34</v>
      </c>
      <c r="AX815" s="11" t="s">
        <v>8</v>
      </c>
      <c r="AY815" s="226" t="s">
        <v>157</v>
      </c>
    </row>
    <row r="816" spans="2:65" s="1" customFormat="1" ht="16.5" customHeight="1">
      <c r="B816" s="38"/>
      <c r="C816" s="204" t="s">
        <v>1248</v>
      </c>
      <c r="D816" s="204" t="s">
        <v>159</v>
      </c>
      <c r="E816" s="205" t="s">
        <v>1303</v>
      </c>
      <c r="F816" s="206" t="s">
        <v>1304</v>
      </c>
      <c r="G816" s="207" t="s">
        <v>707</v>
      </c>
      <c r="H816" s="208">
        <v>4</v>
      </c>
      <c r="I816" s="209"/>
      <c r="J816" s="208">
        <f>ROUND(I816*H816,0)</f>
        <v>0</v>
      </c>
      <c r="K816" s="206" t="s">
        <v>163</v>
      </c>
      <c r="L816" s="43"/>
      <c r="M816" s="210" t="s">
        <v>20</v>
      </c>
      <c r="N816" s="211" t="s">
        <v>46</v>
      </c>
      <c r="O816" s="79"/>
      <c r="P816" s="212">
        <f>O816*H816</f>
        <v>0</v>
      </c>
      <c r="Q816" s="212">
        <v>0.00066</v>
      </c>
      <c r="R816" s="212">
        <f>Q816*H816</f>
        <v>0.00264</v>
      </c>
      <c r="S816" s="212">
        <v>0</v>
      </c>
      <c r="T816" s="213">
        <f>S816*H816</f>
        <v>0</v>
      </c>
      <c r="AR816" s="17" t="s">
        <v>247</v>
      </c>
      <c r="AT816" s="17" t="s">
        <v>159</v>
      </c>
      <c r="AU816" s="17" t="s">
        <v>165</v>
      </c>
      <c r="AY816" s="17" t="s">
        <v>157</v>
      </c>
      <c r="BE816" s="214">
        <f>IF(N816="základní",J816,0)</f>
        <v>0</v>
      </c>
      <c r="BF816" s="214">
        <f>IF(N816="snížená",J816,0)</f>
        <v>0</v>
      </c>
      <c r="BG816" s="214">
        <f>IF(N816="zákl. přenesená",J816,0)</f>
        <v>0</v>
      </c>
      <c r="BH816" s="214">
        <f>IF(N816="sníž. přenesená",J816,0)</f>
        <v>0</v>
      </c>
      <c r="BI816" s="214">
        <f>IF(N816="nulová",J816,0)</f>
        <v>0</v>
      </c>
      <c r="BJ816" s="17" t="s">
        <v>165</v>
      </c>
      <c r="BK816" s="214">
        <f>ROUND(I816*H816,0)</f>
        <v>0</v>
      </c>
      <c r="BL816" s="17" t="s">
        <v>247</v>
      </c>
      <c r="BM816" s="17" t="s">
        <v>2436</v>
      </c>
    </row>
    <row r="817" spans="2:51" s="13" customFormat="1" ht="12">
      <c r="B817" s="238"/>
      <c r="C817" s="239"/>
      <c r="D817" s="217" t="s">
        <v>167</v>
      </c>
      <c r="E817" s="240" t="s">
        <v>20</v>
      </c>
      <c r="F817" s="241" t="s">
        <v>2437</v>
      </c>
      <c r="G817" s="239"/>
      <c r="H817" s="240" t="s">
        <v>20</v>
      </c>
      <c r="I817" s="242"/>
      <c r="J817" s="239"/>
      <c r="K817" s="239"/>
      <c r="L817" s="243"/>
      <c r="M817" s="244"/>
      <c r="N817" s="245"/>
      <c r="O817" s="245"/>
      <c r="P817" s="245"/>
      <c r="Q817" s="245"/>
      <c r="R817" s="245"/>
      <c r="S817" s="245"/>
      <c r="T817" s="246"/>
      <c r="AT817" s="247" t="s">
        <v>167</v>
      </c>
      <c r="AU817" s="247" t="s">
        <v>165</v>
      </c>
      <c r="AV817" s="13" t="s">
        <v>8</v>
      </c>
      <c r="AW817" s="13" t="s">
        <v>34</v>
      </c>
      <c r="AX817" s="13" t="s">
        <v>74</v>
      </c>
      <c r="AY817" s="247" t="s">
        <v>157</v>
      </c>
    </row>
    <row r="818" spans="2:51" s="11" customFormat="1" ht="12">
      <c r="B818" s="215"/>
      <c r="C818" s="216"/>
      <c r="D818" s="217" t="s">
        <v>167</v>
      </c>
      <c r="E818" s="218" t="s">
        <v>20</v>
      </c>
      <c r="F818" s="219" t="s">
        <v>164</v>
      </c>
      <c r="G818" s="216"/>
      <c r="H818" s="220">
        <v>4</v>
      </c>
      <c r="I818" s="221"/>
      <c r="J818" s="216"/>
      <c r="K818" s="216"/>
      <c r="L818" s="222"/>
      <c r="M818" s="223"/>
      <c r="N818" s="224"/>
      <c r="O818" s="224"/>
      <c r="P818" s="224"/>
      <c r="Q818" s="224"/>
      <c r="R818" s="224"/>
      <c r="S818" s="224"/>
      <c r="T818" s="225"/>
      <c r="AT818" s="226" t="s">
        <v>167</v>
      </c>
      <c r="AU818" s="226" t="s">
        <v>165</v>
      </c>
      <c r="AV818" s="11" t="s">
        <v>165</v>
      </c>
      <c r="AW818" s="11" t="s">
        <v>34</v>
      </c>
      <c r="AX818" s="11" t="s">
        <v>74</v>
      </c>
      <c r="AY818" s="226" t="s">
        <v>157</v>
      </c>
    </row>
    <row r="819" spans="2:51" s="12" customFormat="1" ht="12">
      <c r="B819" s="227"/>
      <c r="C819" s="228"/>
      <c r="D819" s="217" t="s">
        <v>167</v>
      </c>
      <c r="E819" s="229" t="s">
        <v>20</v>
      </c>
      <c r="F819" s="230" t="s">
        <v>169</v>
      </c>
      <c r="G819" s="228"/>
      <c r="H819" s="231">
        <v>4</v>
      </c>
      <c r="I819" s="232"/>
      <c r="J819" s="228"/>
      <c r="K819" s="228"/>
      <c r="L819" s="233"/>
      <c r="M819" s="234"/>
      <c r="N819" s="235"/>
      <c r="O819" s="235"/>
      <c r="P819" s="235"/>
      <c r="Q819" s="235"/>
      <c r="R819" s="235"/>
      <c r="S819" s="235"/>
      <c r="T819" s="236"/>
      <c r="AT819" s="237" t="s">
        <v>167</v>
      </c>
      <c r="AU819" s="237" t="s">
        <v>165</v>
      </c>
      <c r="AV819" s="12" t="s">
        <v>164</v>
      </c>
      <c r="AW819" s="12" t="s">
        <v>34</v>
      </c>
      <c r="AX819" s="12" t="s">
        <v>8</v>
      </c>
      <c r="AY819" s="237" t="s">
        <v>157</v>
      </c>
    </row>
    <row r="820" spans="2:65" s="1" customFormat="1" ht="16.5" customHeight="1">
      <c r="B820" s="38"/>
      <c r="C820" s="248" t="s">
        <v>1253</v>
      </c>
      <c r="D820" s="248" t="s">
        <v>223</v>
      </c>
      <c r="E820" s="249" t="s">
        <v>1308</v>
      </c>
      <c r="F820" s="250" t="s">
        <v>2438</v>
      </c>
      <c r="G820" s="251" t="s">
        <v>434</v>
      </c>
      <c r="H820" s="252">
        <v>4</v>
      </c>
      <c r="I820" s="253"/>
      <c r="J820" s="252">
        <f>ROUND(I820*H820,0)</f>
        <v>0</v>
      </c>
      <c r="K820" s="250" t="s">
        <v>163</v>
      </c>
      <c r="L820" s="254"/>
      <c r="M820" s="255" t="s">
        <v>20</v>
      </c>
      <c r="N820" s="256" t="s">
        <v>46</v>
      </c>
      <c r="O820" s="79"/>
      <c r="P820" s="212">
        <f>O820*H820</f>
        <v>0</v>
      </c>
      <c r="Q820" s="212">
        <v>0</v>
      </c>
      <c r="R820" s="212">
        <f>Q820*H820</f>
        <v>0</v>
      </c>
      <c r="S820" s="212">
        <v>0</v>
      </c>
      <c r="T820" s="213">
        <f>S820*H820</f>
        <v>0</v>
      </c>
      <c r="AR820" s="17" t="s">
        <v>374</v>
      </c>
      <c r="AT820" s="17" t="s">
        <v>223</v>
      </c>
      <c r="AU820" s="17" t="s">
        <v>165</v>
      </c>
      <c r="AY820" s="17" t="s">
        <v>157</v>
      </c>
      <c r="BE820" s="214">
        <f>IF(N820="základní",J820,0)</f>
        <v>0</v>
      </c>
      <c r="BF820" s="214">
        <f>IF(N820="snížená",J820,0)</f>
        <v>0</v>
      </c>
      <c r="BG820" s="214">
        <f>IF(N820="zákl. přenesená",J820,0)</f>
        <v>0</v>
      </c>
      <c r="BH820" s="214">
        <f>IF(N820="sníž. přenesená",J820,0)</f>
        <v>0</v>
      </c>
      <c r="BI820" s="214">
        <f>IF(N820="nulová",J820,0)</f>
        <v>0</v>
      </c>
      <c r="BJ820" s="17" t="s">
        <v>165</v>
      </c>
      <c r="BK820" s="214">
        <f>ROUND(I820*H820,0)</f>
        <v>0</v>
      </c>
      <c r="BL820" s="17" t="s">
        <v>247</v>
      </c>
      <c r="BM820" s="17" t="s">
        <v>2439</v>
      </c>
    </row>
    <row r="821" spans="2:51" s="11" customFormat="1" ht="12">
      <c r="B821" s="215"/>
      <c r="C821" s="216"/>
      <c r="D821" s="217" t="s">
        <v>167</v>
      </c>
      <c r="E821" s="218" t="s">
        <v>20</v>
      </c>
      <c r="F821" s="219" t="s">
        <v>1247</v>
      </c>
      <c r="G821" s="216"/>
      <c r="H821" s="220">
        <v>4</v>
      </c>
      <c r="I821" s="221"/>
      <c r="J821" s="216"/>
      <c r="K821" s="216"/>
      <c r="L821" s="222"/>
      <c r="M821" s="223"/>
      <c r="N821" s="224"/>
      <c r="O821" s="224"/>
      <c r="P821" s="224"/>
      <c r="Q821" s="224"/>
      <c r="R821" s="224"/>
      <c r="S821" s="224"/>
      <c r="T821" s="225"/>
      <c r="AT821" s="226" t="s">
        <v>167</v>
      </c>
      <c r="AU821" s="226" t="s">
        <v>165</v>
      </c>
      <c r="AV821" s="11" t="s">
        <v>165</v>
      </c>
      <c r="AW821" s="11" t="s">
        <v>34</v>
      </c>
      <c r="AX821" s="11" t="s">
        <v>8</v>
      </c>
      <c r="AY821" s="226" t="s">
        <v>157</v>
      </c>
    </row>
    <row r="822" spans="2:65" s="1" customFormat="1" ht="22.5" customHeight="1">
      <c r="B822" s="38"/>
      <c r="C822" s="204" t="s">
        <v>1258</v>
      </c>
      <c r="D822" s="204" t="s">
        <v>159</v>
      </c>
      <c r="E822" s="205" t="s">
        <v>1313</v>
      </c>
      <c r="F822" s="206" t="s">
        <v>1314</v>
      </c>
      <c r="G822" s="207" t="s">
        <v>514</v>
      </c>
      <c r="H822" s="208">
        <v>0.63</v>
      </c>
      <c r="I822" s="209"/>
      <c r="J822" s="208">
        <f>ROUND(I822*H822,0)</f>
        <v>0</v>
      </c>
      <c r="K822" s="206" t="s">
        <v>163</v>
      </c>
      <c r="L822" s="43"/>
      <c r="M822" s="210" t="s">
        <v>20</v>
      </c>
      <c r="N822" s="211" t="s">
        <v>46</v>
      </c>
      <c r="O822" s="79"/>
      <c r="P822" s="212">
        <f>O822*H822</f>
        <v>0</v>
      </c>
      <c r="Q822" s="212">
        <v>0</v>
      </c>
      <c r="R822" s="212">
        <f>Q822*H822</f>
        <v>0</v>
      </c>
      <c r="S822" s="212">
        <v>0</v>
      </c>
      <c r="T822" s="213">
        <f>S822*H822</f>
        <v>0</v>
      </c>
      <c r="AR822" s="17" t="s">
        <v>247</v>
      </c>
      <c r="AT822" s="17" t="s">
        <v>159</v>
      </c>
      <c r="AU822" s="17" t="s">
        <v>165</v>
      </c>
      <c r="AY822" s="17" t="s">
        <v>157</v>
      </c>
      <c r="BE822" s="214">
        <f>IF(N822="základní",J822,0)</f>
        <v>0</v>
      </c>
      <c r="BF822" s="214">
        <f>IF(N822="snížená",J822,0)</f>
        <v>0</v>
      </c>
      <c r="BG822" s="214">
        <f>IF(N822="zákl. přenesená",J822,0)</f>
        <v>0</v>
      </c>
      <c r="BH822" s="214">
        <f>IF(N822="sníž. přenesená",J822,0)</f>
        <v>0</v>
      </c>
      <c r="BI822" s="214">
        <f>IF(N822="nulová",J822,0)</f>
        <v>0</v>
      </c>
      <c r="BJ822" s="17" t="s">
        <v>165</v>
      </c>
      <c r="BK822" s="214">
        <f>ROUND(I822*H822,0)</f>
        <v>0</v>
      </c>
      <c r="BL822" s="17" t="s">
        <v>247</v>
      </c>
      <c r="BM822" s="17" t="s">
        <v>2440</v>
      </c>
    </row>
    <row r="823" spans="2:63" s="10" customFormat="1" ht="22.8" customHeight="1">
      <c r="B823" s="188"/>
      <c r="C823" s="189"/>
      <c r="D823" s="190" t="s">
        <v>73</v>
      </c>
      <c r="E823" s="202" t="s">
        <v>2441</v>
      </c>
      <c r="F823" s="202" t="s">
        <v>2442</v>
      </c>
      <c r="G823" s="189"/>
      <c r="H823" s="189"/>
      <c r="I823" s="192"/>
      <c r="J823" s="203">
        <f>BK823</f>
        <v>0</v>
      </c>
      <c r="K823" s="189"/>
      <c r="L823" s="194"/>
      <c r="M823" s="195"/>
      <c r="N823" s="196"/>
      <c r="O823" s="196"/>
      <c r="P823" s="197">
        <f>SUM(P824:P833)</f>
        <v>0</v>
      </c>
      <c r="Q823" s="196"/>
      <c r="R823" s="197">
        <f>SUM(R824:R833)</f>
        <v>0.9222343</v>
      </c>
      <c r="S823" s="196"/>
      <c r="T823" s="198">
        <f>SUM(T824:T833)</f>
        <v>0</v>
      </c>
      <c r="AR823" s="199" t="s">
        <v>165</v>
      </c>
      <c r="AT823" s="200" t="s">
        <v>73</v>
      </c>
      <c r="AU823" s="200" t="s">
        <v>8</v>
      </c>
      <c r="AY823" s="199" t="s">
        <v>157</v>
      </c>
      <c r="BK823" s="201">
        <f>SUM(BK824:BK833)</f>
        <v>0</v>
      </c>
    </row>
    <row r="824" spans="2:65" s="1" customFormat="1" ht="16.5" customHeight="1">
      <c r="B824" s="38"/>
      <c r="C824" s="204" t="s">
        <v>1262</v>
      </c>
      <c r="D824" s="204" t="s">
        <v>159</v>
      </c>
      <c r="E824" s="205" t="s">
        <v>2443</v>
      </c>
      <c r="F824" s="206" t="s">
        <v>2444</v>
      </c>
      <c r="G824" s="207" t="s">
        <v>434</v>
      </c>
      <c r="H824" s="208">
        <v>75</v>
      </c>
      <c r="I824" s="209"/>
      <c r="J824" s="208">
        <f>ROUND(I824*H824,0)</f>
        <v>0</v>
      </c>
      <c r="K824" s="206" t="s">
        <v>163</v>
      </c>
      <c r="L824" s="43"/>
      <c r="M824" s="210" t="s">
        <v>20</v>
      </c>
      <c r="N824" s="211" t="s">
        <v>46</v>
      </c>
      <c r="O824" s="79"/>
      <c r="P824" s="212">
        <f>O824*H824</f>
        <v>0</v>
      </c>
      <c r="Q824" s="212">
        <v>0</v>
      </c>
      <c r="R824" s="212">
        <f>Q824*H824</f>
        <v>0</v>
      </c>
      <c r="S824" s="212">
        <v>0</v>
      </c>
      <c r="T824" s="213">
        <f>S824*H824</f>
        <v>0</v>
      </c>
      <c r="AR824" s="17" t="s">
        <v>247</v>
      </c>
      <c r="AT824" s="17" t="s">
        <v>159</v>
      </c>
      <c r="AU824" s="17" t="s">
        <v>165</v>
      </c>
      <c r="AY824" s="17" t="s">
        <v>157</v>
      </c>
      <c r="BE824" s="214">
        <f>IF(N824="základní",J824,0)</f>
        <v>0</v>
      </c>
      <c r="BF824" s="214">
        <f>IF(N824="snížená",J824,0)</f>
        <v>0</v>
      </c>
      <c r="BG824" s="214">
        <f>IF(N824="zákl. přenesená",J824,0)</f>
        <v>0</v>
      </c>
      <c r="BH824" s="214">
        <f>IF(N824="sníž. přenesená",J824,0)</f>
        <v>0</v>
      </c>
      <c r="BI824" s="214">
        <f>IF(N824="nulová",J824,0)</f>
        <v>0</v>
      </c>
      <c r="BJ824" s="17" t="s">
        <v>165</v>
      </c>
      <c r="BK824" s="214">
        <f>ROUND(I824*H824,0)</f>
        <v>0</v>
      </c>
      <c r="BL824" s="17" t="s">
        <v>247</v>
      </c>
      <c r="BM824" s="17" t="s">
        <v>2445</v>
      </c>
    </row>
    <row r="825" spans="2:51" s="11" customFormat="1" ht="12">
      <c r="B825" s="215"/>
      <c r="C825" s="216"/>
      <c r="D825" s="217" t="s">
        <v>167</v>
      </c>
      <c r="E825" s="218" t="s">
        <v>20</v>
      </c>
      <c r="F825" s="219" t="s">
        <v>2446</v>
      </c>
      <c r="G825" s="216"/>
      <c r="H825" s="220">
        <v>75</v>
      </c>
      <c r="I825" s="221"/>
      <c r="J825" s="216"/>
      <c r="K825" s="216"/>
      <c r="L825" s="222"/>
      <c r="M825" s="223"/>
      <c r="N825" s="224"/>
      <c r="O825" s="224"/>
      <c r="P825" s="224"/>
      <c r="Q825" s="224"/>
      <c r="R825" s="224"/>
      <c r="S825" s="224"/>
      <c r="T825" s="225"/>
      <c r="AT825" s="226" t="s">
        <v>167</v>
      </c>
      <c r="AU825" s="226" t="s">
        <v>165</v>
      </c>
      <c r="AV825" s="11" t="s">
        <v>165</v>
      </c>
      <c r="AW825" s="11" t="s">
        <v>34</v>
      </c>
      <c r="AX825" s="11" t="s">
        <v>8</v>
      </c>
      <c r="AY825" s="226" t="s">
        <v>157</v>
      </c>
    </row>
    <row r="826" spans="2:65" s="1" customFormat="1" ht="16.5" customHeight="1">
      <c r="B826" s="38"/>
      <c r="C826" s="204" t="s">
        <v>1266</v>
      </c>
      <c r="D826" s="204" t="s">
        <v>159</v>
      </c>
      <c r="E826" s="205" t="s">
        <v>2447</v>
      </c>
      <c r="F826" s="206" t="s">
        <v>2448</v>
      </c>
      <c r="G826" s="207" t="s">
        <v>162</v>
      </c>
      <c r="H826" s="208">
        <v>251.29</v>
      </c>
      <c r="I826" s="209"/>
      <c r="J826" s="208">
        <f>ROUND(I826*H826,0)</f>
        <v>0</v>
      </c>
      <c r="K826" s="206" t="s">
        <v>163</v>
      </c>
      <c r="L826" s="43"/>
      <c r="M826" s="210" t="s">
        <v>20</v>
      </c>
      <c r="N826" s="211" t="s">
        <v>46</v>
      </c>
      <c r="O826" s="79"/>
      <c r="P826" s="212">
        <f>O826*H826</f>
        <v>0</v>
      </c>
      <c r="Q826" s="212">
        <v>0.00367</v>
      </c>
      <c r="R826" s="212">
        <f>Q826*H826</f>
        <v>0.9222343</v>
      </c>
      <c r="S826" s="212">
        <v>0</v>
      </c>
      <c r="T826" s="213">
        <f>S826*H826</f>
        <v>0</v>
      </c>
      <c r="AR826" s="17" t="s">
        <v>247</v>
      </c>
      <c r="AT826" s="17" t="s">
        <v>159</v>
      </c>
      <c r="AU826" s="17" t="s">
        <v>165</v>
      </c>
      <c r="AY826" s="17" t="s">
        <v>157</v>
      </c>
      <c r="BE826" s="214">
        <f>IF(N826="základní",J826,0)</f>
        <v>0</v>
      </c>
      <c r="BF826" s="214">
        <f>IF(N826="snížená",J826,0)</f>
        <v>0</v>
      </c>
      <c r="BG826" s="214">
        <f>IF(N826="zákl. přenesená",J826,0)</f>
        <v>0</v>
      </c>
      <c r="BH826" s="214">
        <f>IF(N826="sníž. přenesená",J826,0)</f>
        <v>0</v>
      </c>
      <c r="BI826" s="214">
        <f>IF(N826="nulová",J826,0)</f>
        <v>0</v>
      </c>
      <c r="BJ826" s="17" t="s">
        <v>165</v>
      </c>
      <c r="BK826" s="214">
        <f>ROUND(I826*H826,0)</f>
        <v>0</v>
      </c>
      <c r="BL826" s="17" t="s">
        <v>247</v>
      </c>
      <c r="BM826" s="17" t="s">
        <v>2449</v>
      </c>
    </row>
    <row r="827" spans="2:51" s="11" customFormat="1" ht="12">
      <c r="B827" s="215"/>
      <c r="C827" s="216"/>
      <c r="D827" s="217" t="s">
        <v>167</v>
      </c>
      <c r="E827" s="218" t="s">
        <v>20</v>
      </c>
      <c r="F827" s="219" t="s">
        <v>2450</v>
      </c>
      <c r="G827" s="216"/>
      <c r="H827" s="220">
        <v>199.48</v>
      </c>
      <c r="I827" s="221"/>
      <c r="J827" s="216"/>
      <c r="K827" s="216"/>
      <c r="L827" s="222"/>
      <c r="M827" s="223"/>
      <c r="N827" s="224"/>
      <c r="O827" s="224"/>
      <c r="P827" s="224"/>
      <c r="Q827" s="224"/>
      <c r="R827" s="224"/>
      <c r="S827" s="224"/>
      <c r="T827" s="225"/>
      <c r="AT827" s="226" t="s">
        <v>167</v>
      </c>
      <c r="AU827" s="226" t="s">
        <v>165</v>
      </c>
      <c r="AV827" s="11" t="s">
        <v>165</v>
      </c>
      <c r="AW827" s="11" t="s">
        <v>34</v>
      </c>
      <c r="AX827" s="11" t="s">
        <v>74</v>
      </c>
      <c r="AY827" s="226" t="s">
        <v>157</v>
      </c>
    </row>
    <row r="828" spans="2:51" s="11" customFormat="1" ht="12">
      <c r="B828" s="215"/>
      <c r="C828" s="216"/>
      <c r="D828" s="217" t="s">
        <v>167</v>
      </c>
      <c r="E828" s="218" t="s">
        <v>20</v>
      </c>
      <c r="F828" s="219" t="s">
        <v>2451</v>
      </c>
      <c r="G828" s="216"/>
      <c r="H828" s="220">
        <v>51.81</v>
      </c>
      <c r="I828" s="221"/>
      <c r="J828" s="216"/>
      <c r="K828" s="216"/>
      <c r="L828" s="222"/>
      <c r="M828" s="223"/>
      <c r="N828" s="224"/>
      <c r="O828" s="224"/>
      <c r="P828" s="224"/>
      <c r="Q828" s="224"/>
      <c r="R828" s="224"/>
      <c r="S828" s="224"/>
      <c r="T828" s="225"/>
      <c r="AT828" s="226" t="s">
        <v>167</v>
      </c>
      <c r="AU828" s="226" t="s">
        <v>165</v>
      </c>
      <c r="AV828" s="11" t="s">
        <v>165</v>
      </c>
      <c r="AW828" s="11" t="s">
        <v>34</v>
      </c>
      <c r="AX828" s="11" t="s">
        <v>74</v>
      </c>
      <c r="AY828" s="226" t="s">
        <v>157</v>
      </c>
    </row>
    <row r="829" spans="2:51" s="12" customFormat="1" ht="12">
      <c r="B829" s="227"/>
      <c r="C829" s="228"/>
      <c r="D829" s="217" t="s">
        <v>167</v>
      </c>
      <c r="E829" s="229" t="s">
        <v>20</v>
      </c>
      <c r="F829" s="230" t="s">
        <v>169</v>
      </c>
      <c r="G829" s="228"/>
      <c r="H829" s="231">
        <v>251.29</v>
      </c>
      <c r="I829" s="232"/>
      <c r="J829" s="228"/>
      <c r="K829" s="228"/>
      <c r="L829" s="233"/>
      <c r="M829" s="234"/>
      <c r="N829" s="235"/>
      <c r="O829" s="235"/>
      <c r="P829" s="235"/>
      <c r="Q829" s="235"/>
      <c r="R829" s="235"/>
      <c r="S829" s="235"/>
      <c r="T829" s="236"/>
      <c r="AT829" s="237" t="s">
        <v>167</v>
      </c>
      <c r="AU829" s="237" t="s">
        <v>165</v>
      </c>
      <c r="AV829" s="12" t="s">
        <v>164</v>
      </c>
      <c r="AW829" s="12" t="s">
        <v>34</v>
      </c>
      <c r="AX829" s="12" t="s">
        <v>8</v>
      </c>
      <c r="AY829" s="237" t="s">
        <v>157</v>
      </c>
    </row>
    <row r="830" spans="2:65" s="1" customFormat="1" ht="16.5" customHeight="1">
      <c r="B830" s="38"/>
      <c r="C830" s="248" t="s">
        <v>1270</v>
      </c>
      <c r="D830" s="248" t="s">
        <v>223</v>
      </c>
      <c r="E830" s="249" t="s">
        <v>2452</v>
      </c>
      <c r="F830" s="250" t="s">
        <v>2453</v>
      </c>
      <c r="G830" s="251" t="s">
        <v>162</v>
      </c>
      <c r="H830" s="252">
        <v>276.42</v>
      </c>
      <c r="I830" s="253"/>
      <c r="J830" s="252">
        <f>ROUND(I830*H830,0)</f>
        <v>0</v>
      </c>
      <c r="K830" s="250" t="s">
        <v>163</v>
      </c>
      <c r="L830" s="254"/>
      <c r="M830" s="255" t="s">
        <v>20</v>
      </c>
      <c r="N830" s="256" t="s">
        <v>46</v>
      </c>
      <c r="O830" s="79"/>
      <c r="P830" s="212">
        <f>O830*H830</f>
        <v>0</v>
      </c>
      <c r="Q830" s="212">
        <v>0</v>
      </c>
      <c r="R830" s="212">
        <f>Q830*H830</f>
        <v>0</v>
      </c>
      <c r="S830" s="212">
        <v>0</v>
      </c>
      <c r="T830" s="213">
        <f>S830*H830</f>
        <v>0</v>
      </c>
      <c r="AR830" s="17" t="s">
        <v>374</v>
      </c>
      <c r="AT830" s="17" t="s">
        <v>223</v>
      </c>
      <c r="AU830" s="17" t="s">
        <v>165</v>
      </c>
      <c r="AY830" s="17" t="s">
        <v>157</v>
      </c>
      <c r="BE830" s="214">
        <f>IF(N830="základní",J830,0)</f>
        <v>0</v>
      </c>
      <c r="BF830" s="214">
        <f>IF(N830="snížená",J830,0)</f>
        <v>0</v>
      </c>
      <c r="BG830" s="214">
        <f>IF(N830="zákl. přenesená",J830,0)</f>
        <v>0</v>
      </c>
      <c r="BH830" s="214">
        <f>IF(N830="sníž. přenesená",J830,0)</f>
        <v>0</v>
      </c>
      <c r="BI830" s="214">
        <f>IF(N830="nulová",J830,0)</f>
        <v>0</v>
      </c>
      <c r="BJ830" s="17" t="s">
        <v>165</v>
      </c>
      <c r="BK830" s="214">
        <f>ROUND(I830*H830,0)</f>
        <v>0</v>
      </c>
      <c r="BL830" s="17" t="s">
        <v>247</v>
      </c>
      <c r="BM830" s="17" t="s">
        <v>2454</v>
      </c>
    </row>
    <row r="831" spans="2:51" s="11" customFormat="1" ht="12">
      <c r="B831" s="215"/>
      <c r="C831" s="216"/>
      <c r="D831" s="217" t="s">
        <v>167</v>
      </c>
      <c r="E831" s="218" t="s">
        <v>20</v>
      </c>
      <c r="F831" s="219" t="s">
        <v>2455</v>
      </c>
      <c r="G831" s="216"/>
      <c r="H831" s="220">
        <v>276.42</v>
      </c>
      <c r="I831" s="221"/>
      <c r="J831" s="216"/>
      <c r="K831" s="216"/>
      <c r="L831" s="222"/>
      <c r="M831" s="223"/>
      <c r="N831" s="224"/>
      <c r="O831" s="224"/>
      <c r="P831" s="224"/>
      <c r="Q831" s="224"/>
      <c r="R831" s="224"/>
      <c r="S831" s="224"/>
      <c r="T831" s="225"/>
      <c r="AT831" s="226" t="s">
        <v>167</v>
      </c>
      <c r="AU831" s="226" t="s">
        <v>165</v>
      </c>
      <c r="AV831" s="11" t="s">
        <v>165</v>
      </c>
      <c r="AW831" s="11" t="s">
        <v>34</v>
      </c>
      <c r="AX831" s="11" t="s">
        <v>74</v>
      </c>
      <c r="AY831" s="226" t="s">
        <v>157</v>
      </c>
    </row>
    <row r="832" spans="2:51" s="12" customFormat="1" ht="12">
      <c r="B832" s="227"/>
      <c r="C832" s="228"/>
      <c r="D832" s="217" t="s">
        <v>167</v>
      </c>
      <c r="E832" s="229" t="s">
        <v>20</v>
      </c>
      <c r="F832" s="230" t="s">
        <v>169</v>
      </c>
      <c r="G832" s="228"/>
      <c r="H832" s="231">
        <v>276.42</v>
      </c>
      <c r="I832" s="232"/>
      <c r="J832" s="228"/>
      <c r="K832" s="228"/>
      <c r="L832" s="233"/>
      <c r="M832" s="234"/>
      <c r="N832" s="235"/>
      <c r="O832" s="235"/>
      <c r="P832" s="235"/>
      <c r="Q832" s="235"/>
      <c r="R832" s="235"/>
      <c r="S832" s="235"/>
      <c r="T832" s="236"/>
      <c r="AT832" s="237" t="s">
        <v>167</v>
      </c>
      <c r="AU832" s="237" t="s">
        <v>165</v>
      </c>
      <c r="AV832" s="12" t="s">
        <v>164</v>
      </c>
      <c r="AW832" s="12" t="s">
        <v>34</v>
      </c>
      <c r="AX832" s="12" t="s">
        <v>8</v>
      </c>
      <c r="AY832" s="237" t="s">
        <v>157</v>
      </c>
    </row>
    <row r="833" spans="2:65" s="1" customFormat="1" ht="22.5" customHeight="1">
      <c r="B833" s="38"/>
      <c r="C833" s="204" t="s">
        <v>1274</v>
      </c>
      <c r="D833" s="204" t="s">
        <v>159</v>
      </c>
      <c r="E833" s="205" t="s">
        <v>2456</v>
      </c>
      <c r="F833" s="206" t="s">
        <v>2457</v>
      </c>
      <c r="G833" s="207" t="s">
        <v>514</v>
      </c>
      <c r="H833" s="208">
        <v>0.92</v>
      </c>
      <c r="I833" s="209"/>
      <c r="J833" s="208">
        <f>ROUND(I833*H833,0)</f>
        <v>0</v>
      </c>
      <c r="K833" s="206" t="s">
        <v>163</v>
      </c>
      <c r="L833" s="43"/>
      <c r="M833" s="210" t="s">
        <v>20</v>
      </c>
      <c r="N833" s="211" t="s">
        <v>46</v>
      </c>
      <c r="O833" s="79"/>
      <c r="P833" s="212">
        <f>O833*H833</f>
        <v>0</v>
      </c>
      <c r="Q833" s="212">
        <v>0</v>
      </c>
      <c r="R833" s="212">
        <f>Q833*H833</f>
        <v>0</v>
      </c>
      <c r="S833" s="212">
        <v>0</v>
      </c>
      <c r="T833" s="213">
        <f>S833*H833</f>
        <v>0</v>
      </c>
      <c r="AR833" s="17" t="s">
        <v>247</v>
      </c>
      <c r="AT833" s="17" t="s">
        <v>159</v>
      </c>
      <c r="AU833" s="17" t="s">
        <v>165</v>
      </c>
      <c r="AY833" s="17" t="s">
        <v>157</v>
      </c>
      <c r="BE833" s="214">
        <f>IF(N833="základní",J833,0)</f>
        <v>0</v>
      </c>
      <c r="BF833" s="214">
        <f>IF(N833="snížená",J833,0)</f>
        <v>0</v>
      </c>
      <c r="BG833" s="214">
        <f>IF(N833="zákl. přenesená",J833,0)</f>
        <v>0</v>
      </c>
      <c r="BH833" s="214">
        <f>IF(N833="sníž. přenesená",J833,0)</f>
        <v>0</v>
      </c>
      <c r="BI833" s="214">
        <f>IF(N833="nulová",J833,0)</f>
        <v>0</v>
      </c>
      <c r="BJ833" s="17" t="s">
        <v>165</v>
      </c>
      <c r="BK833" s="214">
        <f>ROUND(I833*H833,0)</f>
        <v>0</v>
      </c>
      <c r="BL833" s="17" t="s">
        <v>247</v>
      </c>
      <c r="BM833" s="17" t="s">
        <v>2458</v>
      </c>
    </row>
    <row r="834" spans="2:63" s="10" customFormat="1" ht="22.8" customHeight="1">
      <c r="B834" s="188"/>
      <c r="C834" s="189"/>
      <c r="D834" s="190" t="s">
        <v>73</v>
      </c>
      <c r="E834" s="202" t="s">
        <v>1316</v>
      </c>
      <c r="F834" s="202" t="s">
        <v>1317</v>
      </c>
      <c r="G834" s="189"/>
      <c r="H834" s="189"/>
      <c r="I834" s="192"/>
      <c r="J834" s="203">
        <f>BK834</f>
        <v>0</v>
      </c>
      <c r="K834" s="189"/>
      <c r="L834" s="194"/>
      <c r="M834" s="195"/>
      <c r="N834" s="196"/>
      <c r="O834" s="196"/>
      <c r="P834" s="197">
        <f>SUM(P835:P865)</f>
        <v>0</v>
      </c>
      <c r="Q834" s="196"/>
      <c r="R834" s="197">
        <f>SUM(R835:R865)</f>
        <v>0.7646898000000001</v>
      </c>
      <c r="S834" s="196"/>
      <c r="T834" s="198">
        <f>SUM(T835:T865)</f>
        <v>0</v>
      </c>
      <c r="AR834" s="199" t="s">
        <v>165</v>
      </c>
      <c r="AT834" s="200" t="s">
        <v>73</v>
      </c>
      <c r="AU834" s="200" t="s">
        <v>8</v>
      </c>
      <c r="AY834" s="199" t="s">
        <v>157</v>
      </c>
      <c r="BK834" s="201">
        <f>SUM(BK835:BK865)</f>
        <v>0</v>
      </c>
    </row>
    <row r="835" spans="2:65" s="1" customFormat="1" ht="22.5" customHeight="1">
      <c r="B835" s="38"/>
      <c r="C835" s="204" t="s">
        <v>1279</v>
      </c>
      <c r="D835" s="204" t="s">
        <v>159</v>
      </c>
      <c r="E835" s="205" t="s">
        <v>1319</v>
      </c>
      <c r="F835" s="206" t="s">
        <v>1320</v>
      </c>
      <c r="G835" s="207" t="s">
        <v>162</v>
      </c>
      <c r="H835" s="208">
        <v>1414.14</v>
      </c>
      <c r="I835" s="209"/>
      <c r="J835" s="208">
        <f>ROUND(I835*H835,0)</f>
        <v>0</v>
      </c>
      <c r="K835" s="206" t="s">
        <v>163</v>
      </c>
      <c r="L835" s="43"/>
      <c r="M835" s="210" t="s">
        <v>20</v>
      </c>
      <c r="N835" s="211" t="s">
        <v>46</v>
      </c>
      <c r="O835" s="79"/>
      <c r="P835" s="212">
        <f>O835*H835</f>
        <v>0</v>
      </c>
      <c r="Q835" s="212">
        <v>0.00022</v>
      </c>
      <c r="R835" s="212">
        <f>Q835*H835</f>
        <v>0.3111108</v>
      </c>
      <c r="S835" s="212">
        <v>0</v>
      </c>
      <c r="T835" s="213">
        <f>S835*H835</f>
        <v>0</v>
      </c>
      <c r="AR835" s="17" t="s">
        <v>247</v>
      </c>
      <c r="AT835" s="17" t="s">
        <v>159</v>
      </c>
      <c r="AU835" s="17" t="s">
        <v>165</v>
      </c>
      <c r="AY835" s="17" t="s">
        <v>157</v>
      </c>
      <c r="BE835" s="214">
        <f>IF(N835="základní",J835,0)</f>
        <v>0</v>
      </c>
      <c r="BF835" s="214">
        <f>IF(N835="snížená",J835,0)</f>
        <v>0</v>
      </c>
      <c r="BG835" s="214">
        <f>IF(N835="zákl. přenesená",J835,0)</f>
        <v>0</v>
      </c>
      <c r="BH835" s="214">
        <f>IF(N835="sníž. přenesená",J835,0)</f>
        <v>0</v>
      </c>
      <c r="BI835" s="214">
        <f>IF(N835="nulová",J835,0)</f>
        <v>0</v>
      </c>
      <c r="BJ835" s="17" t="s">
        <v>165</v>
      </c>
      <c r="BK835" s="214">
        <f>ROUND(I835*H835,0)</f>
        <v>0</v>
      </c>
      <c r="BL835" s="17" t="s">
        <v>247</v>
      </c>
      <c r="BM835" s="17" t="s">
        <v>2459</v>
      </c>
    </row>
    <row r="836" spans="2:51" s="13" customFormat="1" ht="12">
      <c r="B836" s="238"/>
      <c r="C836" s="239"/>
      <c r="D836" s="217" t="s">
        <v>167</v>
      </c>
      <c r="E836" s="240" t="s">
        <v>20</v>
      </c>
      <c r="F836" s="241" t="s">
        <v>2460</v>
      </c>
      <c r="G836" s="239"/>
      <c r="H836" s="240" t="s">
        <v>20</v>
      </c>
      <c r="I836" s="242"/>
      <c r="J836" s="239"/>
      <c r="K836" s="239"/>
      <c r="L836" s="243"/>
      <c r="M836" s="244"/>
      <c r="N836" s="245"/>
      <c r="O836" s="245"/>
      <c r="P836" s="245"/>
      <c r="Q836" s="245"/>
      <c r="R836" s="245"/>
      <c r="S836" s="245"/>
      <c r="T836" s="246"/>
      <c r="AT836" s="247" t="s">
        <v>167</v>
      </c>
      <c r="AU836" s="247" t="s">
        <v>165</v>
      </c>
      <c r="AV836" s="13" t="s">
        <v>8</v>
      </c>
      <c r="AW836" s="13" t="s">
        <v>34</v>
      </c>
      <c r="AX836" s="13" t="s">
        <v>74</v>
      </c>
      <c r="AY836" s="247" t="s">
        <v>157</v>
      </c>
    </row>
    <row r="837" spans="2:51" s="11" customFormat="1" ht="12">
      <c r="B837" s="215"/>
      <c r="C837" s="216"/>
      <c r="D837" s="217" t="s">
        <v>167</v>
      </c>
      <c r="E837" s="218" t="s">
        <v>20</v>
      </c>
      <c r="F837" s="219" t="s">
        <v>2461</v>
      </c>
      <c r="G837" s="216"/>
      <c r="H837" s="220">
        <v>1414.14</v>
      </c>
      <c r="I837" s="221"/>
      <c r="J837" s="216"/>
      <c r="K837" s="216"/>
      <c r="L837" s="222"/>
      <c r="M837" s="223"/>
      <c r="N837" s="224"/>
      <c r="O837" s="224"/>
      <c r="P837" s="224"/>
      <c r="Q837" s="224"/>
      <c r="R837" s="224"/>
      <c r="S837" s="224"/>
      <c r="T837" s="225"/>
      <c r="AT837" s="226" t="s">
        <v>167</v>
      </c>
      <c r="AU837" s="226" t="s">
        <v>165</v>
      </c>
      <c r="AV837" s="11" t="s">
        <v>165</v>
      </c>
      <c r="AW837" s="11" t="s">
        <v>34</v>
      </c>
      <c r="AX837" s="11" t="s">
        <v>8</v>
      </c>
      <c r="AY837" s="226" t="s">
        <v>157</v>
      </c>
    </row>
    <row r="838" spans="2:65" s="1" customFormat="1" ht="16.5" customHeight="1">
      <c r="B838" s="38"/>
      <c r="C838" s="204" t="s">
        <v>1287</v>
      </c>
      <c r="D838" s="204" t="s">
        <v>159</v>
      </c>
      <c r="E838" s="205" t="s">
        <v>1325</v>
      </c>
      <c r="F838" s="206" t="s">
        <v>1326</v>
      </c>
      <c r="G838" s="207" t="s">
        <v>162</v>
      </c>
      <c r="H838" s="208">
        <v>275.1</v>
      </c>
      <c r="I838" s="209"/>
      <c r="J838" s="208">
        <f>ROUND(I838*H838,0)</f>
        <v>0</v>
      </c>
      <c r="K838" s="206" t="s">
        <v>163</v>
      </c>
      <c r="L838" s="43"/>
      <c r="M838" s="210" t="s">
        <v>20</v>
      </c>
      <c r="N838" s="211" t="s">
        <v>46</v>
      </c>
      <c r="O838" s="79"/>
      <c r="P838" s="212">
        <f>O838*H838</f>
        <v>0</v>
      </c>
      <c r="Q838" s="212">
        <v>0.0002</v>
      </c>
      <c r="R838" s="212">
        <f>Q838*H838</f>
        <v>0.055020000000000006</v>
      </c>
      <c r="S838" s="212">
        <v>0</v>
      </c>
      <c r="T838" s="213">
        <f>S838*H838</f>
        <v>0</v>
      </c>
      <c r="AR838" s="17" t="s">
        <v>247</v>
      </c>
      <c r="AT838" s="17" t="s">
        <v>159</v>
      </c>
      <c r="AU838" s="17" t="s">
        <v>165</v>
      </c>
      <c r="AY838" s="17" t="s">
        <v>157</v>
      </c>
      <c r="BE838" s="214">
        <f>IF(N838="základní",J838,0)</f>
        <v>0</v>
      </c>
      <c r="BF838" s="214">
        <f>IF(N838="snížená",J838,0)</f>
        <v>0</v>
      </c>
      <c r="BG838" s="214">
        <f>IF(N838="zákl. přenesená",J838,0)</f>
        <v>0</v>
      </c>
      <c r="BH838" s="214">
        <f>IF(N838="sníž. přenesená",J838,0)</f>
        <v>0</v>
      </c>
      <c r="BI838" s="214">
        <f>IF(N838="nulová",J838,0)</f>
        <v>0</v>
      </c>
      <c r="BJ838" s="17" t="s">
        <v>165</v>
      </c>
      <c r="BK838" s="214">
        <f>ROUND(I838*H838,0)</f>
        <v>0</v>
      </c>
      <c r="BL838" s="17" t="s">
        <v>247</v>
      </c>
      <c r="BM838" s="17" t="s">
        <v>2462</v>
      </c>
    </row>
    <row r="839" spans="2:51" s="13" customFormat="1" ht="12">
      <c r="B839" s="238"/>
      <c r="C839" s="239"/>
      <c r="D839" s="217" t="s">
        <v>167</v>
      </c>
      <c r="E839" s="240" t="s">
        <v>20</v>
      </c>
      <c r="F839" s="241" t="s">
        <v>239</v>
      </c>
      <c r="G839" s="239"/>
      <c r="H839" s="240" t="s">
        <v>20</v>
      </c>
      <c r="I839" s="242"/>
      <c r="J839" s="239"/>
      <c r="K839" s="239"/>
      <c r="L839" s="243"/>
      <c r="M839" s="244"/>
      <c r="N839" s="245"/>
      <c r="O839" s="245"/>
      <c r="P839" s="245"/>
      <c r="Q839" s="245"/>
      <c r="R839" s="245"/>
      <c r="S839" s="245"/>
      <c r="T839" s="246"/>
      <c r="AT839" s="247" t="s">
        <v>167</v>
      </c>
      <c r="AU839" s="247" t="s">
        <v>165</v>
      </c>
      <c r="AV839" s="13" t="s">
        <v>8</v>
      </c>
      <c r="AW839" s="13" t="s">
        <v>34</v>
      </c>
      <c r="AX839" s="13" t="s">
        <v>74</v>
      </c>
      <c r="AY839" s="247" t="s">
        <v>157</v>
      </c>
    </row>
    <row r="840" spans="2:51" s="11" customFormat="1" ht="12">
      <c r="B840" s="215"/>
      <c r="C840" s="216"/>
      <c r="D840" s="217" t="s">
        <v>167</v>
      </c>
      <c r="E840" s="218" t="s">
        <v>20</v>
      </c>
      <c r="F840" s="219" t="s">
        <v>2463</v>
      </c>
      <c r="G840" s="216"/>
      <c r="H840" s="220">
        <v>53.1</v>
      </c>
      <c r="I840" s="221"/>
      <c r="J840" s="216"/>
      <c r="K840" s="216"/>
      <c r="L840" s="222"/>
      <c r="M840" s="223"/>
      <c r="N840" s="224"/>
      <c r="O840" s="224"/>
      <c r="P840" s="224"/>
      <c r="Q840" s="224"/>
      <c r="R840" s="224"/>
      <c r="S840" s="224"/>
      <c r="T840" s="225"/>
      <c r="AT840" s="226" t="s">
        <v>167</v>
      </c>
      <c r="AU840" s="226" t="s">
        <v>165</v>
      </c>
      <c r="AV840" s="11" t="s">
        <v>165</v>
      </c>
      <c r="AW840" s="11" t="s">
        <v>34</v>
      </c>
      <c r="AX840" s="11" t="s">
        <v>74</v>
      </c>
      <c r="AY840" s="226" t="s">
        <v>157</v>
      </c>
    </row>
    <row r="841" spans="2:51" s="11" customFormat="1" ht="12">
      <c r="B841" s="215"/>
      <c r="C841" s="216"/>
      <c r="D841" s="217" t="s">
        <v>167</v>
      </c>
      <c r="E841" s="218" t="s">
        <v>20</v>
      </c>
      <c r="F841" s="219" t="s">
        <v>2464</v>
      </c>
      <c r="G841" s="216"/>
      <c r="H841" s="220">
        <v>27</v>
      </c>
      <c r="I841" s="221"/>
      <c r="J841" s="216"/>
      <c r="K841" s="216"/>
      <c r="L841" s="222"/>
      <c r="M841" s="223"/>
      <c r="N841" s="224"/>
      <c r="O841" s="224"/>
      <c r="P841" s="224"/>
      <c r="Q841" s="224"/>
      <c r="R841" s="224"/>
      <c r="S841" s="224"/>
      <c r="T841" s="225"/>
      <c r="AT841" s="226" t="s">
        <v>167</v>
      </c>
      <c r="AU841" s="226" t="s">
        <v>165</v>
      </c>
      <c r="AV841" s="11" t="s">
        <v>165</v>
      </c>
      <c r="AW841" s="11" t="s">
        <v>34</v>
      </c>
      <c r="AX841" s="11" t="s">
        <v>74</v>
      </c>
      <c r="AY841" s="226" t="s">
        <v>157</v>
      </c>
    </row>
    <row r="842" spans="2:51" s="11" customFormat="1" ht="12">
      <c r="B842" s="215"/>
      <c r="C842" s="216"/>
      <c r="D842" s="217" t="s">
        <v>167</v>
      </c>
      <c r="E842" s="218" t="s">
        <v>20</v>
      </c>
      <c r="F842" s="219" t="s">
        <v>2465</v>
      </c>
      <c r="G842" s="216"/>
      <c r="H842" s="220">
        <v>34.2</v>
      </c>
      <c r="I842" s="221"/>
      <c r="J842" s="216"/>
      <c r="K842" s="216"/>
      <c r="L842" s="222"/>
      <c r="M842" s="223"/>
      <c r="N842" s="224"/>
      <c r="O842" s="224"/>
      <c r="P842" s="224"/>
      <c r="Q842" s="224"/>
      <c r="R842" s="224"/>
      <c r="S842" s="224"/>
      <c r="T842" s="225"/>
      <c r="AT842" s="226" t="s">
        <v>167</v>
      </c>
      <c r="AU842" s="226" t="s">
        <v>165</v>
      </c>
      <c r="AV842" s="11" t="s">
        <v>165</v>
      </c>
      <c r="AW842" s="11" t="s">
        <v>34</v>
      </c>
      <c r="AX842" s="11" t="s">
        <v>74</v>
      </c>
      <c r="AY842" s="226" t="s">
        <v>157</v>
      </c>
    </row>
    <row r="843" spans="2:51" s="11" customFormat="1" ht="12">
      <c r="B843" s="215"/>
      <c r="C843" s="216"/>
      <c r="D843" s="217" t="s">
        <v>167</v>
      </c>
      <c r="E843" s="218" t="s">
        <v>20</v>
      </c>
      <c r="F843" s="219" t="s">
        <v>2466</v>
      </c>
      <c r="G843" s="216"/>
      <c r="H843" s="220">
        <v>48</v>
      </c>
      <c r="I843" s="221"/>
      <c r="J843" s="216"/>
      <c r="K843" s="216"/>
      <c r="L843" s="222"/>
      <c r="M843" s="223"/>
      <c r="N843" s="224"/>
      <c r="O843" s="224"/>
      <c r="P843" s="224"/>
      <c r="Q843" s="224"/>
      <c r="R843" s="224"/>
      <c r="S843" s="224"/>
      <c r="T843" s="225"/>
      <c r="AT843" s="226" t="s">
        <v>167</v>
      </c>
      <c r="AU843" s="226" t="s">
        <v>165</v>
      </c>
      <c r="AV843" s="11" t="s">
        <v>165</v>
      </c>
      <c r="AW843" s="11" t="s">
        <v>34</v>
      </c>
      <c r="AX843" s="11" t="s">
        <v>74</v>
      </c>
      <c r="AY843" s="226" t="s">
        <v>157</v>
      </c>
    </row>
    <row r="844" spans="2:51" s="11" customFormat="1" ht="12">
      <c r="B844" s="215"/>
      <c r="C844" s="216"/>
      <c r="D844" s="217" t="s">
        <v>167</v>
      </c>
      <c r="E844" s="218" t="s">
        <v>20</v>
      </c>
      <c r="F844" s="219" t="s">
        <v>2467</v>
      </c>
      <c r="G844" s="216"/>
      <c r="H844" s="220">
        <v>39.6</v>
      </c>
      <c r="I844" s="221"/>
      <c r="J844" s="216"/>
      <c r="K844" s="216"/>
      <c r="L844" s="222"/>
      <c r="M844" s="223"/>
      <c r="N844" s="224"/>
      <c r="O844" s="224"/>
      <c r="P844" s="224"/>
      <c r="Q844" s="224"/>
      <c r="R844" s="224"/>
      <c r="S844" s="224"/>
      <c r="T844" s="225"/>
      <c r="AT844" s="226" t="s">
        <v>167</v>
      </c>
      <c r="AU844" s="226" t="s">
        <v>165</v>
      </c>
      <c r="AV844" s="11" t="s">
        <v>165</v>
      </c>
      <c r="AW844" s="11" t="s">
        <v>34</v>
      </c>
      <c r="AX844" s="11" t="s">
        <v>74</v>
      </c>
      <c r="AY844" s="226" t="s">
        <v>157</v>
      </c>
    </row>
    <row r="845" spans="2:51" s="11" customFormat="1" ht="12">
      <c r="B845" s="215"/>
      <c r="C845" s="216"/>
      <c r="D845" s="217" t="s">
        <v>167</v>
      </c>
      <c r="E845" s="218" t="s">
        <v>20</v>
      </c>
      <c r="F845" s="219" t="s">
        <v>2468</v>
      </c>
      <c r="G845" s="216"/>
      <c r="H845" s="220">
        <v>73.2</v>
      </c>
      <c r="I845" s="221"/>
      <c r="J845" s="216"/>
      <c r="K845" s="216"/>
      <c r="L845" s="222"/>
      <c r="M845" s="223"/>
      <c r="N845" s="224"/>
      <c r="O845" s="224"/>
      <c r="P845" s="224"/>
      <c r="Q845" s="224"/>
      <c r="R845" s="224"/>
      <c r="S845" s="224"/>
      <c r="T845" s="225"/>
      <c r="AT845" s="226" t="s">
        <v>167</v>
      </c>
      <c r="AU845" s="226" t="s">
        <v>165</v>
      </c>
      <c r="AV845" s="11" t="s">
        <v>165</v>
      </c>
      <c r="AW845" s="11" t="s">
        <v>34</v>
      </c>
      <c r="AX845" s="11" t="s">
        <v>74</v>
      </c>
      <c r="AY845" s="226" t="s">
        <v>157</v>
      </c>
    </row>
    <row r="846" spans="2:51" s="12" customFormat="1" ht="12">
      <c r="B846" s="227"/>
      <c r="C846" s="228"/>
      <c r="D846" s="217" t="s">
        <v>167</v>
      </c>
      <c r="E846" s="229" t="s">
        <v>20</v>
      </c>
      <c r="F846" s="230" t="s">
        <v>169</v>
      </c>
      <c r="G846" s="228"/>
      <c r="H846" s="231">
        <v>275.1</v>
      </c>
      <c r="I846" s="232"/>
      <c r="J846" s="228"/>
      <c r="K846" s="228"/>
      <c r="L846" s="233"/>
      <c r="M846" s="234"/>
      <c r="N846" s="235"/>
      <c r="O846" s="235"/>
      <c r="P846" s="235"/>
      <c r="Q846" s="235"/>
      <c r="R846" s="235"/>
      <c r="S846" s="235"/>
      <c r="T846" s="236"/>
      <c r="AT846" s="237" t="s">
        <v>167</v>
      </c>
      <c r="AU846" s="237" t="s">
        <v>165</v>
      </c>
      <c r="AV846" s="12" t="s">
        <v>164</v>
      </c>
      <c r="AW846" s="12" t="s">
        <v>34</v>
      </c>
      <c r="AX846" s="12" t="s">
        <v>8</v>
      </c>
      <c r="AY846" s="237" t="s">
        <v>157</v>
      </c>
    </row>
    <row r="847" spans="2:65" s="1" customFormat="1" ht="22.5" customHeight="1">
      <c r="B847" s="38"/>
      <c r="C847" s="204" t="s">
        <v>1293</v>
      </c>
      <c r="D847" s="204" t="s">
        <v>159</v>
      </c>
      <c r="E847" s="205" t="s">
        <v>1336</v>
      </c>
      <c r="F847" s="206" t="s">
        <v>1337</v>
      </c>
      <c r="G847" s="207" t="s">
        <v>162</v>
      </c>
      <c r="H847" s="208">
        <v>275.1</v>
      </c>
      <c r="I847" s="209"/>
      <c r="J847" s="208">
        <f>ROUND(I847*H847,0)</f>
        <v>0</v>
      </c>
      <c r="K847" s="206" t="s">
        <v>163</v>
      </c>
      <c r="L847" s="43"/>
      <c r="M847" s="210" t="s">
        <v>20</v>
      </c>
      <c r="N847" s="211" t="s">
        <v>46</v>
      </c>
      <c r="O847" s="79"/>
      <c r="P847" s="212">
        <f>O847*H847</f>
        <v>0</v>
      </c>
      <c r="Q847" s="212">
        <v>0.00041</v>
      </c>
      <c r="R847" s="212">
        <f>Q847*H847</f>
        <v>0.112791</v>
      </c>
      <c r="S847" s="212">
        <v>0</v>
      </c>
      <c r="T847" s="213">
        <f>S847*H847</f>
        <v>0</v>
      </c>
      <c r="AR847" s="17" t="s">
        <v>247</v>
      </c>
      <c r="AT847" s="17" t="s">
        <v>159</v>
      </c>
      <c r="AU847" s="17" t="s">
        <v>165</v>
      </c>
      <c r="AY847" s="17" t="s">
        <v>157</v>
      </c>
      <c r="BE847" s="214">
        <f>IF(N847="základní",J847,0)</f>
        <v>0</v>
      </c>
      <c r="BF847" s="214">
        <f>IF(N847="snížená",J847,0)</f>
        <v>0</v>
      </c>
      <c r="BG847" s="214">
        <f>IF(N847="zákl. přenesená",J847,0)</f>
        <v>0</v>
      </c>
      <c r="BH847" s="214">
        <f>IF(N847="sníž. přenesená",J847,0)</f>
        <v>0</v>
      </c>
      <c r="BI847" s="214">
        <f>IF(N847="nulová",J847,0)</f>
        <v>0</v>
      </c>
      <c r="BJ847" s="17" t="s">
        <v>165</v>
      </c>
      <c r="BK847" s="214">
        <f>ROUND(I847*H847,0)</f>
        <v>0</v>
      </c>
      <c r="BL847" s="17" t="s">
        <v>247</v>
      </c>
      <c r="BM847" s="17" t="s">
        <v>2469</v>
      </c>
    </row>
    <row r="848" spans="2:51" s="13" customFormat="1" ht="12">
      <c r="B848" s="238"/>
      <c r="C848" s="239"/>
      <c r="D848" s="217" t="s">
        <v>167</v>
      </c>
      <c r="E848" s="240" t="s">
        <v>20</v>
      </c>
      <c r="F848" s="241" t="s">
        <v>239</v>
      </c>
      <c r="G848" s="239"/>
      <c r="H848" s="240" t="s">
        <v>20</v>
      </c>
      <c r="I848" s="242"/>
      <c r="J848" s="239"/>
      <c r="K848" s="239"/>
      <c r="L848" s="243"/>
      <c r="M848" s="244"/>
      <c r="N848" s="245"/>
      <c r="O848" s="245"/>
      <c r="P848" s="245"/>
      <c r="Q848" s="245"/>
      <c r="R848" s="245"/>
      <c r="S848" s="245"/>
      <c r="T848" s="246"/>
      <c r="AT848" s="247" t="s">
        <v>167</v>
      </c>
      <c r="AU848" s="247" t="s">
        <v>165</v>
      </c>
      <c r="AV848" s="13" t="s">
        <v>8</v>
      </c>
      <c r="AW848" s="13" t="s">
        <v>34</v>
      </c>
      <c r="AX848" s="13" t="s">
        <v>74</v>
      </c>
      <c r="AY848" s="247" t="s">
        <v>157</v>
      </c>
    </row>
    <row r="849" spans="2:51" s="11" customFormat="1" ht="12">
      <c r="B849" s="215"/>
      <c r="C849" s="216"/>
      <c r="D849" s="217" t="s">
        <v>167</v>
      </c>
      <c r="E849" s="218" t="s">
        <v>20</v>
      </c>
      <c r="F849" s="219" t="s">
        <v>2463</v>
      </c>
      <c r="G849" s="216"/>
      <c r="H849" s="220">
        <v>53.1</v>
      </c>
      <c r="I849" s="221"/>
      <c r="J849" s="216"/>
      <c r="K849" s="216"/>
      <c r="L849" s="222"/>
      <c r="M849" s="223"/>
      <c r="N849" s="224"/>
      <c r="O849" s="224"/>
      <c r="P849" s="224"/>
      <c r="Q849" s="224"/>
      <c r="R849" s="224"/>
      <c r="S849" s="224"/>
      <c r="T849" s="225"/>
      <c r="AT849" s="226" t="s">
        <v>167</v>
      </c>
      <c r="AU849" s="226" t="s">
        <v>165</v>
      </c>
      <c r="AV849" s="11" t="s">
        <v>165</v>
      </c>
      <c r="AW849" s="11" t="s">
        <v>34</v>
      </c>
      <c r="AX849" s="11" t="s">
        <v>74</v>
      </c>
      <c r="AY849" s="226" t="s">
        <v>157</v>
      </c>
    </row>
    <row r="850" spans="2:51" s="11" customFormat="1" ht="12">
      <c r="B850" s="215"/>
      <c r="C850" s="216"/>
      <c r="D850" s="217" t="s">
        <v>167</v>
      </c>
      <c r="E850" s="218" t="s">
        <v>20</v>
      </c>
      <c r="F850" s="219" t="s">
        <v>2464</v>
      </c>
      <c r="G850" s="216"/>
      <c r="H850" s="220">
        <v>27</v>
      </c>
      <c r="I850" s="221"/>
      <c r="J850" s="216"/>
      <c r="K850" s="216"/>
      <c r="L850" s="222"/>
      <c r="M850" s="223"/>
      <c r="N850" s="224"/>
      <c r="O850" s="224"/>
      <c r="P850" s="224"/>
      <c r="Q850" s="224"/>
      <c r="R850" s="224"/>
      <c r="S850" s="224"/>
      <c r="T850" s="225"/>
      <c r="AT850" s="226" t="s">
        <v>167</v>
      </c>
      <c r="AU850" s="226" t="s">
        <v>165</v>
      </c>
      <c r="AV850" s="11" t="s">
        <v>165</v>
      </c>
      <c r="AW850" s="11" t="s">
        <v>34</v>
      </c>
      <c r="AX850" s="11" t="s">
        <v>74</v>
      </c>
      <c r="AY850" s="226" t="s">
        <v>157</v>
      </c>
    </row>
    <row r="851" spans="2:51" s="11" customFormat="1" ht="12">
      <c r="B851" s="215"/>
      <c r="C851" s="216"/>
      <c r="D851" s="217" t="s">
        <v>167</v>
      </c>
      <c r="E851" s="218" t="s">
        <v>20</v>
      </c>
      <c r="F851" s="219" t="s">
        <v>2465</v>
      </c>
      <c r="G851" s="216"/>
      <c r="H851" s="220">
        <v>34.2</v>
      </c>
      <c r="I851" s="221"/>
      <c r="J851" s="216"/>
      <c r="K851" s="216"/>
      <c r="L851" s="222"/>
      <c r="M851" s="223"/>
      <c r="N851" s="224"/>
      <c r="O851" s="224"/>
      <c r="P851" s="224"/>
      <c r="Q851" s="224"/>
      <c r="R851" s="224"/>
      <c r="S851" s="224"/>
      <c r="T851" s="225"/>
      <c r="AT851" s="226" t="s">
        <v>167</v>
      </c>
      <c r="AU851" s="226" t="s">
        <v>165</v>
      </c>
      <c r="AV851" s="11" t="s">
        <v>165</v>
      </c>
      <c r="AW851" s="11" t="s">
        <v>34</v>
      </c>
      <c r="AX851" s="11" t="s">
        <v>74</v>
      </c>
      <c r="AY851" s="226" t="s">
        <v>157</v>
      </c>
    </row>
    <row r="852" spans="2:51" s="11" customFormat="1" ht="12">
      <c r="B852" s="215"/>
      <c r="C852" s="216"/>
      <c r="D852" s="217" t="s">
        <v>167</v>
      </c>
      <c r="E852" s="218" t="s">
        <v>20</v>
      </c>
      <c r="F852" s="219" t="s">
        <v>2466</v>
      </c>
      <c r="G852" s="216"/>
      <c r="H852" s="220">
        <v>48</v>
      </c>
      <c r="I852" s="221"/>
      <c r="J852" s="216"/>
      <c r="K852" s="216"/>
      <c r="L852" s="222"/>
      <c r="M852" s="223"/>
      <c r="N852" s="224"/>
      <c r="O852" s="224"/>
      <c r="P852" s="224"/>
      <c r="Q852" s="224"/>
      <c r="R852" s="224"/>
      <c r="S852" s="224"/>
      <c r="T852" s="225"/>
      <c r="AT852" s="226" t="s">
        <v>167</v>
      </c>
      <c r="AU852" s="226" t="s">
        <v>165</v>
      </c>
      <c r="AV852" s="11" t="s">
        <v>165</v>
      </c>
      <c r="AW852" s="11" t="s">
        <v>34</v>
      </c>
      <c r="AX852" s="11" t="s">
        <v>74</v>
      </c>
      <c r="AY852" s="226" t="s">
        <v>157</v>
      </c>
    </row>
    <row r="853" spans="2:51" s="11" customFormat="1" ht="12">
      <c r="B853" s="215"/>
      <c r="C853" s="216"/>
      <c r="D853" s="217" t="s">
        <v>167</v>
      </c>
      <c r="E853" s="218" t="s">
        <v>20</v>
      </c>
      <c r="F853" s="219" t="s">
        <v>2467</v>
      </c>
      <c r="G853" s="216"/>
      <c r="H853" s="220">
        <v>39.6</v>
      </c>
      <c r="I853" s="221"/>
      <c r="J853" s="216"/>
      <c r="K853" s="216"/>
      <c r="L853" s="222"/>
      <c r="M853" s="223"/>
      <c r="N853" s="224"/>
      <c r="O853" s="224"/>
      <c r="P853" s="224"/>
      <c r="Q853" s="224"/>
      <c r="R853" s="224"/>
      <c r="S853" s="224"/>
      <c r="T853" s="225"/>
      <c r="AT853" s="226" t="s">
        <v>167</v>
      </c>
      <c r="AU853" s="226" t="s">
        <v>165</v>
      </c>
      <c r="AV853" s="11" t="s">
        <v>165</v>
      </c>
      <c r="AW853" s="11" t="s">
        <v>34</v>
      </c>
      <c r="AX853" s="11" t="s">
        <v>74</v>
      </c>
      <c r="AY853" s="226" t="s">
        <v>157</v>
      </c>
    </row>
    <row r="854" spans="2:51" s="11" customFormat="1" ht="12">
      <c r="B854" s="215"/>
      <c r="C854" s="216"/>
      <c r="D854" s="217" t="s">
        <v>167</v>
      </c>
      <c r="E854" s="218" t="s">
        <v>20</v>
      </c>
      <c r="F854" s="219" t="s">
        <v>2468</v>
      </c>
      <c r="G854" s="216"/>
      <c r="H854" s="220">
        <v>73.2</v>
      </c>
      <c r="I854" s="221"/>
      <c r="J854" s="216"/>
      <c r="K854" s="216"/>
      <c r="L854" s="222"/>
      <c r="M854" s="223"/>
      <c r="N854" s="224"/>
      <c r="O854" s="224"/>
      <c r="P854" s="224"/>
      <c r="Q854" s="224"/>
      <c r="R854" s="224"/>
      <c r="S854" s="224"/>
      <c r="T854" s="225"/>
      <c r="AT854" s="226" t="s">
        <v>167</v>
      </c>
      <c r="AU854" s="226" t="s">
        <v>165</v>
      </c>
      <c r="AV854" s="11" t="s">
        <v>165</v>
      </c>
      <c r="AW854" s="11" t="s">
        <v>34</v>
      </c>
      <c r="AX854" s="11" t="s">
        <v>74</v>
      </c>
      <c r="AY854" s="226" t="s">
        <v>157</v>
      </c>
    </row>
    <row r="855" spans="2:51" s="12" customFormat="1" ht="12">
      <c r="B855" s="227"/>
      <c r="C855" s="228"/>
      <c r="D855" s="217" t="s">
        <v>167</v>
      </c>
      <c r="E855" s="229" t="s">
        <v>20</v>
      </c>
      <c r="F855" s="230" t="s">
        <v>169</v>
      </c>
      <c r="G855" s="228"/>
      <c r="H855" s="231">
        <v>275.1</v>
      </c>
      <c r="I855" s="232"/>
      <c r="J855" s="228"/>
      <c r="K855" s="228"/>
      <c r="L855" s="233"/>
      <c r="M855" s="234"/>
      <c r="N855" s="235"/>
      <c r="O855" s="235"/>
      <c r="P855" s="235"/>
      <c r="Q855" s="235"/>
      <c r="R855" s="235"/>
      <c r="S855" s="235"/>
      <c r="T855" s="236"/>
      <c r="AT855" s="237" t="s">
        <v>167</v>
      </c>
      <c r="AU855" s="237" t="s">
        <v>165</v>
      </c>
      <c r="AV855" s="12" t="s">
        <v>164</v>
      </c>
      <c r="AW855" s="12" t="s">
        <v>34</v>
      </c>
      <c r="AX855" s="12" t="s">
        <v>8</v>
      </c>
      <c r="AY855" s="237" t="s">
        <v>157</v>
      </c>
    </row>
    <row r="856" spans="2:65" s="1" customFormat="1" ht="16.5" customHeight="1">
      <c r="B856" s="38"/>
      <c r="C856" s="204" t="s">
        <v>1298</v>
      </c>
      <c r="D856" s="204" t="s">
        <v>159</v>
      </c>
      <c r="E856" s="205" t="s">
        <v>1340</v>
      </c>
      <c r="F856" s="206" t="s">
        <v>1341</v>
      </c>
      <c r="G856" s="207" t="s">
        <v>162</v>
      </c>
      <c r="H856" s="208">
        <v>255.15</v>
      </c>
      <c r="I856" s="209"/>
      <c r="J856" s="208">
        <f>ROUND(I856*H856,0)</f>
        <v>0</v>
      </c>
      <c r="K856" s="206" t="s">
        <v>163</v>
      </c>
      <c r="L856" s="43"/>
      <c r="M856" s="210" t="s">
        <v>20</v>
      </c>
      <c r="N856" s="211" t="s">
        <v>46</v>
      </c>
      <c r="O856" s="79"/>
      <c r="P856" s="212">
        <f>O856*H856</f>
        <v>0</v>
      </c>
      <c r="Q856" s="212">
        <v>0.00014</v>
      </c>
      <c r="R856" s="212">
        <f>Q856*H856</f>
        <v>0.035720999999999996</v>
      </c>
      <c r="S856" s="212">
        <v>0</v>
      </c>
      <c r="T856" s="213">
        <f>S856*H856</f>
        <v>0</v>
      </c>
      <c r="AR856" s="17" t="s">
        <v>247</v>
      </c>
      <c r="AT856" s="17" t="s">
        <v>159</v>
      </c>
      <c r="AU856" s="17" t="s">
        <v>165</v>
      </c>
      <c r="AY856" s="17" t="s">
        <v>157</v>
      </c>
      <c r="BE856" s="214">
        <f>IF(N856="základní",J856,0)</f>
        <v>0</v>
      </c>
      <c r="BF856" s="214">
        <f>IF(N856="snížená",J856,0)</f>
        <v>0</v>
      </c>
      <c r="BG856" s="214">
        <f>IF(N856="zákl. přenesená",J856,0)</f>
        <v>0</v>
      </c>
      <c r="BH856" s="214">
        <f>IF(N856="sníž. přenesená",J856,0)</f>
        <v>0</v>
      </c>
      <c r="BI856" s="214">
        <f>IF(N856="nulová",J856,0)</f>
        <v>0</v>
      </c>
      <c r="BJ856" s="17" t="s">
        <v>165</v>
      </c>
      <c r="BK856" s="214">
        <f>ROUND(I856*H856,0)</f>
        <v>0</v>
      </c>
      <c r="BL856" s="17" t="s">
        <v>247</v>
      </c>
      <c r="BM856" s="17" t="s">
        <v>2470</v>
      </c>
    </row>
    <row r="857" spans="2:51" s="13" customFormat="1" ht="12">
      <c r="B857" s="238"/>
      <c r="C857" s="239"/>
      <c r="D857" s="217" t="s">
        <v>167</v>
      </c>
      <c r="E857" s="240" t="s">
        <v>20</v>
      </c>
      <c r="F857" s="241" t="s">
        <v>2080</v>
      </c>
      <c r="G857" s="239"/>
      <c r="H857" s="240" t="s">
        <v>20</v>
      </c>
      <c r="I857" s="242"/>
      <c r="J857" s="239"/>
      <c r="K857" s="239"/>
      <c r="L857" s="243"/>
      <c r="M857" s="244"/>
      <c r="N857" s="245"/>
      <c r="O857" s="245"/>
      <c r="P857" s="245"/>
      <c r="Q857" s="245"/>
      <c r="R857" s="245"/>
      <c r="S857" s="245"/>
      <c r="T857" s="246"/>
      <c r="AT857" s="247" t="s">
        <v>167</v>
      </c>
      <c r="AU857" s="247" t="s">
        <v>165</v>
      </c>
      <c r="AV857" s="13" t="s">
        <v>8</v>
      </c>
      <c r="AW857" s="13" t="s">
        <v>34</v>
      </c>
      <c r="AX857" s="13" t="s">
        <v>74</v>
      </c>
      <c r="AY857" s="247" t="s">
        <v>157</v>
      </c>
    </row>
    <row r="858" spans="2:51" s="11" customFormat="1" ht="12">
      <c r="B858" s="215"/>
      <c r="C858" s="216"/>
      <c r="D858" s="217" t="s">
        <v>167</v>
      </c>
      <c r="E858" s="218" t="s">
        <v>20</v>
      </c>
      <c r="F858" s="219" t="s">
        <v>2471</v>
      </c>
      <c r="G858" s="216"/>
      <c r="H858" s="220">
        <v>43.5</v>
      </c>
      <c r="I858" s="221"/>
      <c r="J858" s="216"/>
      <c r="K858" s="216"/>
      <c r="L858" s="222"/>
      <c r="M858" s="223"/>
      <c r="N858" s="224"/>
      <c r="O858" s="224"/>
      <c r="P858" s="224"/>
      <c r="Q858" s="224"/>
      <c r="R858" s="224"/>
      <c r="S858" s="224"/>
      <c r="T858" s="225"/>
      <c r="AT858" s="226" t="s">
        <v>167</v>
      </c>
      <c r="AU858" s="226" t="s">
        <v>165</v>
      </c>
      <c r="AV858" s="11" t="s">
        <v>165</v>
      </c>
      <c r="AW858" s="11" t="s">
        <v>34</v>
      </c>
      <c r="AX858" s="11" t="s">
        <v>74</v>
      </c>
      <c r="AY858" s="226" t="s">
        <v>157</v>
      </c>
    </row>
    <row r="859" spans="2:51" s="11" customFormat="1" ht="12">
      <c r="B859" s="215"/>
      <c r="C859" s="216"/>
      <c r="D859" s="217" t="s">
        <v>167</v>
      </c>
      <c r="E859" s="218" t="s">
        <v>20</v>
      </c>
      <c r="F859" s="219" t="s">
        <v>2472</v>
      </c>
      <c r="G859" s="216"/>
      <c r="H859" s="220">
        <v>211.65</v>
      </c>
      <c r="I859" s="221"/>
      <c r="J859" s="216"/>
      <c r="K859" s="216"/>
      <c r="L859" s="222"/>
      <c r="M859" s="223"/>
      <c r="N859" s="224"/>
      <c r="O859" s="224"/>
      <c r="P859" s="224"/>
      <c r="Q859" s="224"/>
      <c r="R859" s="224"/>
      <c r="S859" s="224"/>
      <c r="T859" s="225"/>
      <c r="AT859" s="226" t="s">
        <v>167</v>
      </c>
      <c r="AU859" s="226" t="s">
        <v>165</v>
      </c>
      <c r="AV859" s="11" t="s">
        <v>165</v>
      </c>
      <c r="AW859" s="11" t="s">
        <v>34</v>
      </c>
      <c r="AX859" s="11" t="s">
        <v>74</v>
      </c>
      <c r="AY859" s="226" t="s">
        <v>157</v>
      </c>
    </row>
    <row r="860" spans="2:51" s="12" customFormat="1" ht="12">
      <c r="B860" s="227"/>
      <c r="C860" s="228"/>
      <c r="D860" s="217" t="s">
        <v>167</v>
      </c>
      <c r="E860" s="229" t="s">
        <v>20</v>
      </c>
      <c r="F860" s="230" t="s">
        <v>169</v>
      </c>
      <c r="G860" s="228"/>
      <c r="H860" s="231">
        <v>255.15</v>
      </c>
      <c r="I860" s="232"/>
      <c r="J860" s="228"/>
      <c r="K860" s="228"/>
      <c r="L860" s="233"/>
      <c r="M860" s="234"/>
      <c r="N860" s="235"/>
      <c r="O860" s="235"/>
      <c r="P860" s="235"/>
      <c r="Q860" s="235"/>
      <c r="R860" s="235"/>
      <c r="S860" s="235"/>
      <c r="T860" s="236"/>
      <c r="AT860" s="237" t="s">
        <v>167</v>
      </c>
      <c r="AU860" s="237" t="s">
        <v>165</v>
      </c>
      <c r="AV860" s="12" t="s">
        <v>164</v>
      </c>
      <c r="AW860" s="12" t="s">
        <v>34</v>
      </c>
      <c r="AX860" s="12" t="s">
        <v>8</v>
      </c>
      <c r="AY860" s="237" t="s">
        <v>157</v>
      </c>
    </row>
    <row r="861" spans="2:65" s="1" customFormat="1" ht="16.5" customHeight="1">
      <c r="B861" s="38"/>
      <c r="C861" s="204" t="s">
        <v>1302</v>
      </c>
      <c r="D861" s="204" t="s">
        <v>159</v>
      </c>
      <c r="E861" s="205" t="s">
        <v>1344</v>
      </c>
      <c r="F861" s="206" t="s">
        <v>1345</v>
      </c>
      <c r="G861" s="207" t="s">
        <v>162</v>
      </c>
      <c r="H861" s="208">
        <v>255.15</v>
      </c>
      <c r="I861" s="209"/>
      <c r="J861" s="208">
        <f>ROUND(I861*H861,0)</f>
        <v>0</v>
      </c>
      <c r="K861" s="206" t="s">
        <v>163</v>
      </c>
      <c r="L861" s="43"/>
      <c r="M861" s="210" t="s">
        <v>20</v>
      </c>
      <c r="N861" s="211" t="s">
        <v>46</v>
      </c>
      <c r="O861" s="79"/>
      <c r="P861" s="212">
        <f>O861*H861</f>
        <v>0</v>
      </c>
      <c r="Q861" s="212">
        <v>0.00098</v>
      </c>
      <c r="R861" s="212">
        <f>Q861*H861</f>
        <v>0.250047</v>
      </c>
      <c r="S861" s="212">
        <v>0</v>
      </c>
      <c r="T861" s="213">
        <f>S861*H861</f>
        <v>0</v>
      </c>
      <c r="AR861" s="17" t="s">
        <v>247</v>
      </c>
      <c r="AT861" s="17" t="s">
        <v>159</v>
      </c>
      <c r="AU861" s="17" t="s">
        <v>165</v>
      </c>
      <c r="AY861" s="17" t="s">
        <v>157</v>
      </c>
      <c r="BE861" s="214">
        <f>IF(N861="základní",J861,0)</f>
        <v>0</v>
      </c>
      <c r="BF861" s="214">
        <f>IF(N861="snížená",J861,0)</f>
        <v>0</v>
      </c>
      <c r="BG861" s="214">
        <f>IF(N861="zákl. přenesená",J861,0)</f>
        <v>0</v>
      </c>
      <c r="BH861" s="214">
        <f>IF(N861="sníž. přenesená",J861,0)</f>
        <v>0</v>
      </c>
      <c r="BI861" s="214">
        <f>IF(N861="nulová",J861,0)</f>
        <v>0</v>
      </c>
      <c r="BJ861" s="17" t="s">
        <v>165</v>
      </c>
      <c r="BK861" s="214">
        <f>ROUND(I861*H861,0)</f>
        <v>0</v>
      </c>
      <c r="BL861" s="17" t="s">
        <v>247</v>
      </c>
      <c r="BM861" s="17" t="s">
        <v>2473</v>
      </c>
    </row>
    <row r="862" spans="2:51" s="13" customFormat="1" ht="12">
      <c r="B862" s="238"/>
      <c r="C862" s="239"/>
      <c r="D862" s="217" t="s">
        <v>167</v>
      </c>
      <c r="E862" s="240" t="s">
        <v>20</v>
      </c>
      <c r="F862" s="241" t="s">
        <v>2080</v>
      </c>
      <c r="G862" s="239"/>
      <c r="H862" s="240" t="s">
        <v>20</v>
      </c>
      <c r="I862" s="242"/>
      <c r="J862" s="239"/>
      <c r="K862" s="239"/>
      <c r="L862" s="243"/>
      <c r="M862" s="244"/>
      <c r="N862" s="245"/>
      <c r="O862" s="245"/>
      <c r="P862" s="245"/>
      <c r="Q862" s="245"/>
      <c r="R862" s="245"/>
      <c r="S862" s="245"/>
      <c r="T862" s="246"/>
      <c r="AT862" s="247" t="s">
        <v>167</v>
      </c>
      <c r="AU862" s="247" t="s">
        <v>165</v>
      </c>
      <c r="AV862" s="13" t="s">
        <v>8</v>
      </c>
      <c r="AW862" s="13" t="s">
        <v>34</v>
      </c>
      <c r="AX862" s="13" t="s">
        <v>74</v>
      </c>
      <c r="AY862" s="247" t="s">
        <v>157</v>
      </c>
    </row>
    <row r="863" spans="2:51" s="11" customFormat="1" ht="12">
      <c r="B863" s="215"/>
      <c r="C863" s="216"/>
      <c r="D863" s="217" t="s">
        <v>167</v>
      </c>
      <c r="E863" s="218" t="s">
        <v>20</v>
      </c>
      <c r="F863" s="219" t="s">
        <v>2471</v>
      </c>
      <c r="G863" s="216"/>
      <c r="H863" s="220">
        <v>43.5</v>
      </c>
      <c r="I863" s="221"/>
      <c r="J863" s="216"/>
      <c r="K863" s="216"/>
      <c r="L863" s="222"/>
      <c r="M863" s="223"/>
      <c r="N863" s="224"/>
      <c r="O863" s="224"/>
      <c r="P863" s="224"/>
      <c r="Q863" s="224"/>
      <c r="R863" s="224"/>
      <c r="S863" s="224"/>
      <c r="T863" s="225"/>
      <c r="AT863" s="226" t="s">
        <v>167</v>
      </c>
      <c r="AU863" s="226" t="s">
        <v>165</v>
      </c>
      <c r="AV863" s="11" t="s">
        <v>165</v>
      </c>
      <c r="AW863" s="11" t="s">
        <v>34</v>
      </c>
      <c r="AX863" s="11" t="s">
        <v>74</v>
      </c>
      <c r="AY863" s="226" t="s">
        <v>157</v>
      </c>
    </row>
    <row r="864" spans="2:51" s="11" customFormat="1" ht="12">
      <c r="B864" s="215"/>
      <c r="C864" s="216"/>
      <c r="D864" s="217" t="s">
        <v>167</v>
      </c>
      <c r="E864" s="218" t="s">
        <v>20</v>
      </c>
      <c r="F864" s="219" t="s">
        <v>2472</v>
      </c>
      <c r="G864" s="216"/>
      <c r="H864" s="220">
        <v>211.65</v>
      </c>
      <c r="I864" s="221"/>
      <c r="J864" s="216"/>
      <c r="K864" s="216"/>
      <c r="L864" s="222"/>
      <c r="M864" s="223"/>
      <c r="N864" s="224"/>
      <c r="O864" s="224"/>
      <c r="P864" s="224"/>
      <c r="Q864" s="224"/>
      <c r="R864" s="224"/>
      <c r="S864" s="224"/>
      <c r="T864" s="225"/>
      <c r="AT864" s="226" t="s">
        <v>167</v>
      </c>
      <c r="AU864" s="226" t="s">
        <v>165</v>
      </c>
      <c r="AV864" s="11" t="s">
        <v>165</v>
      </c>
      <c r="AW864" s="11" t="s">
        <v>34</v>
      </c>
      <c r="AX864" s="11" t="s">
        <v>74</v>
      </c>
      <c r="AY864" s="226" t="s">
        <v>157</v>
      </c>
    </row>
    <row r="865" spans="2:51" s="12" customFormat="1" ht="12">
      <c r="B865" s="227"/>
      <c r="C865" s="228"/>
      <c r="D865" s="217" t="s">
        <v>167</v>
      </c>
      <c r="E865" s="229" t="s">
        <v>20</v>
      </c>
      <c r="F865" s="230" t="s">
        <v>169</v>
      </c>
      <c r="G865" s="228"/>
      <c r="H865" s="231">
        <v>255.15</v>
      </c>
      <c r="I865" s="232"/>
      <c r="J865" s="228"/>
      <c r="K865" s="228"/>
      <c r="L865" s="233"/>
      <c r="M865" s="276"/>
      <c r="N865" s="277"/>
      <c r="O865" s="277"/>
      <c r="P865" s="277"/>
      <c r="Q865" s="277"/>
      <c r="R865" s="277"/>
      <c r="S865" s="277"/>
      <c r="T865" s="278"/>
      <c r="AT865" s="237" t="s">
        <v>167</v>
      </c>
      <c r="AU865" s="237" t="s">
        <v>165</v>
      </c>
      <c r="AV865" s="12" t="s">
        <v>164</v>
      </c>
      <c r="AW865" s="12" t="s">
        <v>34</v>
      </c>
      <c r="AX865" s="12" t="s">
        <v>8</v>
      </c>
      <c r="AY865" s="237" t="s">
        <v>157</v>
      </c>
    </row>
    <row r="866" spans="2:12" s="1" customFormat="1" ht="6.95" customHeight="1">
      <c r="B866" s="57"/>
      <c r="C866" s="58"/>
      <c r="D866" s="58"/>
      <c r="E866" s="58"/>
      <c r="F866" s="58"/>
      <c r="G866" s="58"/>
      <c r="H866" s="58"/>
      <c r="I866" s="154"/>
      <c r="J866" s="58"/>
      <c r="K866" s="58"/>
      <c r="L866" s="43"/>
    </row>
  </sheetData>
  <sheetProtection password="CC35" sheet="1" objects="1" scenarios="1" formatColumns="0" formatRows="0" autoFilter="0"/>
  <autoFilter ref="C104:K865"/>
  <mergeCells count="9">
    <mergeCell ref="E7:H7"/>
    <mergeCell ref="E9:H9"/>
    <mergeCell ref="E18:H18"/>
    <mergeCell ref="E27:H27"/>
    <mergeCell ref="E48:H48"/>
    <mergeCell ref="E50:H50"/>
    <mergeCell ref="E95:H95"/>
    <mergeCell ref="E97:H9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47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3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94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20"/>
      <c r="AT3" s="17" t="s">
        <v>8</v>
      </c>
    </row>
    <row r="4" spans="2:46" ht="24.95" customHeight="1">
      <c r="B4" s="20"/>
      <c r="D4" s="127" t="s">
        <v>107</v>
      </c>
      <c r="L4" s="20"/>
      <c r="M4" s="24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28" t="s">
        <v>16</v>
      </c>
      <c r="L6" s="20"/>
    </row>
    <row r="7" spans="2:12" ht="16.5" customHeight="1">
      <c r="B7" s="20"/>
      <c r="E7" s="129" t="str">
        <f>'Rekapitulace stavby'!K6</f>
        <v>Klatovy bytový dům č. p. 391 392 393 - stavební úpravy</v>
      </c>
      <c r="F7" s="128"/>
      <c r="G7" s="128"/>
      <c r="H7" s="128"/>
      <c r="L7" s="20"/>
    </row>
    <row r="8" spans="2:12" s="1" customFormat="1" ht="12" customHeight="1">
      <c r="B8" s="43"/>
      <c r="D8" s="128" t="s">
        <v>108</v>
      </c>
      <c r="I8" s="130"/>
      <c r="L8" s="43"/>
    </row>
    <row r="9" spans="2:12" s="1" customFormat="1" ht="36.95" customHeight="1">
      <c r="B9" s="43"/>
      <c r="E9" s="131" t="s">
        <v>2474</v>
      </c>
      <c r="F9" s="1"/>
      <c r="G9" s="1"/>
      <c r="H9" s="1"/>
      <c r="I9" s="130"/>
      <c r="L9" s="43"/>
    </row>
    <row r="10" spans="2:12" s="1" customFormat="1" ht="12">
      <c r="B10" s="43"/>
      <c r="I10" s="130"/>
      <c r="L10" s="43"/>
    </row>
    <row r="11" spans="2:12" s="1" customFormat="1" ht="12" customHeight="1">
      <c r="B11" s="43"/>
      <c r="D11" s="128" t="s">
        <v>19</v>
      </c>
      <c r="F11" s="17" t="s">
        <v>20</v>
      </c>
      <c r="I11" s="132" t="s">
        <v>21</v>
      </c>
      <c r="J11" s="17" t="s">
        <v>20</v>
      </c>
      <c r="L11" s="43"/>
    </row>
    <row r="12" spans="2:12" s="1" customFormat="1" ht="12" customHeight="1">
      <c r="B12" s="43"/>
      <c r="D12" s="128" t="s">
        <v>22</v>
      </c>
      <c r="F12" s="17" t="s">
        <v>23</v>
      </c>
      <c r="I12" s="132" t="s">
        <v>24</v>
      </c>
      <c r="J12" s="133" t="str">
        <f>'Rekapitulace stavby'!AN8</f>
        <v>24. 4. 2019</v>
      </c>
      <c r="L12" s="43"/>
    </row>
    <row r="13" spans="2:12" s="1" customFormat="1" ht="10.8" customHeight="1">
      <c r="B13" s="43"/>
      <c r="I13" s="130"/>
      <c r="L13" s="43"/>
    </row>
    <row r="14" spans="2:12" s="1" customFormat="1" ht="12" customHeight="1">
      <c r="B14" s="43"/>
      <c r="D14" s="128" t="s">
        <v>28</v>
      </c>
      <c r="I14" s="132" t="s">
        <v>29</v>
      </c>
      <c r="J14" s="17" t="s">
        <v>20</v>
      </c>
      <c r="L14" s="43"/>
    </row>
    <row r="15" spans="2:12" s="1" customFormat="1" ht="18" customHeight="1">
      <c r="B15" s="43"/>
      <c r="E15" s="17" t="s">
        <v>23</v>
      </c>
      <c r="I15" s="132" t="s">
        <v>31</v>
      </c>
      <c r="J15" s="17" t="s">
        <v>20</v>
      </c>
      <c r="L15" s="43"/>
    </row>
    <row r="16" spans="2:12" s="1" customFormat="1" ht="6.95" customHeight="1">
      <c r="B16" s="43"/>
      <c r="I16" s="130"/>
      <c r="L16" s="43"/>
    </row>
    <row r="17" spans="2:12" s="1" customFormat="1" ht="12" customHeight="1">
      <c r="B17" s="43"/>
      <c r="D17" s="128" t="s">
        <v>32</v>
      </c>
      <c r="I17" s="132" t="s">
        <v>29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7"/>
      <c r="G18" s="17"/>
      <c r="H18" s="17"/>
      <c r="I18" s="132" t="s">
        <v>31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0"/>
      <c r="L19" s="43"/>
    </row>
    <row r="20" spans="2:12" s="1" customFormat="1" ht="12" customHeight="1">
      <c r="B20" s="43"/>
      <c r="D20" s="128" t="s">
        <v>35</v>
      </c>
      <c r="I20" s="132" t="s">
        <v>29</v>
      </c>
      <c r="J20" s="17" t="s">
        <v>20</v>
      </c>
      <c r="L20" s="43"/>
    </row>
    <row r="21" spans="2:12" s="1" customFormat="1" ht="18" customHeight="1">
      <c r="B21" s="43"/>
      <c r="E21" s="17" t="s">
        <v>23</v>
      </c>
      <c r="I21" s="132" t="s">
        <v>31</v>
      </c>
      <c r="J21" s="17" t="s">
        <v>20</v>
      </c>
      <c r="L21" s="43"/>
    </row>
    <row r="22" spans="2:12" s="1" customFormat="1" ht="6.95" customHeight="1">
      <c r="B22" s="43"/>
      <c r="I22" s="130"/>
      <c r="L22" s="43"/>
    </row>
    <row r="23" spans="2:12" s="1" customFormat="1" ht="12" customHeight="1">
      <c r="B23" s="43"/>
      <c r="D23" s="128" t="s">
        <v>37</v>
      </c>
      <c r="I23" s="132" t="s">
        <v>29</v>
      </c>
      <c r="J23" s="17" t="str">
        <f>IF('Rekapitulace stavby'!AN19="","",'Rekapitulace stavby'!AN19)</f>
        <v/>
      </c>
      <c r="L23" s="43"/>
    </row>
    <row r="24" spans="2:12" s="1" customFormat="1" ht="18" customHeight="1">
      <c r="B24" s="43"/>
      <c r="E24" s="17" t="str">
        <f>IF('Rekapitulace stavby'!E20="","",'Rekapitulace stavby'!E20)</f>
        <v xml:space="preserve"> </v>
      </c>
      <c r="I24" s="132" t="s">
        <v>31</v>
      </c>
      <c r="J24" s="17" t="str">
        <f>IF('Rekapitulace stavby'!AN20="","",'Rekapitulace stavby'!AN20)</f>
        <v/>
      </c>
      <c r="L24" s="43"/>
    </row>
    <row r="25" spans="2:12" s="1" customFormat="1" ht="6.95" customHeight="1">
      <c r="B25" s="43"/>
      <c r="I25" s="130"/>
      <c r="L25" s="43"/>
    </row>
    <row r="26" spans="2:12" s="1" customFormat="1" ht="12" customHeight="1">
      <c r="B26" s="43"/>
      <c r="D26" s="128" t="s">
        <v>38</v>
      </c>
      <c r="I26" s="130"/>
      <c r="L26" s="43"/>
    </row>
    <row r="27" spans="2:12" s="6" customFormat="1" ht="16.5" customHeight="1">
      <c r="B27" s="134"/>
      <c r="E27" s="135" t="s">
        <v>20</v>
      </c>
      <c r="F27" s="135"/>
      <c r="G27" s="135"/>
      <c r="H27" s="135"/>
      <c r="I27" s="136"/>
      <c r="L27" s="134"/>
    </row>
    <row r="28" spans="2:12" s="1" customFormat="1" ht="6.95" customHeight="1">
      <c r="B28" s="43"/>
      <c r="I28" s="130"/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37"/>
      <c r="J29" s="71"/>
      <c r="K29" s="71"/>
      <c r="L29" s="43"/>
    </row>
    <row r="30" spans="2:12" s="1" customFormat="1" ht="25.4" customHeight="1">
      <c r="B30" s="43"/>
      <c r="D30" s="138" t="s">
        <v>40</v>
      </c>
      <c r="I30" s="130"/>
      <c r="J30" s="139">
        <f>ROUND(J100,2)</f>
        <v>0</v>
      </c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37"/>
      <c r="J31" s="71"/>
      <c r="K31" s="71"/>
      <c r="L31" s="43"/>
    </row>
    <row r="32" spans="2:12" s="1" customFormat="1" ht="14.4" customHeight="1">
      <c r="B32" s="43"/>
      <c r="F32" s="140" t="s">
        <v>42</v>
      </c>
      <c r="I32" s="141" t="s">
        <v>41</v>
      </c>
      <c r="J32" s="140" t="s">
        <v>43</v>
      </c>
      <c r="L32" s="43"/>
    </row>
    <row r="33" spans="2:12" s="1" customFormat="1" ht="14.4" customHeight="1">
      <c r="B33" s="43"/>
      <c r="D33" s="128" t="s">
        <v>44</v>
      </c>
      <c r="E33" s="128" t="s">
        <v>45</v>
      </c>
      <c r="F33" s="142">
        <f>ROUND((SUM(BE100:BE473)),2)</f>
        <v>0</v>
      </c>
      <c r="I33" s="143">
        <v>0.21</v>
      </c>
      <c r="J33" s="142">
        <f>ROUND(((SUM(BE100:BE473))*I33),2)</f>
        <v>0</v>
      </c>
      <c r="L33" s="43"/>
    </row>
    <row r="34" spans="2:12" s="1" customFormat="1" ht="14.4" customHeight="1">
      <c r="B34" s="43"/>
      <c r="E34" s="128" t="s">
        <v>46</v>
      </c>
      <c r="F34" s="142">
        <f>ROUND((SUM(BF100:BF473)),2)</f>
        <v>0</v>
      </c>
      <c r="I34" s="143">
        <v>0.15</v>
      </c>
      <c r="J34" s="142">
        <f>ROUND(((SUM(BF100:BF473))*I34),2)</f>
        <v>0</v>
      </c>
      <c r="L34" s="43"/>
    </row>
    <row r="35" spans="2:12" s="1" customFormat="1" ht="14.4" customHeight="1" hidden="1">
      <c r="B35" s="43"/>
      <c r="E35" s="128" t="s">
        <v>47</v>
      </c>
      <c r="F35" s="142">
        <f>ROUND((SUM(BG100:BG473)),2)</f>
        <v>0</v>
      </c>
      <c r="I35" s="143">
        <v>0.21</v>
      </c>
      <c r="J35" s="142">
        <f>0</f>
        <v>0</v>
      </c>
      <c r="L35" s="43"/>
    </row>
    <row r="36" spans="2:12" s="1" customFormat="1" ht="14.4" customHeight="1" hidden="1">
      <c r="B36" s="43"/>
      <c r="E36" s="128" t="s">
        <v>48</v>
      </c>
      <c r="F36" s="142">
        <f>ROUND((SUM(BH100:BH473)),2)</f>
        <v>0</v>
      </c>
      <c r="I36" s="143">
        <v>0.15</v>
      </c>
      <c r="J36" s="142">
        <f>0</f>
        <v>0</v>
      </c>
      <c r="L36" s="43"/>
    </row>
    <row r="37" spans="2:12" s="1" customFormat="1" ht="14.4" customHeight="1" hidden="1">
      <c r="B37" s="43"/>
      <c r="E37" s="128" t="s">
        <v>49</v>
      </c>
      <c r="F37" s="142">
        <f>ROUND((SUM(BI100:BI473)),2)</f>
        <v>0</v>
      </c>
      <c r="I37" s="143">
        <v>0</v>
      </c>
      <c r="J37" s="142">
        <f>0</f>
        <v>0</v>
      </c>
      <c r="L37" s="43"/>
    </row>
    <row r="38" spans="2:12" s="1" customFormat="1" ht="6.95" customHeight="1">
      <c r="B38" s="43"/>
      <c r="I38" s="130"/>
      <c r="L38" s="43"/>
    </row>
    <row r="39" spans="2:12" s="1" customFormat="1" ht="25.4" customHeight="1">
      <c r="B39" s="43"/>
      <c r="C39" s="144"/>
      <c r="D39" s="145" t="s">
        <v>50</v>
      </c>
      <c r="E39" s="146"/>
      <c r="F39" s="146"/>
      <c r="G39" s="147" t="s">
        <v>51</v>
      </c>
      <c r="H39" s="148" t="s">
        <v>52</v>
      </c>
      <c r="I39" s="149"/>
      <c r="J39" s="150">
        <f>SUM(J30:J37)</f>
        <v>0</v>
      </c>
      <c r="K39" s="151"/>
      <c r="L39" s="43"/>
    </row>
    <row r="40" spans="2:12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3"/>
    </row>
    <row r="44" spans="2:12" s="1" customFormat="1" ht="6.95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3"/>
    </row>
    <row r="45" spans="2:12" s="1" customFormat="1" ht="24.95" customHeight="1">
      <c r="B45" s="38"/>
      <c r="C45" s="23" t="s">
        <v>110</v>
      </c>
      <c r="D45" s="39"/>
      <c r="E45" s="39"/>
      <c r="F45" s="39"/>
      <c r="G45" s="39"/>
      <c r="H45" s="39"/>
      <c r="I45" s="130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30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0"/>
      <c r="J47" s="39"/>
      <c r="K47" s="39"/>
      <c r="L47" s="43"/>
    </row>
    <row r="48" spans="2:12" s="1" customFormat="1" ht="16.5" customHeight="1">
      <c r="B48" s="38"/>
      <c r="C48" s="39"/>
      <c r="D48" s="39"/>
      <c r="E48" s="158" t="str">
        <f>E7</f>
        <v>Klatovy bytový dům č. p. 391 392 393 - stavební úpravy</v>
      </c>
      <c r="F48" s="32"/>
      <c r="G48" s="32"/>
      <c r="H48" s="32"/>
      <c r="I48" s="130"/>
      <c r="J48" s="39"/>
      <c r="K48" s="39"/>
      <c r="L48" s="43"/>
    </row>
    <row r="49" spans="2:12" s="1" customFormat="1" ht="12" customHeight="1">
      <c r="B49" s="38"/>
      <c r="C49" s="32" t="s">
        <v>108</v>
      </c>
      <c r="D49" s="39"/>
      <c r="E49" s="39"/>
      <c r="F49" s="39"/>
      <c r="G49" s="39"/>
      <c r="H49" s="39"/>
      <c r="I49" s="130"/>
      <c r="J49" s="39"/>
      <c r="K49" s="39"/>
      <c r="L49" s="43"/>
    </row>
    <row r="50" spans="2:12" s="1" customFormat="1" ht="16.5" customHeight="1">
      <c r="B50" s="38"/>
      <c r="C50" s="39"/>
      <c r="D50" s="39"/>
      <c r="E50" s="64" t="str">
        <f>E9</f>
        <v xml:space="preserve">02-2 -  SO 02-2 Bytový dům č. p. 392 - nezpůsobilé náíklady</v>
      </c>
      <c r="F50" s="39"/>
      <c r="G50" s="39"/>
      <c r="H50" s="39"/>
      <c r="I50" s="130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30"/>
      <c r="J51" s="39"/>
      <c r="K51" s="39"/>
      <c r="L51" s="43"/>
    </row>
    <row r="52" spans="2:12" s="1" customFormat="1" ht="12" customHeight="1">
      <c r="B52" s="38"/>
      <c r="C52" s="32" t="s">
        <v>22</v>
      </c>
      <c r="D52" s="39"/>
      <c r="E52" s="39"/>
      <c r="F52" s="27" t="str">
        <f>F12</f>
        <v xml:space="preserve"> </v>
      </c>
      <c r="G52" s="39"/>
      <c r="H52" s="39"/>
      <c r="I52" s="132" t="s">
        <v>24</v>
      </c>
      <c r="J52" s="67" t="str">
        <f>IF(J12="","",J12)</f>
        <v>24. 4. 2019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30"/>
      <c r="J53" s="39"/>
      <c r="K53" s="39"/>
      <c r="L53" s="43"/>
    </row>
    <row r="54" spans="2:12" s="1" customFormat="1" ht="13.65" customHeight="1">
      <c r="B54" s="38"/>
      <c r="C54" s="32" t="s">
        <v>28</v>
      </c>
      <c r="D54" s="39"/>
      <c r="E54" s="39"/>
      <c r="F54" s="27" t="str">
        <f>E15</f>
        <v xml:space="preserve"> </v>
      </c>
      <c r="G54" s="39"/>
      <c r="H54" s="39"/>
      <c r="I54" s="132" t="s">
        <v>35</v>
      </c>
      <c r="J54" s="36" t="str">
        <f>E21</f>
        <v xml:space="preserve"> </v>
      </c>
      <c r="K54" s="39"/>
      <c r="L54" s="43"/>
    </row>
    <row r="55" spans="2:12" s="1" customFormat="1" ht="13.65" customHeight="1">
      <c r="B55" s="38"/>
      <c r="C55" s="32" t="s">
        <v>32</v>
      </c>
      <c r="D55" s="39"/>
      <c r="E55" s="39"/>
      <c r="F55" s="27" t="str">
        <f>IF(E18="","",E18)</f>
        <v>Vyplň údaj</v>
      </c>
      <c r="G55" s="39"/>
      <c r="H55" s="39"/>
      <c r="I55" s="132" t="s">
        <v>37</v>
      </c>
      <c r="J55" s="36" t="str">
        <f>E24</f>
        <v xml:space="preserve"> 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30"/>
      <c r="J56" s="39"/>
      <c r="K56" s="39"/>
      <c r="L56" s="43"/>
    </row>
    <row r="57" spans="2:12" s="1" customFormat="1" ht="29.25" customHeight="1">
      <c r="B57" s="38"/>
      <c r="C57" s="159" t="s">
        <v>111</v>
      </c>
      <c r="D57" s="160"/>
      <c r="E57" s="160"/>
      <c r="F57" s="160"/>
      <c r="G57" s="160"/>
      <c r="H57" s="160"/>
      <c r="I57" s="161"/>
      <c r="J57" s="162" t="s">
        <v>112</v>
      </c>
      <c r="K57" s="160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30"/>
      <c r="J58" s="39"/>
      <c r="K58" s="39"/>
      <c r="L58" s="43"/>
    </row>
    <row r="59" spans="2:47" s="1" customFormat="1" ht="22.8" customHeight="1">
      <c r="B59" s="38"/>
      <c r="C59" s="163" t="s">
        <v>72</v>
      </c>
      <c r="D59" s="39"/>
      <c r="E59" s="39"/>
      <c r="F59" s="39"/>
      <c r="G59" s="39"/>
      <c r="H59" s="39"/>
      <c r="I59" s="130"/>
      <c r="J59" s="97">
        <f>J100</f>
        <v>0</v>
      </c>
      <c r="K59" s="39"/>
      <c r="L59" s="43"/>
      <c r="AU59" s="17" t="s">
        <v>113</v>
      </c>
    </row>
    <row r="60" spans="2:12" s="7" customFormat="1" ht="24.95" customHeight="1">
      <c r="B60" s="164"/>
      <c r="C60" s="165"/>
      <c r="D60" s="166" t="s">
        <v>1382</v>
      </c>
      <c r="E60" s="167"/>
      <c r="F60" s="167"/>
      <c r="G60" s="167"/>
      <c r="H60" s="167"/>
      <c r="I60" s="168"/>
      <c r="J60" s="169">
        <f>J101</f>
        <v>0</v>
      </c>
      <c r="K60" s="165"/>
      <c r="L60" s="170"/>
    </row>
    <row r="61" spans="2:12" s="8" customFormat="1" ht="19.9" customHeight="1">
      <c r="B61" s="171"/>
      <c r="C61" s="172"/>
      <c r="D61" s="173" t="s">
        <v>115</v>
      </c>
      <c r="E61" s="174"/>
      <c r="F61" s="174"/>
      <c r="G61" s="174"/>
      <c r="H61" s="174"/>
      <c r="I61" s="175"/>
      <c r="J61" s="176">
        <f>J102</f>
        <v>0</v>
      </c>
      <c r="K61" s="172"/>
      <c r="L61" s="177"/>
    </row>
    <row r="62" spans="2:12" s="8" customFormat="1" ht="19.9" customHeight="1">
      <c r="B62" s="171"/>
      <c r="C62" s="172"/>
      <c r="D62" s="173" t="s">
        <v>120</v>
      </c>
      <c r="E62" s="174"/>
      <c r="F62" s="174"/>
      <c r="G62" s="174"/>
      <c r="H62" s="174"/>
      <c r="I62" s="175"/>
      <c r="J62" s="176">
        <f>J106</f>
        <v>0</v>
      </c>
      <c r="K62" s="172"/>
      <c r="L62" s="177"/>
    </row>
    <row r="63" spans="2:12" s="8" customFormat="1" ht="19.9" customHeight="1">
      <c r="B63" s="171"/>
      <c r="C63" s="172"/>
      <c r="D63" s="173" t="s">
        <v>121</v>
      </c>
      <c r="E63" s="174"/>
      <c r="F63" s="174"/>
      <c r="G63" s="174"/>
      <c r="H63" s="174"/>
      <c r="I63" s="175"/>
      <c r="J63" s="176">
        <f>J112</f>
        <v>0</v>
      </c>
      <c r="K63" s="172"/>
      <c r="L63" s="177"/>
    </row>
    <row r="64" spans="2:12" s="8" customFormat="1" ht="19.9" customHeight="1">
      <c r="B64" s="171"/>
      <c r="C64" s="172"/>
      <c r="D64" s="173" t="s">
        <v>122</v>
      </c>
      <c r="E64" s="174"/>
      <c r="F64" s="174"/>
      <c r="G64" s="174"/>
      <c r="H64" s="174"/>
      <c r="I64" s="175"/>
      <c r="J64" s="176">
        <f>J122</f>
        <v>0</v>
      </c>
      <c r="K64" s="172"/>
      <c r="L64" s="177"/>
    </row>
    <row r="65" spans="2:12" s="8" customFormat="1" ht="19.9" customHeight="1">
      <c r="B65" s="171"/>
      <c r="C65" s="172"/>
      <c r="D65" s="173" t="s">
        <v>123</v>
      </c>
      <c r="E65" s="174"/>
      <c r="F65" s="174"/>
      <c r="G65" s="174"/>
      <c r="H65" s="174"/>
      <c r="I65" s="175"/>
      <c r="J65" s="176">
        <f>J124</f>
        <v>0</v>
      </c>
      <c r="K65" s="172"/>
      <c r="L65" s="177"/>
    </row>
    <row r="66" spans="2:12" s="7" customFormat="1" ht="24.95" customHeight="1">
      <c r="B66" s="164"/>
      <c r="C66" s="165"/>
      <c r="D66" s="166" t="s">
        <v>125</v>
      </c>
      <c r="E66" s="167"/>
      <c r="F66" s="167"/>
      <c r="G66" s="167"/>
      <c r="H66" s="167"/>
      <c r="I66" s="168"/>
      <c r="J66" s="169">
        <f>J126</f>
        <v>0</v>
      </c>
      <c r="K66" s="165"/>
      <c r="L66" s="170"/>
    </row>
    <row r="67" spans="2:12" s="8" customFormat="1" ht="19.9" customHeight="1">
      <c r="B67" s="171"/>
      <c r="C67" s="172"/>
      <c r="D67" s="173" t="s">
        <v>1887</v>
      </c>
      <c r="E67" s="174"/>
      <c r="F67" s="174"/>
      <c r="G67" s="174"/>
      <c r="H67" s="174"/>
      <c r="I67" s="175"/>
      <c r="J67" s="176">
        <f>J127</f>
        <v>0</v>
      </c>
      <c r="K67" s="172"/>
      <c r="L67" s="177"/>
    </row>
    <row r="68" spans="2:12" s="8" customFormat="1" ht="19.9" customHeight="1">
      <c r="B68" s="171"/>
      <c r="C68" s="172"/>
      <c r="D68" s="173" t="s">
        <v>1385</v>
      </c>
      <c r="E68" s="174"/>
      <c r="F68" s="174"/>
      <c r="G68" s="174"/>
      <c r="H68" s="174"/>
      <c r="I68" s="175"/>
      <c r="J68" s="176">
        <f>J134</f>
        <v>0</v>
      </c>
      <c r="K68" s="172"/>
      <c r="L68" s="177"/>
    </row>
    <row r="69" spans="2:12" s="8" customFormat="1" ht="19.9" customHeight="1">
      <c r="B69" s="171"/>
      <c r="C69" s="172"/>
      <c r="D69" s="173" t="s">
        <v>2475</v>
      </c>
      <c r="E69" s="174"/>
      <c r="F69" s="174"/>
      <c r="G69" s="174"/>
      <c r="H69" s="174"/>
      <c r="I69" s="175"/>
      <c r="J69" s="176">
        <f>J167</f>
        <v>0</v>
      </c>
      <c r="K69" s="172"/>
      <c r="L69" s="177"/>
    </row>
    <row r="70" spans="2:12" s="8" customFormat="1" ht="19.9" customHeight="1">
      <c r="B70" s="171"/>
      <c r="C70" s="172"/>
      <c r="D70" s="173" t="s">
        <v>2476</v>
      </c>
      <c r="E70" s="174"/>
      <c r="F70" s="174"/>
      <c r="G70" s="174"/>
      <c r="H70" s="174"/>
      <c r="I70" s="175"/>
      <c r="J70" s="176">
        <f>J223</f>
        <v>0</v>
      </c>
      <c r="K70" s="172"/>
      <c r="L70" s="177"/>
    </row>
    <row r="71" spans="2:12" s="8" customFormat="1" ht="19.9" customHeight="1">
      <c r="B71" s="171"/>
      <c r="C71" s="172"/>
      <c r="D71" s="173" t="s">
        <v>2477</v>
      </c>
      <c r="E71" s="174"/>
      <c r="F71" s="174"/>
      <c r="G71" s="174"/>
      <c r="H71" s="174"/>
      <c r="I71" s="175"/>
      <c r="J71" s="176">
        <f>J269</f>
        <v>0</v>
      </c>
      <c r="K71" s="172"/>
      <c r="L71" s="177"/>
    </row>
    <row r="72" spans="2:12" s="8" customFormat="1" ht="19.9" customHeight="1">
      <c r="B72" s="171"/>
      <c r="C72" s="172"/>
      <c r="D72" s="173" t="s">
        <v>138</v>
      </c>
      <c r="E72" s="174"/>
      <c r="F72" s="174"/>
      <c r="G72" s="174"/>
      <c r="H72" s="174"/>
      <c r="I72" s="175"/>
      <c r="J72" s="176">
        <f>J338</f>
        <v>0</v>
      </c>
      <c r="K72" s="172"/>
      <c r="L72" s="177"/>
    </row>
    <row r="73" spans="2:12" s="8" customFormat="1" ht="19.9" customHeight="1">
      <c r="B73" s="171"/>
      <c r="C73" s="172"/>
      <c r="D73" s="173" t="s">
        <v>2478</v>
      </c>
      <c r="E73" s="174"/>
      <c r="F73" s="174"/>
      <c r="G73" s="174"/>
      <c r="H73" s="174"/>
      <c r="I73" s="175"/>
      <c r="J73" s="176">
        <f>J356</f>
        <v>0</v>
      </c>
      <c r="K73" s="172"/>
      <c r="L73" s="177"/>
    </row>
    <row r="74" spans="2:12" s="8" customFormat="1" ht="19.9" customHeight="1">
      <c r="B74" s="171"/>
      <c r="C74" s="172"/>
      <c r="D74" s="173" t="s">
        <v>1387</v>
      </c>
      <c r="E74" s="174"/>
      <c r="F74" s="174"/>
      <c r="G74" s="174"/>
      <c r="H74" s="174"/>
      <c r="I74" s="175"/>
      <c r="J74" s="176">
        <f>J362</f>
        <v>0</v>
      </c>
      <c r="K74" s="172"/>
      <c r="L74" s="177"/>
    </row>
    <row r="75" spans="2:12" s="7" customFormat="1" ht="24.95" customHeight="1">
      <c r="B75" s="164"/>
      <c r="C75" s="165"/>
      <c r="D75" s="166" t="s">
        <v>141</v>
      </c>
      <c r="E75" s="167"/>
      <c r="F75" s="167"/>
      <c r="G75" s="167"/>
      <c r="H75" s="167"/>
      <c r="I75" s="168"/>
      <c r="J75" s="169">
        <f>J371</f>
        <v>0</v>
      </c>
      <c r="K75" s="165"/>
      <c r="L75" s="170"/>
    </row>
    <row r="76" spans="2:12" s="8" customFormat="1" ht="19.9" customHeight="1">
      <c r="B76" s="171"/>
      <c r="C76" s="172"/>
      <c r="D76" s="173" t="s">
        <v>1389</v>
      </c>
      <c r="E76" s="174"/>
      <c r="F76" s="174"/>
      <c r="G76" s="174"/>
      <c r="H76" s="174"/>
      <c r="I76" s="175"/>
      <c r="J76" s="176">
        <f>J372</f>
        <v>0</v>
      </c>
      <c r="K76" s="172"/>
      <c r="L76" s="177"/>
    </row>
    <row r="77" spans="2:12" s="7" customFormat="1" ht="24.95" customHeight="1">
      <c r="B77" s="164"/>
      <c r="C77" s="165"/>
      <c r="D77" s="166" t="s">
        <v>1390</v>
      </c>
      <c r="E77" s="167"/>
      <c r="F77" s="167"/>
      <c r="G77" s="167"/>
      <c r="H77" s="167"/>
      <c r="I77" s="168"/>
      <c r="J77" s="169">
        <f>J466</f>
        <v>0</v>
      </c>
      <c r="K77" s="165"/>
      <c r="L77" s="170"/>
    </row>
    <row r="78" spans="2:12" s="8" customFormat="1" ht="19.9" customHeight="1">
      <c r="B78" s="171"/>
      <c r="C78" s="172"/>
      <c r="D78" s="173" t="s">
        <v>1391</v>
      </c>
      <c r="E78" s="174"/>
      <c r="F78" s="174"/>
      <c r="G78" s="174"/>
      <c r="H78" s="174"/>
      <c r="I78" s="175"/>
      <c r="J78" s="176">
        <f>J467</f>
        <v>0</v>
      </c>
      <c r="K78" s="172"/>
      <c r="L78" s="177"/>
    </row>
    <row r="79" spans="2:12" s="8" customFormat="1" ht="19.9" customHeight="1">
      <c r="B79" s="171"/>
      <c r="C79" s="172"/>
      <c r="D79" s="173" t="s">
        <v>1392</v>
      </c>
      <c r="E79" s="174"/>
      <c r="F79" s="174"/>
      <c r="G79" s="174"/>
      <c r="H79" s="174"/>
      <c r="I79" s="175"/>
      <c r="J79" s="176">
        <f>J469</f>
        <v>0</v>
      </c>
      <c r="K79" s="172"/>
      <c r="L79" s="177"/>
    </row>
    <row r="80" spans="2:12" s="8" customFormat="1" ht="19.9" customHeight="1">
      <c r="B80" s="171"/>
      <c r="C80" s="172"/>
      <c r="D80" s="173" t="s">
        <v>1393</v>
      </c>
      <c r="E80" s="174"/>
      <c r="F80" s="174"/>
      <c r="G80" s="174"/>
      <c r="H80" s="174"/>
      <c r="I80" s="175"/>
      <c r="J80" s="176">
        <f>J471</f>
        <v>0</v>
      </c>
      <c r="K80" s="172"/>
      <c r="L80" s="177"/>
    </row>
    <row r="81" spans="2:12" s="1" customFormat="1" ht="21.8" customHeight="1">
      <c r="B81" s="38"/>
      <c r="C81" s="39"/>
      <c r="D81" s="39"/>
      <c r="E81" s="39"/>
      <c r="F81" s="39"/>
      <c r="G81" s="39"/>
      <c r="H81" s="39"/>
      <c r="I81" s="130"/>
      <c r="J81" s="39"/>
      <c r="K81" s="39"/>
      <c r="L81" s="43"/>
    </row>
    <row r="82" spans="2:12" s="1" customFormat="1" ht="6.95" customHeight="1">
      <c r="B82" s="57"/>
      <c r="C82" s="58"/>
      <c r="D82" s="58"/>
      <c r="E82" s="58"/>
      <c r="F82" s="58"/>
      <c r="G82" s="58"/>
      <c r="H82" s="58"/>
      <c r="I82" s="154"/>
      <c r="J82" s="58"/>
      <c r="K82" s="58"/>
      <c r="L82" s="43"/>
    </row>
    <row r="86" spans="2:12" s="1" customFormat="1" ht="6.95" customHeight="1">
      <c r="B86" s="59"/>
      <c r="C86" s="60"/>
      <c r="D86" s="60"/>
      <c r="E86" s="60"/>
      <c r="F86" s="60"/>
      <c r="G86" s="60"/>
      <c r="H86" s="60"/>
      <c r="I86" s="157"/>
      <c r="J86" s="60"/>
      <c r="K86" s="60"/>
      <c r="L86" s="43"/>
    </row>
    <row r="87" spans="2:12" s="1" customFormat="1" ht="24.95" customHeight="1">
      <c r="B87" s="38"/>
      <c r="C87" s="23" t="s">
        <v>143</v>
      </c>
      <c r="D87" s="39"/>
      <c r="E87" s="39"/>
      <c r="F87" s="39"/>
      <c r="G87" s="39"/>
      <c r="H87" s="39"/>
      <c r="I87" s="130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0"/>
      <c r="J88" s="39"/>
      <c r="K88" s="39"/>
      <c r="L88" s="43"/>
    </row>
    <row r="89" spans="2:12" s="1" customFormat="1" ht="12" customHeight="1">
      <c r="B89" s="38"/>
      <c r="C89" s="32" t="s">
        <v>16</v>
      </c>
      <c r="D89" s="39"/>
      <c r="E89" s="39"/>
      <c r="F89" s="39"/>
      <c r="G89" s="39"/>
      <c r="H89" s="39"/>
      <c r="I89" s="130"/>
      <c r="J89" s="39"/>
      <c r="K89" s="39"/>
      <c r="L89" s="43"/>
    </row>
    <row r="90" spans="2:12" s="1" customFormat="1" ht="16.5" customHeight="1">
      <c r="B90" s="38"/>
      <c r="C90" s="39"/>
      <c r="D90" s="39"/>
      <c r="E90" s="158" t="str">
        <f>E7</f>
        <v>Klatovy bytový dům č. p. 391 392 393 - stavební úpravy</v>
      </c>
      <c r="F90" s="32"/>
      <c r="G90" s="32"/>
      <c r="H90" s="32"/>
      <c r="I90" s="130"/>
      <c r="J90" s="39"/>
      <c r="K90" s="39"/>
      <c r="L90" s="43"/>
    </row>
    <row r="91" spans="2:12" s="1" customFormat="1" ht="12" customHeight="1">
      <c r="B91" s="38"/>
      <c r="C91" s="32" t="s">
        <v>108</v>
      </c>
      <c r="D91" s="39"/>
      <c r="E91" s="39"/>
      <c r="F91" s="39"/>
      <c r="G91" s="39"/>
      <c r="H91" s="39"/>
      <c r="I91" s="130"/>
      <c r="J91" s="39"/>
      <c r="K91" s="39"/>
      <c r="L91" s="43"/>
    </row>
    <row r="92" spans="2:12" s="1" customFormat="1" ht="16.5" customHeight="1">
      <c r="B92" s="38"/>
      <c r="C92" s="39"/>
      <c r="D92" s="39"/>
      <c r="E92" s="64" t="str">
        <f>E9</f>
        <v xml:space="preserve">02-2 -  SO 02-2 Bytový dům č. p. 392 - nezpůsobilé náíklady</v>
      </c>
      <c r="F92" s="39"/>
      <c r="G92" s="39"/>
      <c r="H92" s="39"/>
      <c r="I92" s="130"/>
      <c r="J92" s="39"/>
      <c r="K92" s="39"/>
      <c r="L92" s="43"/>
    </row>
    <row r="93" spans="2:12" s="1" customFormat="1" ht="6.95" customHeight="1">
      <c r="B93" s="38"/>
      <c r="C93" s="39"/>
      <c r="D93" s="39"/>
      <c r="E93" s="39"/>
      <c r="F93" s="39"/>
      <c r="G93" s="39"/>
      <c r="H93" s="39"/>
      <c r="I93" s="130"/>
      <c r="J93" s="39"/>
      <c r="K93" s="39"/>
      <c r="L93" s="43"/>
    </row>
    <row r="94" spans="2:12" s="1" customFormat="1" ht="12" customHeight="1">
      <c r="B94" s="38"/>
      <c r="C94" s="32" t="s">
        <v>22</v>
      </c>
      <c r="D94" s="39"/>
      <c r="E94" s="39"/>
      <c r="F94" s="27" t="str">
        <f>F12</f>
        <v xml:space="preserve"> </v>
      </c>
      <c r="G94" s="39"/>
      <c r="H94" s="39"/>
      <c r="I94" s="132" t="s">
        <v>24</v>
      </c>
      <c r="J94" s="67" t="str">
        <f>IF(J12="","",J12)</f>
        <v>24. 4. 2019</v>
      </c>
      <c r="K94" s="39"/>
      <c r="L94" s="43"/>
    </row>
    <row r="95" spans="2:12" s="1" customFormat="1" ht="6.95" customHeight="1">
      <c r="B95" s="38"/>
      <c r="C95" s="39"/>
      <c r="D95" s="39"/>
      <c r="E95" s="39"/>
      <c r="F95" s="39"/>
      <c r="G95" s="39"/>
      <c r="H95" s="39"/>
      <c r="I95" s="130"/>
      <c r="J95" s="39"/>
      <c r="K95" s="39"/>
      <c r="L95" s="43"/>
    </row>
    <row r="96" spans="2:12" s="1" customFormat="1" ht="13.65" customHeight="1">
      <c r="B96" s="38"/>
      <c r="C96" s="32" t="s">
        <v>28</v>
      </c>
      <c r="D96" s="39"/>
      <c r="E96" s="39"/>
      <c r="F96" s="27" t="str">
        <f>E15</f>
        <v xml:space="preserve"> </v>
      </c>
      <c r="G96" s="39"/>
      <c r="H96" s="39"/>
      <c r="I96" s="132" t="s">
        <v>35</v>
      </c>
      <c r="J96" s="36" t="str">
        <f>E21</f>
        <v xml:space="preserve"> </v>
      </c>
      <c r="K96" s="39"/>
      <c r="L96" s="43"/>
    </row>
    <row r="97" spans="2:12" s="1" customFormat="1" ht="13.65" customHeight="1">
      <c r="B97" s="38"/>
      <c r="C97" s="32" t="s">
        <v>32</v>
      </c>
      <c r="D97" s="39"/>
      <c r="E97" s="39"/>
      <c r="F97" s="27" t="str">
        <f>IF(E18="","",E18)</f>
        <v>Vyplň údaj</v>
      </c>
      <c r="G97" s="39"/>
      <c r="H97" s="39"/>
      <c r="I97" s="132" t="s">
        <v>37</v>
      </c>
      <c r="J97" s="36" t="str">
        <f>E24</f>
        <v xml:space="preserve"> </v>
      </c>
      <c r="K97" s="39"/>
      <c r="L97" s="43"/>
    </row>
    <row r="98" spans="2:12" s="1" customFormat="1" ht="10.3" customHeight="1">
      <c r="B98" s="38"/>
      <c r="C98" s="39"/>
      <c r="D98" s="39"/>
      <c r="E98" s="39"/>
      <c r="F98" s="39"/>
      <c r="G98" s="39"/>
      <c r="H98" s="39"/>
      <c r="I98" s="130"/>
      <c r="J98" s="39"/>
      <c r="K98" s="39"/>
      <c r="L98" s="43"/>
    </row>
    <row r="99" spans="2:20" s="9" customFormat="1" ht="29.25" customHeight="1">
      <c r="B99" s="178"/>
      <c r="C99" s="179" t="s">
        <v>144</v>
      </c>
      <c r="D99" s="180" t="s">
        <v>59</v>
      </c>
      <c r="E99" s="180" t="s">
        <v>55</v>
      </c>
      <c r="F99" s="180" t="s">
        <v>56</v>
      </c>
      <c r="G99" s="180" t="s">
        <v>145</v>
      </c>
      <c r="H99" s="180" t="s">
        <v>146</v>
      </c>
      <c r="I99" s="181" t="s">
        <v>147</v>
      </c>
      <c r="J99" s="180" t="s">
        <v>112</v>
      </c>
      <c r="K99" s="182" t="s">
        <v>148</v>
      </c>
      <c r="L99" s="183"/>
      <c r="M99" s="87" t="s">
        <v>20</v>
      </c>
      <c r="N99" s="88" t="s">
        <v>44</v>
      </c>
      <c r="O99" s="88" t="s">
        <v>149</v>
      </c>
      <c r="P99" s="88" t="s">
        <v>150</v>
      </c>
      <c r="Q99" s="88" t="s">
        <v>151</v>
      </c>
      <c r="R99" s="88" t="s">
        <v>152</v>
      </c>
      <c r="S99" s="88" t="s">
        <v>153</v>
      </c>
      <c r="T99" s="89" t="s">
        <v>154</v>
      </c>
    </row>
    <row r="100" spans="2:63" s="1" customFormat="1" ht="22.8" customHeight="1">
      <c r="B100" s="38"/>
      <c r="C100" s="94" t="s">
        <v>155</v>
      </c>
      <c r="D100" s="39"/>
      <c r="E100" s="39"/>
      <c r="F100" s="39"/>
      <c r="G100" s="39"/>
      <c r="H100" s="39"/>
      <c r="I100" s="130"/>
      <c r="J100" s="184">
        <f>BK100</f>
        <v>0</v>
      </c>
      <c r="K100" s="39"/>
      <c r="L100" s="43"/>
      <c r="M100" s="90"/>
      <c r="N100" s="91"/>
      <c r="O100" s="91"/>
      <c r="P100" s="185">
        <f>P101+P126+P371+P466</f>
        <v>0</v>
      </c>
      <c r="Q100" s="91"/>
      <c r="R100" s="185">
        <f>R101+R126+R371+R466</f>
        <v>39.99620980000001</v>
      </c>
      <c r="S100" s="91"/>
      <c r="T100" s="186">
        <f>T101+T126+T371+T466</f>
        <v>0</v>
      </c>
      <c r="AT100" s="17" t="s">
        <v>73</v>
      </c>
      <c r="AU100" s="17" t="s">
        <v>113</v>
      </c>
      <c r="BK100" s="187">
        <f>BK101+BK126+BK371+BK466</f>
        <v>0</v>
      </c>
    </row>
    <row r="101" spans="2:63" s="10" customFormat="1" ht="25.9" customHeight="1">
      <c r="B101" s="188"/>
      <c r="C101" s="189"/>
      <c r="D101" s="190" t="s">
        <v>73</v>
      </c>
      <c r="E101" s="191" t="s">
        <v>156</v>
      </c>
      <c r="F101" s="191" t="s">
        <v>1394</v>
      </c>
      <c r="G101" s="189"/>
      <c r="H101" s="189"/>
      <c r="I101" s="192"/>
      <c r="J101" s="193">
        <f>BK101</f>
        <v>0</v>
      </c>
      <c r="K101" s="189"/>
      <c r="L101" s="194"/>
      <c r="M101" s="195"/>
      <c r="N101" s="196"/>
      <c r="O101" s="196"/>
      <c r="P101" s="197">
        <f>P102+P106+P112+P122+P124</f>
        <v>0</v>
      </c>
      <c r="Q101" s="196"/>
      <c r="R101" s="197">
        <f>R102+R106+R112+R122+R124</f>
        <v>38.938841800000006</v>
      </c>
      <c r="S101" s="196"/>
      <c r="T101" s="198">
        <f>T102+T106+T112+T122+T124</f>
        <v>0</v>
      </c>
      <c r="AR101" s="199" t="s">
        <v>8</v>
      </c>
      <c r="AT101" s="200" t="s">
        <v>73</v>
      </c>
      <c r="AU101" s="200" t="s">
        <v>74</v>
      </c>
      <c r="AY101" s="199" t="s">
        <v>157</v>
      </c>
      <c r="BK101" s="201">
        <f>BK102+BK106+BK112+BK122+BK124</f>
        <v>0</v>
      </c>
    </row>
    <row r="102" spans="2:63" s="10" customFormat="1" ht="22.8" customHeight="1">
      <c r="B102" s="188"/>
      <c r="C102" s="189"/>
      <c r="D102" s="190" t="s">
        <v>73</v>
      </c>
      <c r="E102" s="202" t="s">
        <v>8</v>
      </c>
      <c r="F102" s="202" t="s">
        <v>158</v>
      </c>
      <c r="G102" s="189"/>
      <c r="H102" s="189"/>
      <c r="I102" s="192"/>
      <c r="J102" s="203">
        <f>BK102</f>
        <v>0</v>
      </c>
      <c r="K102" s="189"/>
      <c r="L102" s="194"/>
      <c r="M102" s="195"/>
      <c r="N102" s="196"/>
      <c r="O102" s="196"/>
      <c r="P102" s="197">
        <f>SUM(P103:P105)</f>
        <v>0</v>
      </c>
      <c r="Q102" s="196"/>
      <c r="R102" s="197">
        <f>SUM(R103:R105)</f>
        <v>0</v>
      </c>
      <c r="S102" s="196"/>
      <c r="T102" s="198">
        <f>SUM(T103:T105)</f>
        <v>0</v>
      </c>
      <c r="AR102" s="199" t="s">
        <v>8</v>
      </c>
      <c r="AT102" s="200" t="s">
        <v>73</v>
      </c>
      <c r="AU102" s="200" t="s">
        <v>8</v>
      </c>
      <c r="AY102" s="199" t="s">
        <v>157</v>
      </c>
      <c r="BK102" s="201">
        <f>SUM(BK103:BK105)</f>
        <v>0</v>
      </c>
    </row>
    <row r="103" spans="2:65" s="1" customFormat="1" ht="22.5" customHeight="1">
      <c r="B103" s="38"/>
      <c r="C103" s="204" t="s">
        <v>8</v>
      </c>
      <c r="D103" s="204" t="s">
        <v>159</v>
      </c>
      <c r="E103" s="205" t="s">
        <v>1395</v>
      </c>
      <c r="F103" s="206" t="s">
        <v>1396</v>
      </c>
      <c r="G103" s="207" t="s">
        <v>514</v>
      </c>
      <c r="H103" s="208">
        <v>62.94</v>
      </c>
      <c r="I103" s="209"/>
      <c r="J103" s="208">
        <f>ROUND(I103*H103,0)</f>
        <v>0</v>
      </c>
      <c r="K103" s="206" t="s">
        <v>163</v>
      </c>
      <c r="L103" s="43"/>
      <c r="M103" s="210" t="s">
        <v>20</v>
      </c>
      <c r="N103" s="211" t="s">
        <v>46</v>
      </c>
      <c r="O103" s="79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AR103" s="17" t="s">
        <v>164</v>
      </c>
      <c r="AT103" s="17" t="s">
        <v>159</v>
      </c>
      <c r="AU103" s="17" t="s">
        <v>165</v>
      </c>
      <c r="AY103" s="17" t="s">
        <v>157</v>
      </c>
      <c r="BE103" s="214">
        <f>IF(N103="základní",J103,0)</f>
        <v>0</v>
      </c>
      <c r="BF103" s="214">
        <f>IF(N103="snížená",J103,0)</f>
        <v>0</v>
      </c>
      <c r="BG103" s="214">
        <f>IF(N103="zákl. přenesená",J103,0)</f>
        <v>0</v>
      </c>
      <c r="BH103" s="214">
        <f>IF(N103="sníž. přenesená",J103,0)</f>
        <v>0</v>
      </c>
      <c r="BI103" s="214">
        <f>IF(N103="nulová",J103,0)</f>
        <v>0</v>
      </c>
      <c r="BJ103" s="17" t="s">
        <v>165</v>
      </c>
      <c r="BK103" s="214">
        <f>ROUND(I103*H103,0)</f>
        <v>0</v>
      </c>
      <c r="BL103" s="17" t="s">
        <v>164</v>
      </c>
      <c r="BM103" s="17" t="s">
        <v>2479</v>
      </c>
    </row>
    <row r="104" spans="2:51" s="11" customFormat="1" ht="12">
      <c r="B104" s="215"/>
      <c r="C104" s="216"/>
      <c r="D104" s="217" t="s">
        <v>167</v>
      </c>
      <c r="E104" s="218" t="s">
        <v>20</v>
      </c>
      <c r="F104" s="219" t="s">
        <v>2480</v>
      </c>
      <c r="G104" s="216"/>
      <c r="H104" s="220">
        <v>62.94</v>
      </c>
      <c r="I104" s="221"/>
      <c r="J104" s="216"/>
      <c r="K104" s="216"/>
      <c r="L104" s="222"/>
      <c r="M104" s="223"/>
      <c r="N104" s="224"/>
      <c r="O104" s="224"/>
      <c r="P104" s="224"/>
      <c r="Q104" s="224"/>
      <c r="R104" s="224"/>
      <c r="S104" s="224"/>
      <c r="T104" s="225"/>
      <c r="AT104" s="226" t="s">
        <v>167</v>
      </c>
      <c r="AU104" s="226" t="s">
        <v>165</v>
      </c>
      <c r="AV104" s="11" t="s">
        <v>165</v>
      </c>
      <c r="AW104" s="11" t="s">
        <v>34</v>
      </c>
      <c r="AX104" s="11" t="s">
        <v>74</v>
      </c>
      <c r="AY104" s="226" t="s">
        <v>157</v>
      </c>
    </row>
    <row r="105" spans="2:51" s="12" customFormat="1" ht="12">
      <c r="B105" s="227"/>
      <c r="C105" s="228"/>
      <c r="D105" s="217" t="s">
        <v>167</v>
      </c>
      <c r="E105" s="229" t="s">
        <v>20</v>
      </c>
      <c r="F105" s="230" t="s">
        <v>169</v>
      </c>
      <c r="G105" s="228"/>
      <c r="H105" s="231">
        <v>62.94</v>
      </c>
      <c r="I105" s="232"/>
      <c r="J105" s="228"/>
      <c r="K105" s="228"/>
      <c r="L105" s="233"/>
      <c r="M105" s="234"/>
      <c r="N105" s="235"/>
      <c r="O105" s="235"/>
      <c r="P105" s="235"/>
      <c r="Q105" s="235"/>
      <c r="R105" s="235"/>
      <c r="S105" s="235"/>
      <c r="T105" s="236"/>
      <c r="AT105" s="237" t="s">
        <v>167</v>
      </c>
      <c r="AU105" s="237" t="s">
        <v>165</v>
      </c>
      <c r="AV105" s="12" t="s">
        <v>164</v>
      </c>
      <c r="AW105" s="12" t="s">
        <v>34</v>
      </c>
      <c r="AX105" s="12" t="s">
        <v>8</v>
      </c>
      <c r="AY105" s="237" t="s">
        <v>157</v>
      </c>
    </row>
    <row r="106" spans="2:63" s="10" customFormat="1" ht="22.8" customHeight="1">
      <c r="B106" s="188"/>
      <c r="C106" s="189"/>
      <c r="D106" s="190" t="s">
        <v>73</v>
      </c>
      <c r="E106" s="202" t="s">
        <v>191</v>
      </c>
      <c r="F106" s="202" t="s">
        <v>256</v>
      </c>
      <c r="G106" s="189"/>
      <c r="H106" s="189"/>
      <c r="I106" s="192"/>
      <c r="J106" s="203">
        <f>BK106</f>
        <v>0</v>
      </c>
      <c r="K106" s="189"/>
      <c r="L106" s="194"/>
      <c r="M106" s="195"/>
      <c r="N106" s="196"/>
      <c r="O106" s="196"/>
      <c r="P106" s="197">
        <f>SUM(P107:P111)</f>
        <v>0</v>
      </c>
      <c r="Q106" s="196"/>
      <c r="R106" s="197">
        <f>SUM(R107:R111)</f>
        <v>18.970040400000002</v>
      </c>
      <c r="S106" s="196"/>
      <c r="T106" s="198">
        <f>SUM(T107:T111)</f>
        <v>0</v>
      </c>
      <c r="AR106" s="199" t="s">
        <v>8</v>
      </c>
      <c r="AT106" s="200" t="s">
        <v>73</v>
      </c>
      <c r="AU106" s="200" t="s">
        <v>8</v>
      </c>
      <c r="AY106" s="199" t="s">
        <v>157</v>
      </c>
      <c r="BK106" s="201">
        <f>SUM(BK107:BK111)</f>
        <v>0</v>
      </c>
    </row>
    <row r="107" spans="2:65" s="1" customFormat="1" ht="16.5" customHeight="1">
      <c r="B107" s="38"/>
      <c r="C107" s="204" t="s">
        <v>165</v>
      </c>
      <c r="D107" s="204" t="s">
        <v>159</v>
      </c>
      <c r="E107" s="205" t="s">
        <v>1399</v>
      </c>
      <c r="F107" s="206" t="s">
        <v>1400</v>
      </c>
      <c r="G107" s="207" t="s">
        <v>162</v>
      </c>
      <c r="H107" s="208">
        <v>3.7</v>
      </c>
      <c r="I107" s="209"/>
      <c r="J107" s="208">
        <f>ROUND(I107*H107,0)</f>
        <v>0</v>
      </c>
      <c r="K107" s="206" t="s">
        <v>163</v>
      </c>
      <c r="L107" s="43"/>
      <c r="M107" s="210" t="s">
        <v>20</v>
      </c>
      <c r="N107" s="211" t="s">
        <v>46</v>
      </c>
      <c r="O107" s="79"/>
      <c r="P107" s="212">
        <f>O107*H107</f>
        <v>0</v>
      </c>
      <c r="Q107" s="212">
        <v>0.4593</v>
      </c>
      <c r="R107" s="212">
        <f>Q107*H107</f>
        <v>1.69941</v>
      </c>
      <c r="S107" s="212">
        <v>0</v>
      </c>
      <c r="T107" s="213">
        <f>S107*H107</f>
        <v>0</v>
      </c>
      <c r="AR107" s="17" t="s">
        <v>164</v>
      </c>
      <c r="AT107" s="17" t="s">
        <v>159</v>
      </c>
      <c r="AU107" s="17" t="s">
        <v>165</v>
      </c>
      <c r="AY107" s="17" t="s">
        <v>157</v>
      </c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17" t="s">
        <v>165</v>
      </c>
      <c r="BK107" s="214">
        <f>ROUND(I107*H107,0)</f>
        <v>0</v>
      </c>
      <c r="BL107" s="17" t="s">
        <v>164</v>
      </c>
      <c r="BM107" s="17" t="s">
        <v>2481</v>
      </c>
    </row>
    <row r="108" spans="2:51" s="11" customFormat="1" ht="12">
      <c r="B108" s="215"/>
      <c r="C108" s="216"/>
      <c r="D108" s="217" t="s">
        <v>167</v>
      </c>
      <c r="E108" s="218" t="s">
        <v>20</v>
      </c>
      <c r="F108" s="219" t="s">
        <v>2482</v>
      </c>
      <c r="G108" s="216"/>
      <c r="H108" s="220">
        <v>3.7</v>
      </c>
      <c r="I108" s="221"/>
      <c r="J108" s="216"/>
      <c r="K108" s="216"/>
      <c r="L108" s="222"/>
      <c r="M108" s="223"/>
      <c r="N108" s="224"/>
      <c r="O108" s="224"/>
      <c r="P108" s="224"/>
      <c r="Q108" s="224"/>
      <c r="R108" s="224"/>
      <c r="S108" s="224"/>
      <c r="T108" s="225"/>
      <c r="AT108" s="226" t="s">
        <v>167</v>
      </c>
      <c r="AU108" s="226" t="s">
        <v>165</v>
      </c>
      <c r="AV108" s="11" t="s">
        <v>165</v>
      </c>
      <c r="AW108" s="11" t="s">
        <v>34</v>
      </c>
      <c r="AX108" s="11" t="s">
        <v>74</v>
      </c>
      <c r="AY108" s="226" t="s">
        <v>157</v>
      </c>
    </row>
    <row r="109" spans="2:51" s="12" customFormat="1" ht="12">
      <c r="B109" s="227"/>
      <c r="C109" s="228"/>
      <c r="D109" s="217" t="s">
        <v>167</v>
      </c>
      <c r="E109" s="229" t="s">
        <v>20</v>
      </c>
      <c r="F109" s="230" t="s">
        <v>169</v>
      </c>
      <c r="G109" s="228"/>
      <c r="H109" s="231">
        <v>3.7</v>
      </c>
      <c r="I109" s="232"/>
      <c r="J109" s="228"/>
      <c r="K109" s="228"/>
      <c r="L109" s="233"/>
      <c r="M109" s="234"/>
      <c r="N109" s="235"/>
      <c r="O109" s="235"/>
      <c r="P109" s="235"/>
      <c r="Q109" s="235"/>
      <c r="R109" s="235"/>
      <c r="S109" s="235"/>
      <c r="T109" s="236"/>
      <c r="AT109" s="237" t="s">
        <v>167</v>
      </c>
      <c r="AU109" s="237" t="s">
        <v>165</v>
      </c>
      <c r="AV109" s="12" t="s">
        <v>164</v>
      </c>
      <c r="AW109" s="12" t="s">
        <v>34</v>
      </c>
      <c r="AX109" s="12" t="s">
        <v>8</v>
      </c>
      <c r="AY109" s="237" t="s">
        <v>157</v>
      </c>
    </row>
    <row r="110" spans="2:65" s="1" customFormat="1" ht="16.5" customHeight="1">
      <c r="B110" s="38"/>
      <c r="C110" s="204" t="s">
        <v>175</v>
      </c>
      <c r="D110" s="204" t="s">
        <v>159</v>
      </c>
      <c r="E110" s="205" t="s">
        <v>1403</v>
      </c>
      <c r="F110" s="206" t="s">
        <v>1404</v>
      </c>
      <c r="G110" s="207" t="s">
        <v>162</v>
      </c>
      <c r="H110" s="208">
        <v>58.92</v>
      </c>
      <c r="I110" s="209"/>
      <c r="J110" s="208">
        <f>ROUND(I110*H110,0)</f>
        <v>0</v>
      </c>
      <c r="K110" s="206" t="s">
        <v>163</v>
      </c>
      <c r="L110" s="43"/>
      <c r="M110" s="210" t="s">
        <v>20</v>
      </c>
      <c r="N110" s="211" t="s">
        <v>46</v>
      </c>
      <c r="O110" s="79"/>
      <c r="P110" s="212">
        <f>O110*H110</f>
        <v>0</v>
      </c>
      <c r="Q110" s="212">
        <v>0.29312</v>
      </c>
      <c r="R110" s="212">
        <f>Q110*H110</f>
        <v>17.2706304</v>
      </c>
      <c r="S110" s="212">
        <v>0</v>
      </c>
      <c r="T110" s="213">
        <f>S110*H110</f>
        <v>0</v>
      </c>
      <c r="AR110" s="17" t="s">
        <v>164</v>
      </c>
      <c r="AT110" s="17" t="s">
        <v>159</v>
      </c>
      <c r="AU110" s="17" t="s">
        <v>165</v>
      </c>
      <c r="AY110" s="17" t="s">
        <v>157</v>
      </c>
      <c r="BE110" s="214">
        <f>IF(N110="základní",J110,0)</f>
        <v>0</v>
      </c>
      <c r="BF110" s="214">
        <f>IF(N110="snížená",J110,0)</f>
        <v>0</v>
      </c>
      <c r="BG110" s="214">
        <f>IF(N110="zákl. přenesená",J110,0)</f>
        <v>0</v>
      </c>
      <c r="BH110" s="214">
        <f>IF(N110="sníž. přenesená",J110,0)</f>
        <v>0</v>
      </c>
      <c r="BI110" s="214">
        <f>IF(N110="nulová",J110,0)</f>
        <v>0</v>
      </c>
      <c r="BJ110" s="17" t="s">
        <v>165</v>
      </c>
      <c r="BK110" s="214">
        <f>ROUND(I110*H110,0)</f>
        <v>0</v>
      </c>
      <c r="BL110" s="17" t="s">
        <v>164</v>
      </c>
      <c r="BM110" s="17" t="s">
        <v>2483</v>
      </c>
    </row>
    <row r="111" spans="2:51" s="11" customFormat="1" ht="12">
      <c r="B111" s="215"/>
      <c r="C111" s="216"/>
      <c r="D111" s="217" t="s">
        <v>167</v>
      </c>
      <c r="E111" s="218" t="s">
        <v>20</v>
      </c>
      <c r="F111" s="219" t="s">
        <v>2484</v>
      </c>
      <c r="G111" s="216"/>
      <c r="H111" s="220">
        <v>58.92</v>
      </c>
      <c r="I111" s="221"/>
      <c r="J111" s="216"/>
      <c r="K111" s="216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167</v>
      </c>
      <c r="AU111" s="226" t="s">
        <v>165</v>
      </c>
      <c r="AV111" s="11" t="s">
        <v>165</v>
      </c>
      <c r="AW111" s="11" t="s">
        <v>34</v>
      </c>
      <c r="AX111" s="11" t="s">
        <v>8</v>
      </c>
      <c r="AY111" s="226" t="s">
        <v>157</v>
      </c>
    </row>
    <row r="112" spans="2:63" s="10" customFormat="1" ht="22.8" customHeight="1">
      <c r="B112" s="188"/>
      <c r="C112" s="189"/>
      <c r="D112" s="190" t="s">
        <v>73</v>
      </c>
      <c r="E112" s="202" t="s">
        <v>205</v>
      </c>
      <c r="F112" s="202" t="s">
        <v>430</v>
      </c>
      <c r="G112" s="189"/>
      <c r="H112" s="189"/>
      <c r="I112" s="192"/>
      <c r="J112" s="203">
        <f>BK112</f>
        <v>0</v>
      </c>
      <c r="K112" s="189"/>
      <c r="L112" s="194"/>
      <c r="M112" s="195"/>
      <c r="N112" s="196"/>
      <c r="O112" s="196"/>
      <c r="P112" s="197">
        <f>SUM(P113:P121)</f>
        <v>0</v>
      </c>
      <c r="Q112" s="196"/>
      <c r="R112" s="197">
        <f>SUM(R113:R121)</f>
        <v>19.9688014</v>
      </c>
      <c r="S112" s="196"/>
      <c r="T112" s="198">
        <f>SUM(T113:T121)</f>
        <v>0</v>
      </c>
      <c r="AR112" s="199" t="s">
        <v>8</v>
      </c>
      <c r="AT112" s="200" t="s">
        <v>73</v>
      </c>
      <c r="AU112" s="200" t="s">
        <v>8</v>
      </c>
      <c r="AY112" s="199" t="s">
        <v>157</v>
      </c>
      <c r="BK112" s="201">
        <f>SUM(BK113:BK121)</f>
        <v>0</v>
      </c>
    </row>
    <row r="113" spans="2:65" s="1" customFormat="1" ht="22.5" customHeight="1">
      <c r="B113" s="38"/>
      <c r="C113" s="204" t="s">
        <v>164</v>
      </c>
      <c r="D113" s="204" t="s">
        <v>159</v>
      </c>
      <c r="E113" s="205" t="s">
        <v>1408</v>
      </c>
      <c r="F113" s="206" t="s">
        <v>1409</v>
      </c>
      <c r="G113" s="207" t="s">
        <v>231</v>
      </c>
      <c r="H113" s="208">
        <v>98.18</v>
      </c>
      <c r="I113" s="209"/>
      <c r="J113" s="208">
        <f>ROUND(I113*H113,0)</f>
        <v>0</v>
      </c>
      <c r="K113" s="206" t="s">
        <v>163</v>
      </c>
      <c r="L113" s="43"/>
      <c r="M113" s="210" t="s">
        <v>20</v>
      </c>
      <c r="N113" s="211" t="s">
        <v>46</v>
      </c>
      <c r="O113" s="79"/>
      <c r="P113" s="212">
        <f>O113*H113</f>
        <v>0</v>
      </c>
      <c r="Q113" s="212">
        <v>0.1295</v>
      </c>
      <c r="R113" s="212">
        <f>Q113*H113</f>
        <v>12.714310000000001</v>
      </c>
      <c r="S113" s="212">
        <v>0</v>
      </c>
      <c r="T113" s="213">
        <f>S113*H113</f>
        <v>0</v>
      </c>
      <c r="AR113" s="17" t="s">
        <v>164</v>
      </c>
      <c r="AT113" s="17" t="s">
        <v>159</v>
      </c>
      <c r="AU113" s="17" t="s">
        <v>165</v>
      </c>
      <c r="AY113" s="17" t="s">
        <v>157</v>
      </c>
      <c r="BE113" s="214">
        <f>IF(N113="základní",J113,0)</f>
        <v>0</v>
      </c>
      <c r="BF113" s="214">
        <f>IF(N113="snížená",J113,0)</f>
        <v>0</v>
      </c>
      <c r="BG113" s="214">
        <f>IF(N113="zákl. přenesená",J113,0)</f>
        <v>0</v>
      </c>
      <c r="BH113" s="214">
        <f>IF(N113="sníž. přenesená",J113,0)</f>
        <v>0</v>
      </c>
      <c r="BI113" s="214">
        <f>IF(N113="nulová",J113,0)</f>
        <v>0</v>
      </c>
      <c r="BJ113" s="17" t="s">
        <v>165</v>
      </c>
      <c r="BK113" s="214">
        <f>ROUND(I113*H113,0)</f>
        <v>0</v>
      </c>
      <c r="BL113" s="17" t="s">
        <v>164</v>
      </c>
      <c r="BM113" s="17" t="s">
        <v>2485</v>
      </c>
    </row>
    <row r="114" spans="2:51" s="11" customFormat="1" ht="12">
      <c r="B114" s="215"/>
      <c r="C114" s="216"/>
      <c r="D114" s="217" t="s">
        <v>167</v>
      </c>
      <c r="E114" s="218" t="s">
        <v>20</v>
      </c>
      <c r="F114" s="219" t="s">
        <v>2486</v>
      </c>
      <c r="G114" s="216"/>
      <c r="H114" s="220">
        <v>63.34</v>
      </c>
      <c r="I114" s="221"/>
      <c r="J114" s="216"/>
      <c r="K114" s="216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167</v>
      </c>
      <c r="AU114" s="226" t="s">
        <v>165</v>
      </c>
      <c r="AV114" s="11" t="s">
        <v>165</v>
      </c>
      <c r="AW114" s="11" t="s">
        <v>34</v>
      </c>
      <c r="AX114" s="11" t="s">
        <v>74</v>
      </c>
      <c r="AY114" s="226" t="s">
        <v>157</v>
      </c>
    </row>
    <row r="115" spans="2:51" s="11" customFormat="1" ht="12">
      <c r="B115" s="215"/>
      <c r="C115" s="216"/>
      <c r="D115" s="217" t="s">
        <v>167</v>
      </c>
      <c r="E115" s="218" t="s">
        <v>20</v>
      </c>
      <c r="F115" s="219" t="s">
        <v>2487</v>
      </c>
      <c r="G115" s="216"/>
      <c r="H115" s="220">
        <v>34.84</v>
      </c>
      <c r="I115" s="221"/>
      <c r="J115" s="216"/>
      <c r="K115" s="216"/>
      <c r="L115" s="222"/>
      <c r="M115" s="223"/>
      <c r="N115" s="224"/>
      <c r="O115" s="224"/>
      <c r="P115" s="224"/>
      <c r="Q115" s="224"/>
      <c r="R115" s="224"/>
      <c r="S115" s="224"/>
      <c r="T115" s="225"/>
      <c r="AT115" s="226" t="s">
        <v>167</v>
      </c>
      <c r="AU115" s="226" t="s">
        <v>165</v>
      </c>
      <c r="AV115" s="11" t="s">
        <v>165</v>
      </c>
      <c r="AW115" s="11" t="s">
        <v>34</v>
      </c>
      <c r="AX115" s="11" t="s">
        <v>74</v>
      </c>
      <c r="AY115" s="226" t="s">
        <v>157</v>
      </c>
    </row>
    <row r="116" spans="2:51" s="12" customFormat="1" ht="12">
      <c r="B116" s="227"/>
      <c r="C116" s="228"/>
      <c r="D116" s="217" t="s">
        <v>167</v>
      </c>
      <c r="E116" s="229" t="s">
        <v>20</v>
      </c>
      <c r="F116" s="230" t="s">
        <v>169</v>
      </c>
      <c r="G116" s="228"/>
      <c r="H116" s="231">
        <v>98.18</v>
      </c>
      <c r="I116" s="232"/>
      <c r="J116" s="228"/>
      <c r="K116" s="228"/>
      <c r="L116" s="233"/>
      <c r="M116" s="234"/>
      <c r="N116" s="235"/>
      <c r="O116" s="235"/>
      <c r="P116" s="235"/>
      <c r="Q116" s="235"/>
      <c r="R116" s="235"/>
      <c r="S116" s="235"/>
      <c r="T116" s="236"/>
      <c r="AT116" s="237" t="s">
        <v>167</v>
      </c>
      <c r="AU116" s="237" t="s">
        <v>165</v>
      </c>
      <c r="AV116" s="12" t="s">
        <v>164</v>
      </c>
      <c r="AW116" s="12" t="s">
        <v>34</v>
      </c>
      <c r="AX116" s="12" t="s">
        <v>8</v>
      </c>
      <c r="AY116" s="237" t="s">
        <v>157</v>
      </c>
    </row>
    <row r="117" spans="2:65" s="1" customFormat="1" ht="16.5" customHeight="1">
      <c r="B117" s="38"/>
      <c r="C117" s="248" t="s">
        <v>185</v>
      </c>
      <c r="D117" s="248" t="s">
        <v>223</v>
      </c>
      <c r="E117" s="249" t="s">
        <v>1412</v>
      </c>
      <c r="F117" s="250" t="s">
        <v>1413</v>
      </c>
      <c r="G117" s="251" t="s">
        <v>707</v>
      </c>
      <c r="H117" s="252">
        <v>206.18</v>
      </c>
      <c r="I117" s="253"/>
      <c r="J117" s="252">
        <f>ROUND(I117*H117,0)</f>
        <v>0</v>
      </c>
      <c r="K117" s="250" t="s">
        <v>163</v>
      </c>
      <c r="L117" s="254"/>
      <c r="M117" s="255" t="s">
        <v>20</v>
      </c>
      <c r="N117" s="256" t="s">
        <v>46</v>
      </c>
      <c r="O117" s="79"/>
      <c r="P117" s="212">
        <f>O117*H117</f>
        <v>0</v>
      </c>
      <c r="Q117" s="212">
        <v>0.011</v>
      </c>
      <c r="R117" s="212">
        <f>Q117*H117</f>
        <v>2.26798</v>
      </c>
      <c r="S117" s="212">
        <v>0</v>
      </c>
      <c r="T117" s="213">
        <f>S117*H117</f>
        <v>0</v>
      </c>
      <c r="AR117" s="17" t="s">
        <v>200</v>
      </c>
      <c r="AT117" s="17" t="s">
        <v>223</v>
      </c>
      <c r="AU117" s="17" t="s">
        <v>165</v>
      </c>
      <c r="AY117" s="17" t="s">
        <v>157</v>
      </c>
      <c r="BE117" s="214">
        <f>IF(N117="základní",J117,0)</f>
        <v>0</v>
      </c>
      <c r="BF117" s="214">
        <f>IF(N117="snížená",J117,0)</f>
        <v>0</v>
      </c>
      <c r="BG117" s="214">
        <f>IF(N117="zákl. přenesená",J117,0)</f>
        <v>0</v>
      </c>
      <c r="BH117" s="214">
        <f>IF(N117="sníž. přenesená",J117,0)</f>
        <v>0</v>
      </c>
      <c r="BI117" s="214">
        <f>IF(N117="nulová",J117,0)</f>
        <v>0</v>
      </c>
      <c r="BJ117" s="17" t="s">
        <v>165</v>
      </c>
      <c r="BK117" s="214">
        <f>ROUND(I117*H117,0)</f>
        <v>0</v>
      </c>
      <c r="BL117" s="17" t="s">
        <v>164</v>
      </c>
      <c r="BM117" s="17" t="s">
        <v>2488</v>
      </c>
    </row>
    <row r="118" spans="2:51" s="11" customFormat="1" ht="12">
      <c r="B118" s="215"/>
      <c r="C118" s="216"/>
      <c r="D118" s="217" t="s">
        <v>167</v>
      </c>
      <c r="E118" s="218" t="s">
        <v>20</v>
      </c>
      <c r="F118" s="219" t="s">
        <v>2489</v>
      </c>
      <c r="G118" s="216"/>
      <c r="H118" s="220">
        <v>206.18</v>
      </c>
      <c r="I118" s="221"/>
      <c r="J118" s="216"/>
      <c r="K118" s="216"/>
      <c r="L118" s="222"/>
      <c r="M118" s="223"/>
      <c r="N118" s="224"/>
      <c r="O118" s="224"/>
      <c r="P118" s="224"/>
      <c r="Q118" s="224"/>
      <c r="R118" s="224"/>
      <c r="S118" s="224"/>
      <c r="T118" s="225"/>
      <c r="AT118" s="226" t="s">
        <v>167</v>
      </c>
      <c r="AU118" s="226" t="s">
        <v>165</v>
      </c>
      <c r="AV118" s="11" t="s">
        <v>165</v>
      </c>
      <c r="AW118" s="11" t="s">
        <v>34</v>
      </c>
      <c r="AX118" s="11" t="s">
        <v>74</v>
      </c>
      <c r="AY118" s="226" t="s">
        <v>157</v>
      </c>
    </row>
    <row r="119" spans="2:51" s="12" customFormat="1" ht="12">
      <c r="B119" s="227"/>
      <c r="C119" s="228"/>
      <c r="D119" s="217" t="s">
        <v>167</v>
      </c>
      <c r="E119" s="229" t="s">
        <v>20</v>
      </c>
      <c r="F119" s="230" t="s">
        <v>169</v>
      </c>
      <c r="G119" s="228"/>
      <c r="H119" s="231">
        <v>206.18</v>
      </c>
      <c r="I119" s="232"/>
      <c r="J119" s="228"/>
      <c r="K119" s="228"/>
      <c r="L119" s="233"/>
      <c r="M119" s="234"/>
      <c r="N119" s="235"/>
      <c r="O119" s="235"/>
      <c r="P119" s="235"/>
      <c r="Q119" s="235"/>
      <c r="R119" s="235"/>
      <c r="S119" s="235"/>
      <c r="T119" s="236"/>
      <c r="AT119" s="237" t="s">
        <v>167</v>
      </c>
      <c r="AU119" s="237" t="s">
        <v>165</v>
      </c>
      <c r="AV119" s="12" t="s">
        <v>164</v>
      </c>
      <c r="AW119" s="12" t="s">
        <v>34</v>
      </c>
      <c r="AX119" s="12" t="s">
        <v>8</v>
      </c>
      <c r="AY119" s="237" t="s">
        <v>157</v>
      </c>
    </row>
    <row r="120" spans="2:65" s="1" customFormat="1" ht="16.5" customHeight="1">
      <c r="B120" s="38"/>
      <c r="C120" s="204" t="s">
        <v>191</v>
      </c>
      <c r="D120" s="204" t="s">
        <v>159</v>
      </c>
      <c r="E120" s="205" t="s">
        <v>1416</v>
      </c>
      <c r="F120" s="206" t="s">
        <v>1417</v>
      </c>
      <c r="G120" s="207" t="s">
        <v>172</v>
      </c>
      <c r="H120" s="208">
        <v>2.21</v>
      </c>
      <c r="I120" s="209"/>
      <c r="J120" s="208">
        <f>ROUND(I120*H120,0)</f>
        <v>0</v>
      </c>
      <c r="K120" s="206" t="s">
        <v>163</v>
      </c>
      <c r="L120" s="43"/>
      <c r="M120" s="210" t="s">
        <v>20</v>
      </c>
      <c r="N120" s="211" t="s">
        <v>46</v>
      </c>
      <c r="O120" s="79"/>
      <c r="P120" s="212">
        <f>O120*H120</f>
        <v>0</v>
      </c>
      <c r="Q120" s="212">
        <v>2.25634</v>
      </c>
      <c r="R120" s="212">
        <f>Q120*H120</f>
        <v>4.9865113999999995</v>
      </c>
      <c r="S120" s="212">
        <v>0</v>
      </c>
      <c r="T120" s="213">
        <f>S120*H120</f>
        <v>0</v>
      </c>
      <c r="AR120" s="17" t="s">
        <v>164</v>
      </c>
      <c r="AT120" s="17" t="s">
        <v>159</v>
      </c>
      <c r="AU120" s="17" t="s">
        <v>165</v>
      </c>
      <c r="AY120" s="17" t="s">
        <v>157</v>
      </c>
      <c r="BE120" s="214">
        <f>IF(N120="základní",J120,0)</f>
        <v>0</v>
      </c>
      <c r="BF120" s="214">
        <f>IF(N120="snížená",J120,0)</f>
        <v>0</v>
      </c>
      <c r="BG120" s="214">
        <f>IF(N120="zákl. přenesená",J120,0)</f>
        <v>0</v>
      </c>
      <c r="BH120" s="214">
        <f>IF(N120="sníž. přenesená",J120,0)</f>
        <v>0</v>
      </c>
      <c r="BI120" s="214">
        <f>IF(N120="nulová",J120,0)</f>
        <v>0</v>
      </c>
      <c r="BJ120" s="17" t="s">
        <v>165</v>
      </c>
      <c r="BK120" s="214">
        <f>ROUND(I120*H120,0)</f>
        <v>0</v>
      </c>
      <c r="BL120" s="17" t="s">
        <v>164</v>
      </c>
      <c r="BM120" s="17" t="s">
        <v>2490</v>
      </c>
    </row>
    <row r="121" spans="2:51" s="11" customFormat="1" ht="12">
      <c r="B121" s="215"/>
      <c r="C121" s="216"/>
      <c r="D121" s="217" t="s">
        <v>167</v>
      </c>
      <c r="E121" s="218" t="s">
        <v>20</v>
      </c>
      <c r="F121" s="219" t="s">
        <v>2491</v>
      </c>
      <c r="G121" s="216"/>
      <c r="H121" s="220">
        <v>2.21</v>
      </c>
      <c r="I121" s="221"/>
      <c r="J121" s="216"/>
      <c r="K121" s="216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167</v>
      </c>
      <c r="AU121" s="226" t="s">
        <v>165</v>
      </c>
      <c r="AV121" s="11" t="s">
        <v>165</v>
      </c>
      <c r="AW121" s="11" t="s">
        <v>34</v>
      </c>
      <c r="AX121" s="11" t="s">
        <v>8</v>
      </c>
      <c r="AY121" s="226" t="s">
        <v>157</v>
      </c>
    </row>
    <row r="122" spans="2:63" s="10" customFormat="1" ht="22.8" customHeight="1">
      <c r="B122" s="188"/>
      <c r="C122" s="189"/>
      <c r="D122" s="190" t="s">
        <v>73</v>
      </c>
      <c r="E122" s="202" t="s">
        <v>509</v>
      </c>
      <c r="F122" s="202" t="s">
        <v>510</v>
      </c>
      <c r="G122" s="189"/>
      <c r="H122" s="189"/>
      <c r="I122" s="192"/>
      <c r="J122" s="203">
        <f>BK122</f>
        <v>0</v>
      </c>
      <c r="K122" s="189"/>
      <c r="L122" s="194"/>
      <c r="M122" s="195"/>
      <c r="N122" s="196"/>
      <c r="O122" s="196"/>
      <c r="P122" s="197">
        <f>P123</f>
        <v>0</v>
      </c>
      <c r="Q122" s="196"/>
      <c r="R122" s="197">
        <f>R123</f>
        <v>0</v>
      </c>
      <c r="S122" s="196"/>
      <c r="T122" s="198">
        <f>T123</f>
        <v>0</v>
      </c>
      <c r="AR122" s="199" t="s">
        <v>8</v>
      </c>
      <c r="AT122" s="200" t="s">
        <v>73</v>
      </c>
      <c r="AU122" s="200" t="s">
        <v>8</v>
      </c>
      <c r="AY122" s="199" t="s">
        <v>157</v>
      </c>
      <c r="BK122" s="201">
        <f>BK123</f>
        <v>0</v>
      </c>
    </row>
    <row r="123" spans="2:65" s="1" customFormat="1" ht="22.5" customHeight="1">
      <c r="B123" s="38"/>
      <c r="C123" s="204" t="s">
        <v>196</v>
      </c>
      <c r="D123" s="204" t="s">
        <v>159</v>
      </c>
      <c r="E123" s="205" t="s">
        <v>1420</v>
      </c>
      <c r="F123" s="206" t="s">
        <v>1421</v>
      </c>
      <c r="G123" s="207" t="s">
        <v>514</v>
      </c>
      <c r="H123" s="208">
        <v>86.46</v>
      </c>
      <c r="I123" s="209"/>
      <c r="J123" s="208">
        <f>ROUND(I123*H123,0)</f>
        <v>0</v>
      </c>
      <c r="K123" s="206" t="s">
        <v>163</v>
      </c>
      <c r="L123" s="43"/>
      <c r="M123" s="210" t="s">
        <v>20</v>
      </c>
      <c r="N123" s="211" t="s">
        <v>46</v>
      </c>
      <c r="O123" s="79"/>
      <c r="P123" s="212">
        <f>O123*H123</f>
        <v>0</v>
      </c>
      <c r="Q123" s="212">
        <v>0</v>
      </c>
      <c r="R123" s="212">
        <f>Q123*H123</f>
        <v>0</v>
      </c>
      <c r="S123" s="212">
        <v>0</v>
      </c>
      <c r="T123" s="213">
        <f>S123*H123</f>
        <v>0</v>
      </c>
      <c r="AR123" s="17" t="s">
        <v>164</v>
      </c>
      <c r="AT123" s="17" t="s">
        <v>159</v>
      </c>
      <c r="AU123" s="17" t="s">
        <v>165</v>
      </c>
      <c r="AY123" s="17" t="s">
        <v>157</v>
      </c>
      <c r="BE123" s="214">
        <f>IF(N123="základní",J123,0)</f>
        <v>0</v>
      </c>
      <c r="BF123" s="214">
        <f>IF(N123="snížená",J123,0)</f>
        <v>0</v>
      </c>
      <c r="BG123" s="214">
        <f>IF(N123="zákl. přenesená",J123,0)</f>
        <v>0</v>
      </c>
      <c r="BH123" s="214">
        <f>IF(N123="sníž. přenesená",J123,0)</f>
        <v>0</v>
      </c>
      <c r="BI123" s="214">
        <f>IF(N123="nulová",J123,0)</f>
        <v>0</v>
      </c>
      <c r="BJ123" s="17" t="s">
        <v>165</v>
      </c>
      <c r="BK123" s="214">
        <f>ROUND(I123*H123,0)</f>
        <v>0</v>
      </c>
      <c r="BL123" s="17" t="s">
        <v>164</v>
      </c>
      <c r="BM123" s="17" t="s">
        <v>2492</v>
      </c>
    </row>
    <row r="124" spans="2:63" s="10" customFormat="1" ht="22.8" customHeight="1">
      <c r="B124" s="188"/>
      <c r="C124" s="189"/>
      <c r="D124" s="190" t="s">
        <v>73</v>
      </c>
      <c r="E124" s="202" t="s">
        <v>530</v>
      </c>
      <c r="F124" s="202" t="s">
        <v>531</v>
      </c>
      <c r="G124" s="189"/>
      <c r="H124" s="189"/>
      <c r="I124" s="192"/>
      <c r="J124" s="203">
        <f>BK124</f>
        <v>0</v>
      </c>
      <c r="K124" s="189"/>
      <c r="L124" s="194"/>
      <c r="M124" s="195"/>
      <c r="N124" s="196"/>
      <c r="O124" s="196"/>
      <c r="P124" s="197">
        <f>P125</f>
        <v>0</v>
      </c>
      <c r="Q124" s="196"/>
      <c r="R124" s="197">
        <f>R125</f>
        <v>0</v>
      </c>
      <c r="S124" s="196"/>
      <c r="T124" s="198">
        <f>T125</f>
        <v>0</v>
      </c>
      <c r="AR124" s="199" t="s">
        <v>8</v>
      </c>
      <c r="AT124" s="200" t="s">
        <v>73</v>
      </c>
      <c r="AU124" s="200" t="s">
        <v>8</v>
      </c>
      <c r="AY124" s="199" t="s">
        <v>157</v>
      </c>
      <c r="BK124" s="201">
        <f>BK125</f>
        <v>0</v>
      </c>
    </row>
    <row r="125" spans="2:65" s="1" customFormat="1" ht="22.5" customHeight="1">
      <c r="B125" s="38"/>
      <c r="C125" s="204" t="s">
        <v>200</v>
      </c>
      <c r="D125" s="204" t="s">
        <v>159</v>
      </c>
      <c r="E125" s="205" t="s">
        <v>533</v>
      </c>
      <c r="F125" s="206" t="s">
        <v>534</v>
      </c>
      <c r="G125" s="207" t="s">
        <v>514</v>
      </c>
      <c r="H125" s="208">
        <v>37.74</v>
      </c>
      <c r="I125" s="209"/>
      <c r="J125" s="208">
        <f>ROUND(I125*H125,0)</f>
        <v>0</v>
      </c>
      <c r="K125" s="206" t="s">
        <v>163</v>
      </c>
      <c r="L125" s="43"/>
      <c r="M125" s="210" t="s">
        <v>20</v>
      </c>
      <c r="N125" s="211" t="s">
        <v>46</v>
      </c>
      <c r="O125" s="79"/>
      <c r="P125" s="212">
        <f>O125*H125</f>
        <v>0</v>
      </c>
      <c r="Q125" s="212">
        <v>0</v>
      </c>
      <c r="R125" s="212">
        <f>Q125*H125</f>
        <v>0</v>
      </c>
      <c r="S125" s="212">
        <v>0</v>
      </c>
      <c r="T125" s="213">
        <f>S125*H125</f>
        <v>0</v>
      </c>
      <c r="AR125" s="17" t="s">
        <v>164</v>
      </c>
      <c r="AT125" s="17" t="s">
        <v>159</v>
      </c>
      <c r="AU125" s="17" t="s">
        <v>165</v>
      </c>
      <c r="AY125" s="17" t="s">
        <v>157</v>
      </c>
      <c r="BE125" s="214">
        <f>IF(N125="základní",J125,0)</f>
        <v>0</v>
      </c>
      <c r="BF125" s="214">
        <f>IF(N125="snížená",J125,0)</f>
        <v>0</v>
      </c>
      <c r="BG125" s="214">
        <f>IF(N125="zákl. přenesená",J125,0)</f>
        <v>0</v>
      </c>
      <c r="BH125" s="214">
        <f>IF(N125="sníž. přenesená",J125,0)</f>
        <v>0</v>
      </c>
      <c r="BI125" s="214">
        <f>IF(N125="nulová",J125,0)</f>
        <v>0</v>
      </c>
      <c r="BJ125" s="17" t="s">
        <v>165</v>
      </c>
      <c r="BK125" s="214">
        <f>ROUND(I125*H125,0)</f>
        <v>0</v>
      </c>
      <c r="BL125" s="17" t="s">
        <v>164</v>
      </c>
      <c r="BM125" s="17" t="s">
        <v>2493</v>
      </c>
    </row>
    <row r="126" spans="2:63" s="10" customFormat="1" ht="25.9" customHeight="1">
      <c r="B126" s="188"/>
      <c r="C126" s="189"/>
      <c r="D126" s="190" t="s">
        <v>73</v>
      </c>
      <c r="E126" s="191" t="s">
        <v>554</v>
      </c>
      <c r="F126" s="191" t="s">
        <v>555</v>
      </c>
      <c r="G126" s="189"/>
      <c r="H126" s="189"/>
      <c r="I126" s="192"/>
      <c r="J126" s="193">
        <f>BK126</f>
        <v>0</v>
      </c>
      <c r="K126" s="189"/>
      <c r="L126" s="194"/>
      <c r="M126" s="195"/>
      <c r="N126" s="196"/>
      <c r="O126" s="196"/>
      <c r="P126" s="197">
        <f>P127+P134+P167+P223+P269+P338+P356+P362</f>
        <v>0</v>
      </c>
      <c r="Q126" s="196"/>
      <c r="R126" s="197">
        <f>R127+R134+R167+R223+R269+R338+R356+R362</f>
        <v>1.0412655</v>
      </c>
      <c r="S126" s="196"/>
      <c r="T126" s="198">
        <f>T127+T134+T167+T223+T269+T338+T356+T362</f>
        <v>0</v>
      </c>
      <c r="AR126" s="199" t="s">
        <v>165</v>
      </c>
      <c r="AT126" s="200" t="s">
        <v>73</v>
      </c>
      <c r="AU126" s="200" t="s">
        <v>74</v>
      </c>
      <c r="AY126" s="199" t="s">
        <v>157</v>
      </c>
      <c r="BK126" s="201">
        <f>BK127+BK134+BK167+BK223+BK269+BK338+BK356+BK362</f>
        <v>0</v>
      </c>
    </row>
    <row r="127" spans="2:63" s="10" customFormat="1" ht="22.8" customHeight="1">
      <c r="B127" s="188"/>
      <c r="C127" s="189"/>
      <c r="D127" s="190" t="s">
        <v>73</v>
      </c>
      <c r="E127" s="202" t="s">
        <v>1889</v>
      </c>
      <c r="F127" s="202" t="s">
        <v>1726</v>
      </c>
      <c r="G127" s="189"/>
      <c r="H127" s="189"/>
      <c r="I127" s="192"/>
      <c r="J127" s="203">
        <f>BK127</f>
        <v>0</v>
      </c>
      <c r="K127" s="189"/>
      <c r="L127" s="194"/>
      <c r="M127" s="195"/>
      <c r="N127" s="196"/>
      <c r="O127" s="196"/>
      <c r="P127" s="197">
        <f>SUM(P128:P133)</f>
        <v>0</v>
      </c>
      <c r="Q127" s="196"/>
      <c r="R127" s="197">
        <f>SUM(R128:R133)</f>
        <v>0</v>
      </c>
      <c r="S127" s="196"/>
      <c r="T127" s="198">
        <f>SUM(T128:T133)</f>
        <v>0</v>
      </c>
      <c r="AR127" s="199" t="s">
        <v>8</v>
      </c>
      <c r="AT127" s="200" t="s">
        <v>73</v>
      </c>
      <c r="AU127" s="200" t="s">
        <v>8</v>
      </c>
      <c r="AY127" s="199" t="s">
        <v>157</v>
      </c>
      <c r="BK127" s="201">
        <f>SUM(BK128:BK133)</f>
        <v>0</v>
      </c>
    </row>
    <row r="128" spans="2:65" s="1" customFormat="1" ht="16.5" customHeight="1">
      <c r="B128" s="38"/>
      <c r="C128" s="204" t="s">
        <v>205</v>
      </c>
      <c r="D128" s="204" t="s">
        <v>159</v>
      </c>
      <c r="E128" s="205" t="s">
        <v>539</v>
      </c>
      <c r="F128" s="206" t="s">
        <v>2494</v>
      </c>
      <c r="G128" s="207" t="s">
        <v>541</v>
      </c>
      <c r="H128" s="208">
        <v>20</v>
      </c>
      <c r="I128" s="209"/>
      <c r="J128" s="208">
        <f>ROUND(I128*H128,0)</f>
        <v>0</v>
      </c>
      <c r="K128" s="206" t="s">
        <v>209</v>
      </c>
      <c r="L128" s="43"/>
      <c r="M128" s="210" t="s">
        <v>20</v>
      </c>
      <c r="N128" s="211" t="s">
        <v>46</v>
      </c>
      <c r="O128" s="79"/>
      <c r="P128" s="212">
        <f>O128*H128</f>
        <v>0</v>
      </c>
      <c r="Q128" s="212">
        <v>0</v>
      </c>
      <c r="R128" s="212">
        <f>Q128*H128</f>
        <v>0</v>
      </c>
      <c r="S128" s="212">
        <v>0</v>
      </c>
      <c r="T128" s="213">
        <f>S128*H128</f>
        <v>0</v>
      </c>
      <c r="AR128" s="17" t="s">
        <v>164</v>
      </c>
      <c r="AT128" s="17" t="s">
        <v>159</v>
      </c>
      <c r="AU128" s="17" t="s">
        <v>165</v>
      </c>
      <c r="AY128" s="17" t="s">
        <v>157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17" t="s">
        <v>165</v>
      </c>
      <c r="BK128" s="214">
        <f>ROUND(I128*H128,0)</f>
        <v>0</v>
      </c>
      <c r="BL128" s="17" t="s">
        <v>164</v>
      </c>
      <c r="BM128" s="17" t="s">
        <v>2495</v>
      </c>
    </row>
    <row r="129" spans="2:51" s="11" customFormat="1" ht="12">
      <c r="B129" s="215"/>
      <c r="C129" s="216"/>
      <c r="D129" s="217" t="s">
        <v>167</v>
      </c>
      <c r="E129" s="218" t="s">
        <v>20</v>
      </c>
      <c r="F129" s="219" t="s">
        <v>2496</v>
      </c>
      <c r="G129" s="216"/>
      <c r="H129" s="220">
        <v>20</v>
      </c>
      <c r="I129" s="221"/>
      <c r="J129" s="216"/>
      <c r="K129" s="216"/>
      <c r="L129" s="222"/>
      <c r="M129" s="223"/>
      <c r="N129" s="224"/>
      <c r="O129" s="224"/>
      <c r="P129" s="224"/>
      <c r="Q129" s="224"/>
      <c r="R129" s="224"/>
      <c r="S129" s="224"/>
      <c r="T129" s="225"/>
      <c r="AT129" s="226" t="s">
        <v>167</v>
      </c>
      <c r="AU129" s="226" t="s">
        <v>165</v>
      </c>
      <c r="AV129" s="11" t="s">
        <v>165</v>
      </c>
      <c r="AW129" s="11" t="s">
        <v>34</v>
      </c>
      <c r="AX129" s="11" t="s">
        <v>8</v>
      </c>
      <c r="AY129" s="226" t="s">
        <v>157</v>
      </c>
    </row>
    <row r="130" spans="2:65" s="1" customFormat="1" ht="16.5" customHeight="1">
      <c r="B130" s="38"/>
      <c r="C130" s="248" t="s">
        <v>26</v>
      </c>
      <c r="D130" s="248" t="s">
        <v>223</v>
      </c>
      <c r="E130" s="249" t="s">
        <v>545</v>
      </c>
      <c r="F130" s="250" t="s">
        <v>546</v>
      </c>
      <c r="G130" s="251" t="s">
        <v>162</v>
      </c>
      <c r="H130" s="252">
        <v>5</v>
      </c>
      <c r="I130" s="253"/>
      <c r="J130" s="252">
        <f>ROUND(I130*H130,0)</f>
        <v>0</v>
      </c>
      <c r="K130" s="250" t="s">
        <v>209</v>
      </c>
      <c r="L130" s="254"/>
      <c r="M130" s="255" t="s">
        <v>20</v>
      </c>
      <c r="N130" s="256" t="s">
        <v>46</v>
      </c>
      <c r="O130" s="79"/>
      <c r="P130" s="212">
        <f>O130*H130</f>
        <v>0</v>
      </c>
      <c r="Q130" s="212">
        <v>0</v>
      </c>
      <c r="R130" s="212">
        <f>Q130*H130</f>
        <v>0</v>
      </c>
      <c r="S130" s="212">
        <v>0</v>
      </c>
      <c r="T130" s="213">
        <f>S130*H130</f>
        <v>0</v>
      </c>
      <c r="AR130" s="17" t="s">
        <v>200</v>
      </c>
      <c r="AT130" s="17" t="s">
        <v>223</v>
      </c>
      <c r="AU130" s="17" t="s">
        <v>165</v>
      </c>
      <c r="AY130" s="17" t="s">
        <v>157</v>
      </c>
      <c r="BE130" s="214">
        <f>IF(N130="základní",J130,0)</f>
        <v>0</v>
      </c>
      <c r="BF130" s="214">
        <f>IF(N130="snížená",J130,0)</f>
        <v>0</v>
      </c>
      <c r="BG130" s="214">
        <f>IF(N130="zákl. přenesená",J130,0)</f>
        <v>0</v>
      </c>
      <c r="BH130" s="214">
        <f>IF(N130="sníž. přenesená",J130,0)</f>
        <v>0</v>
      </c>
      <c r="BI130" s="214">
        <f>IF(N130="nulová",J130,0)</f>
        <v>0</v>
      </c>
      <c r="BJ130" s="17" t="s">
        <v>165</v>
      </c>
      <c r="BK130" s="214">
        <f>ROUND(I130*H130,0)</f>
        <v>0</v>
      </c>
      <c r="BL130" s="17" t="s">
        <v>164</v>
      </c>
      <c r="BM130" s="17" t="s">
        <v>2497</v>
      </c>
    </row>
    <row r="131" spans="2:51" s="11" customFormat="1" ht="12">
      <c r="B131" s="215"/>
      <c r="C131" s="216"/>
      <c r="D131" s="217" t="s">
        <v>167</v>
      </c>
      <c r="E131" s="218" t="s">
        <v>20</v>
      </c>
      <c r="F131" s="219" t="s">
        <v>2498</v>
      </c>
      <c r="G131" s="216"/>
      <c r="H131" s="220">
        <v>5</v>
      </c>
      <c r="I131" s="221"/>
      <c r="J131" s="216"/>
      <c r="K131" s="216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167</v>
      </c>
      <c r="AU131" s="226" t="s">
        <v>165</v>
      </c>
      <c r="AV131" s="11" t="s">
        <v>165</v>
      </c>
      <c r="AW131" s="11" t="s">
        <v>34</v>
      </c>
      <c r="AX131" s="11" t="s">
        <v>8</v>
      </c>
      <c r="AY131" s="226" t="s">
        <v>157</v>
      </c>
    </row>
    <row r="132" spans="2:65" s="1" customFormat="1" ht="16.5" customHeight="1">
      <c r="B132" s="38"/>
      <c r="C132" s="248" t="s">
        <v>216</v>
      </c>
      <c r="D132" s="248" t="s">
        <v>223</v>
      </c>
      <c r="E132" s="249" t="s">
        <v>550</v>
      </c>
      <c r="F132" s="250" t="s">
        <v>2499</v>
      </c>
      <c r="G132" s="251" t="s">
        <v>541</v>
      </c>
      <c r="H132" s="252">
        <v>100</v>
      </c>
      <c r="I132" s="253"/>
      <c r="J132" s="252">
        <f>ROUND(I132*H132,0)</f>
        <v>0</v>
      </c>
      <c r="K132" s="250" t="s">
        <v>209</v>
      </c>
      <c r="L132" s="254"/>
      <c r="M132" s="255" t="s">
        <v>20</v>
      </c>
      <c r="N132" s="256" t="s">
        <v>46</v>
      </c>
      <c r="O132" s="79"/>
      <c r="P132" s="212">
        <f>O132*H132</f>
        <v>0</v>
      </c>
      <c r="Q132" s="212">
        <v>0</v>
      </c>
      <c r="R132" s="212">
        <f>Q132*H132</f>
        <v>0</v>
      </c>
      <c r="S132" s="212">
        <v>0</v>
      </c>
      <c r="T132" s="213">
        <f>S132*H132</f>
        <v>0</v>
      </c>
      <c r="AR132" s="17" t="s">
        <v>200</v>
      </c>
      <c r="AT132" s="17" t="s">
        <v>223</v>
      </c>
      <c r="AU132" s="17" t="s">
        <v>165</v>
      </c>
      <c r="AY132" s="17" t="s">
        <v>157</v>
      </c>
      <c r="BE132" s="214">
        <f>IF(N132="základní",J132,0)</f>
        <v>0</v>
      </c>
      <c r="BF132" s="214">
        <f>IF(N132="snížená",J132,0)</f>
        <v>0</v>
      </c>
      <c r="BG132" s="214">
        <f>IF(N132="zákl. přenesená",J132,0)</f>
        <v>0</v>
      </c>
      <c r="BH132" s="214">
        <f>IF(N132="sníž. přenesená",J132,0)</f>
        <v>0</v>
      </c>
      <c r="BI132" s="214">
        <f>IF(N132="nulová",J132,0)</f>
        <v>0</v>
      </c>
      <c r="BJ132" s="17" t="s">
        <v>165</v>
      </c>
      <c r="BK132" s="214">
        <f>ROUND(I132*H132,0)</f>
        <v>0</v>
      </c>
      <c r="BL132" s="17" t="s">
        <v>164</v>
      </c>
      <c r="BM132" s="17" t="s">
        <v>2500</v>
      </c>
    </row>
    <row r="133" spans="2:51" s="11" customFormat="1" ht="12">
      <c r="B133" s="215"/>
      <c r="C133" s="216"/>
      <c r="D133" s="217" t="s">
        <v>167</v>
      </c>
      <c r="E133" s="218" t="s">
        <v>20</v>
      </c>
      <c r="F133" s="219" t="s">
        <v>2501</v>
      </c>
      <c r="G133" s="216"/>
      <c r="H133" s="220">
        <v>100</v>
      </c>
      <c r="I133" s="221"/>
      <c r="J133" s="216"/>
      <c r="K133" s="216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167</v>
      </c>
      <c r="AU133" s="226" t="s">
        <v>165</v>
      </c>
      <c r="AV133" s="11" t="s">
        <v>165</v>
      </c>
      <c r="AW133" s="11" t="s">
        <v>34</v>
      </c>
      <c r="AX133" s="11" t="s">
        <v>8</v>
      </c>
      <c r="AY133" s="226" t="s">
        <v>157</v>
      </c>
    </row>
    <row r="134" spans="2:63" s="10" customFormat="1" ht="22.8" customHeight="1">
      <c r="B134" s="188"/>
      <c r="C134" s="189"/>
      <c r="D134" s="190" t="s">
        <v>73</v>
      </c>
      <c r="E134" s="202" t="s">
        <v>1521</v>
      </c>
      <c r="F134" s="202" t="s">
        <v>1522</v>
      </c>
      <c r="G134" s="189"/>
      <c r="H134" s="189"/>
      <c r="I134" s="192"/>
      <c r="J134" s="203">
        <f>BK134</f>
        <v>0</v>
      </c>
      <c r="K134" s="189"/>
      <c r="L134" s="194"/>
      <c r="M134" s="195"/>
      <c r="N134" s="196"/>
      <c r="O134" s="196"/>
      <c r="P134" s="197">
        <f>SUM(P135:P166)</f>
        <v>0</v>
      </c>
      <c r="Q134" s="196"/>
      <c r="R134" s="197">
        <f>SUM(R135:R166)</f>
        <v>0.0288</v>
      </c>
      <c r="S134" s="196"/>
      <c r="T134" s="198">
        <f>SUM(T135:T166)</f>
        <v>0</v>
      </c>
      <c r="AR134" s="199" t="s">
        <v>8</v>
      </c>
      <c r="AT134" s="200" t="s">
        <v>73</v>
      </c>
      <c r="AU134" s="200" t="s">
        <v>8</v>
      </c>
      <c r="AY134" s="199" t="s">
        <v>157</v>
      </c>
      <c r="BK134" s="201">
        <f>SUM(BK135:BK166)</f>
        <v>0</v>
      </c>
    </row>
    <row r="135" spans="2:65" s="1" customFormat="1" ht="16.5" customHeight="1">
      <c r="B135" s="38"/>
      <c r="C135" s="248" t="s">
        <v>222</v>
      </c>
      <c r="D135" s="248" t="s">
        <v>223</v>
      </c>
      <c r="E135" s="249" t="s">
        <v>1523</v>
      </c>
      <c r="F135" s="250" t="s">
        <v>1524</v>
      </c>
      <c r="G135" s="251" t="s">
        <v>434</v>
      </c>
      <c r="H135" s="252">
        <v>36</v>
      </c>
      <c r="I135" s="253"/>
      <c r="J135" s="252">
        <f>ROUND(I135*H135,0)</f>
        <v>0</v>
      </c>
      <c r="K135" s="250" t="s">
        <v>209</v>
      </c>
      <c r="L135" s="254"/>
      <c r="M135" s="255" t="s">
        <v>20</v>
      </c>
      <c r="N135" s="256" t="s">
        <v>46</v>
      </c>
      <c r="O135" s="79"/>
      <c r="P135" s="212">
        <f>O135*H135</f>
        <v>0</v>
      </c>
      <c r="Q135" s="212">
        <v>0</v>
      </c>
      <c r="R135" s="212">
        <f>Q135*H135</f>
        <v>0</v>
      </c>
      <c r="S135" s="212">
        <v>0</v>
      </c>
      <c r="T135" s="213">
        <f>S135*H135</f>
        <v>0</v>
      </c>
      <c r="AR135" s="17" t="s">
        <v>1353</v>
      </c>
      <c r="AT135" s="17" t="s">
        <v>223</v>
      </c>
      <c r="AU135" s="17" t="s">
        <v>165</v>
      </c>
      <c r="AY135" s="17" t="s">
        <v>157</v>
      </c>
      <c r="BE135" s="214">
        <f>IF(N135="základní",J135,0)</f>
        <v>0</v>
      </c>
      <c r="BF135" s="214">
        <f>IF(N135="snížená",J135,0)</f>
        <v>0</v>
      </c>
      <c r="BG135" s="214">
        <f>IF(N135="zákl. přenesená",J135,0)</f>
        <v>0</v>
      </c>
      <c r="BH135" s="214">
        <f>IF(N135="sníž. přenesená",J135,0)</f>
        <v>0</v>
      </c>
      <c r="BI135" s="214">
        <f>IF(N135="nulová",J135,0)</f>
        <v>0</v>
      </c>
      <c r="BJ135" s="17" t="s">
        <v>165</v>
      </c>
      <c r="BK135" s="214">
        <f>ROUND(I135*H135,0)</f>
        <v>0</v>
      </c>
      <c r="BL135" s="17" t="s">
        <v>538</v>
      </c>
      <c r="BM135" s="17" t="s">
        <v>2502</v>
      </c>
    </row>
    <row r="136" spans="2:65" s="1" customFormat="1" ht="16.5" customHeight="1">
      <c r="B136" s="38"/>
      <c r="C136" s="248" t="s">
        <v>228</v>
      </c>
      <c r="D136" s="248" t="s">
        <v>223</v>
      </c>
      <c r="E136" s="249" t="s">
        <v>2503</v>
      </c>
      <c r="F136" s="250" t="s">
        <v>1527</v>
      </c>
      <c r="G136" s="251" t="s">
        <v>434</v>
      </c>
      <c r="H136" s="252">
        <v>30</v>
      </c>
      <c r="I136" s="253"/>
      <c r="J136" s="252">
        <f>ROUND(I136*H136,0)</f>
        <v>0</v>
      </c>
      <c r="K136" s="250" t="s">
        <v>209</v>
      </c>
      <c r="L136" s="254"/>
      <c r="M136" s="255" t="s">
        <v>20</v>
      </c>
      <c r="N136" s="256" t="s">
        <v>46</v>
      </c>
      <c r="O136" s="79"/>
      <c r="P136" s="212">
        <f>O136*H136</f>
        <v>0</v>
      </c>
      <c r="Q136" s="212">
        <v>0</v>
      </c>
      <c r="R136" s="212">
        <f>Q136*H136</f>
        <v>0</v>
      </c>
      <c r="S136" s="212">
        <v>0</v>
      </c>
      <c r="T136" s="213">
        <f>S136*H136</f>
        <v>0</v>
      </c>
      <c r="AR136" s="17" t="s">
        <v>1353</v>
      </c>
      <c r="AT136" s="17" t="s">
        <v>223</v>
      </c>
      <c r="AU136" s="17" t="s">
        <v>165</v>
      </c>
      <c r="AY136" s="17" t="s">
        <v>157</v>
      </c>
      <c r="BE136" s="214">
        <f>IF(N136="základní",J136,0)</f>
        <v>0</v>
      </c>
      <c r="BF136" s="214">
        <f>IF(N136="snížená",J136,0)</f>
        <v>0</v>
      </c>
      <c r="BG136" s="214">
        <f>IF(N136="zákl. přenesená",J136,0)</f>
        <v>0</v>
      </c>
      <c r="BH136" s="214">
        <f>IF(N136="sníž. přenesená",J136,0)</f>
        <v>0</v>
      </c>
      <c r="BI136" s="214">
        <f>IF(N136="nulová",J136,0)</f>
        <v>0</v>
      </c>
      <c r="BJ136" s="17" t="s">
        <v>165</v>
      </c>
      <c r="BK136" s="214">
        <f>ROUND(I136*H136,0)</f>
        <v>0</v>
      </c>
      <c r="BL136" s="17" t="s">
        <v>538</v>
      </c>
      <c r="BM136" s="17" t="s">
        <v>2504</v>
      </c>
    </row>
    <row r="137" spans="2:65" s="1" customFormat="1" ht="16.5" customHeight="1">
      <c r="B137" s="38"/>
      <c r="C137" s="248" t="s">
        <v>235</v>
      </c>
      <c r="D137" s="248" t="s">
        <v>223</v>
      </c>
      <c r="E137" s="249" t="s">
        <v>1529</v>
      </c>
      <c r="F137" s="250" t="s">
        <v>1530</v>
      </c>
      <c r="G137" s="251" t="s">
        <v>434</v>
      </c>
      <c r="H137" s="252">
        <v>20</v>
      </c>
      <c r="I137" s="253"/>
      <c r="J137" s="252">
        <f>ROUND(I137*H137,0)</f>
        <v>0</v>
      </c>
      <c r="K137" s="250" t="s">
        <v>209</v>
      </c>
      <c r="L137" s="254"/>
      <c r="M137" s="255" t="s">
        <v>20</v>
      </c>
      <c r="N137" s="256" t="s">
        <v>46</v>
      </c>
      <c r="O137" s="79"/>
      <c r="P137" s="212">
        <f>O137*H137</f>
        <v>0</v>
      </c>
      <c r="Q137" s="212">
        <v>0</v>
      </c>
      <c r="R137" s="212">
        <f>Q137*H137</f>
        <v>0</v>
      </c>
      <c r="S137" s="212">
        <v>0</v>
      </c>
      <c r="T137" s="213">
        <f>S137*H137</f>
        <v>0</v>
      </c>
      <c r="AR137" s="17" t="s">
        <v>1353</v>
      </c>
      <c r="AT137" s="17" t="s">
        <v>223</v>
      </c>
      <c r="AU137" s="17" t="s">
        <v>165</v>
      </c>
      <c r="AY137" s="17" t="s">
        <v>157</v>
      </c>
      <c r="BE137" s="214">
        <f>IF(N137="základní",J137,0)</f>
        <v>0</v>
      </c>
      <c r="BF137" s="214">
        <f>IF(N137="snížená",J137,0)</f>
        <v>0</v>
      </c>
      <c r="BG137" s="214">
        <f>IF(N137="zákl. přenesená",J137,0)</f>
        <v>0</v>
      </c>
      <c r="BH137" s="214">
        <f>IF(N137="sníž. přenesená",J137,0)</f>
        <v>0</v>
      </c>
      <c r="BI137" s="214">
        <f>IF(N137="nulová",J137,0)</f>
        <v>0</v>
      </c>
      <c r="BJ137" s="17" t="s">
        <v>165</v>
      </c>
      <c r="BK137" s="214">
        <f>ROUND(I137*H137,0)</f>
        <v>0</v>
      </c>
      <c r="BL137" s="17" t="s">
        <v>538</v>
      </c>
      <c r="BM137" s="17" t="s">
        <v>2505</v>
      </c>
    </row>
    <row r="138" spans="2:65" s="1" customFormat="1" ht="16.5" customHeight="1">
      <c r="B138" s="38"/>
      <c r="C138" s="248" t="s">
        <v>9</v>
      </c>
      <c r="D138" s="248" t="s">
        <v>223</v>
      </c>
      <c r="E138" s="249" t="s">
        <v>1532</v>
      </c>
      <c r="F138" s="250" t="s">
        <v>1533</v>
      </c>
      <c r="G138" s="251" t="s">
        <v>434</v>
      </c>
      <c r="H138" s="252">
        <v>2</v>
      </c>
      <c r="I138" s="253"/>
      <c r="J138" s="252">
        <f>ROUND(I138*H138,0)</f>
        <v>0</v>
      </c>
      <c r="K138" s="250" t="s">
        <v>209</v>
      </c>
      <c r="L138" s="254"/>
      <c r="M138" s="255" t="s">
        <v>20</v>
      </c>
      <c r="N138" s="256" t="s">
        <v>46</v>
      </c>
      <c r="O138" s="79"/>
      <c r="P138" s="212">
        <f>O138*H138</f>
        <v>0</v>
      </c>
      <c r="Q138" s="212">
        <v>0</v>
      </c>
      <c r="R138" s="212">
        <f>Q138*H138</f>
        <v>0</v>
      </c>
      <c r="S138" s="212">
        <v>0</v>
      </c>
      <c r="T138" s="213">
        <f>S138*H138</f>
        <v>0</v>
      </c>
      <c r="AR138" s="17" t="s">
        <v>1353</v>
      </c>
      <c r="AT138" s="17" t="s">
        <v>223</v>
      </c>
      <c r="AU138" s="17" t="s">
        <v>165</v>
      </c>
      <c r="AY138" s="17" t="s">
        <v>157</v>
      </c>
      <c r="BE138" s="214">
        <f>IF(N138="základní",J138,0)</f>
        <v>0</v>
      </c>
      <c r="BF138" s="214">
        <f>IF(N138="snížená",J138,0)</f>
        <v>0</v>
      </c>
      <c r="BG138" s="214">
        <f>IF(N138="zákl. přenesená",J138,0)</f>
        <v>0</v>
      </c>
      <c r="BH138" s="214">
        <f>IF(N138="sníž. přenesená",J138,0)</f>
        <v>0</v>
      </c>
      <c r="BI138" s="214">
        <f>IF(N138="nulová",J138,0)</f>
        <v>0</v>
      </c>
      <c r="BJ138" s="17" t="s">
        <v>165</v>
      </c>
      <c r="BK138" s="214">
        <f>ROUND(I138*H138,0)</f>
        <v>0</v>
      </c>
      <c r="BL138" s="17" t="s">
        <v>538</v>
      </c>
      <c r="BM138" s="17" t="s">
        <v>2506</v>
      </c>
    </row>
    <row r="139" spans="2:65" s="1" customFormat="1" ht="16.5" customHeight="1">
      <c r="B139" s="38"/>
      <c r="C139" s="248" t="s">
        <v>247</v>
      </c>
      <c r="D139" s="248" t="s">
        <v>223</v>
      </c>
      <c r="E139" s="249" t="s">
        <v>1535</v>
      </c>
      <c r="F139" s="250" t="s">
        <v>1536</v>
      </c>
      <c r="G139" s="251" t="s">
        <v>434</v>
      </c>
      <c r="H139" s="252">
        <v>2</v>
      </c>
      <c r="I139" s="253"/>
      <c r="J139" s="252">
        <f>ROUND(I139*H139,0)</f>
        <v>0</v>
      </c>
      <c r="K139" s="250" t="s">
        <v>209</v>
      </c>
      <c r="L139" s="254"/>
      <c r="M139" s="255" t="s">
        <v>20</v>
      </c>
      <c r="N139" s="256" t="s">
        <v>46</v>
      </c>
      <c r="O139" s="79"/>
      <c r="P139" s="212">
        <f>O139*H139</f>
        <v>0</v>
      </c>
      <c r="Q139" s="212">
        <v>0</v>
      </c>
      <c r="R139" s="212">
        <f>Q139*H139</f>
        <v>0</v>
      </c>
      <c r="S139" s="212">
        <v>0</v>
      </c>
      <c r="T139" s="213">
        <f>S139*H139</f>
        <v>0</v>
      </c>
      <c r="AR139" s="17" t="s">
        <v>1353</v>
      </c>
      <c r="AT139" s="17" t="s">
        <v>223</v>
      </c>
      <c r="AU139" s="17" t="s">
        <v>165</v>
      </c>
      <c r="AY139" s="17" t="s">
        <v>157</v>
      </c>
      <c r="BE139" s="214">
        <f>IF(N139="základní",J139,0)</f>
        <v>0</v>
      </c>
      <c r="BF139" s="214">
        <f>IF(N139="snížená",J139,0)</f>
        <v>0</v>
      </c>
      <c r="BG139" s="214">
        <f>IF(N139="zákl. přenesená",J139,0)</f>
        <v>0</v>
      </c>
      <c r="BH139" s="214">
        <f>IF(N139="sníž. přenesená",J139,0)</f>
        <v>0</v>
      </c>
      <c r="BI139" s="214">
        <f>IF(N139="nulová",J139,0)</f>
        <v>0</v>
      </c>
      <c r="BJ139" s="17" t="s">
        <v>165</v>
      </c>
      <c r="BK139" s="214">
        <f>ROUND(I139*H139,0)</f>
        <v>0</v>
      </c>
      <c r="BL139" s="17" t="s">
        <v>538</v>
      </c>
      <c r="BM139" s="17" t="s">
        <v>2507</v>
      </c>
    </row>
    <row r="140" spans="2:65" s="1" customFormat="1" ht="16.5" customHeight="1">
      <c r="B140" s="38"/>
      <c r="C140" s="248" t="s">
        <v>253</v>
      </c>
      <c r="D140" s="248" t="s">
        <v>223</v>
      </c>
      <c r="E140" s="249" t="s">
        <v>1541</v>
      </c>
      <c r="F140" s="250" t="s">
        <v>1542</v>
      </c>
      <c r="G140" s="251" t="s">
        <v>434</v>
      </c>
      <c r="H140" s="252">
        <v>2</v>
      </c>
      <c r="I140" s="253"/>
      <c r="J140" s="252">
        <f>ROUND(I140*H140,0)</f>
        <v>0</v>
      </c>
      <c r="K140" s="250" t="s">
        <v>209</v>
      </c>
      <c r="L140" s="254"/>
      <c r="M140" s="255" t="s">
        <v>20</v>
      </c>
      <c r="N140" s="256" t="s">
        <v>46</v>
      </c>
      <c r="O140" s="79"/>
      <c r="P140" s="212">
        <f>O140*H140</f>
        <v>0</v>
      </c>
      <c r="Q140" s="212">
        <v>0</v>
      </c>
      <c r="R140" s="212">
        <f>Q140*H140</f>
        <v>0</v>
      </c>
      <c r="S140" s="212">
        <v>0</v>
      </c>
      <c r="T140" s="213">
        <f>S140*H140</f>
        <v>0</v>
      </c>
      <c r="AR140" s="17" t="s">
        <v>1353</v>
      </c>
      <c r="AT140" s="17" t="s">
        <v>223</v>
      </c>
      <c r="AU140" s="17" t="s">
        <v>165</v>
      </c>
      <c r="AY140" s="17" t="s">
        <v>157</v>
      </c>
      <c r="BE140" s="214">
        <f>IF(N140="základní",J140,0)</f>
        <v>0</v>
      </c>
      <c r="BF140" s="214">
        <f>IF(N140="snížená",J140,0)</f>
        <v>0</v>
      </c>
      <c r="BG140" s="214">
        <f>IF(N140="zákl. přenesená",J140,0)</f>
        <v>0</v>
      </c>
      <c r="BH140" s="214">
        <f>IF(N140="sníž. přenesená",J140,0)</f>
        <v>0</v>
      </c>
      <c r="BI140" s="214">
        <f>IF(N140="nulová",J140,0)</f>
        <v>0</v>
      </c>
      <c r="BJ140" s="17" t="s">
        <v>165</v>
      </c>
      <c r="BK140" s="214">
        <f>ROUND(I140*H140,0)</f>
        <v>0</v>
      </c>
      <c r="BL140" s="17" t="s">
        <v>538</v>
      </c>
      <c r="BM140" s="17" t="s">
        <v>2508</v>
      </c>
    </row>
    <row r="141" spans="2:65" s="1" customFormat="1" ht="16.5" customHeight="1">
      <c r="B141" s="38"/>
      <c r="C141" s="248" t="s">
        <v>257</v>
      </c>
      <c r="D141" s="248" t="s">
        <v>223</v>
      </c>
      <c r="E141" s="249" t="s">
        <v>2509</v>
      </c>
      <c r="F141" s="250" t="s">
        <v>2510</v>
      </c>
      <c r="G141" s="251" t="s">
        <v>434</v>
      </c>
      <c r="H141" s="252">
        <v>2</v>
      </c>
      <c r="I141" s="253"/>
      <c r="J141" s="252">
        <f>ROUND(I141*H141,0)</f>
        <v>0</v>
      </c>
      <c r="K141" s="250" t="s">
        <v>209</v>
      </c>
      <c r="L141" s="254"/>
      <c r="M141" s="255" t="s">
        <v>20</v>
      </c>
      <c r="N141" s="256" t="s">
        <v>46</v>
      </c>
      <c r="O141" s="79"/>
      <c r="P141" s="212">
        <f>O141*H141</f>
        <v>0</v>
      </c>
      <c r="Q141" s="212">
        <v>0</v>
      </c>
      <c r="R141" s="212">
        <f>Q141*H141</f>
        <v>0</v>
      </c>
      <c r="S141" s="212">
        <v>0</v>
      </c>
      <c r="T141" s="213">
        <f>S141*H141</f>
        <v>0</v>
      </c>
      <c r="AR141" s="17" t="s">
        <v>1353</v>
      </c>
      <c r="AT141" s="17" t="s">
        <v>223</v>
      </c>
      <c r="AU141" s="17" t="s">
        <v>165</v>
      </c>
      <c r="AY141" s="17" t="s">
        <v>157</v>
      </c>
      <c r="BE141" s="214">
        <f>IF(N141="základní",J141,0)</f>
        <v>0</v>
      </c>
      <c r="BF141" s="214">
        <f>IF(N141="snížená",J141,0)</f>
        <v>0</v>
      </c>
      <c r="BG141" s="214">
        <f>IF(N141="zákl. přenesená",J141,0)</f>
        <v>0</v>
      </c>
      <c r="BH141" s="214">
        <f>IF(N141="sníž. přenesená",J141,0)</f>
        <v>0</v>
      </c>
      <c r="BI141" s="214">
        <f>IF(N141="nulová",J141,0)</f>
        <v>0</v>
      </c>
      <c r="BJ141" s="17" t="s">
        <v>165</v>
      </c>
      <c r="BK141" s="214">
        <f>ROUND(I141*H141,0)</f>
        <v>0</v>
      </c>
      <c r="BL141" s="17" t="s">
        <v>538</v>
      </c>
      <c r="BM141" s="17" t="s">
        <v>2511</v>
      </c>
    </row>
    <row r="142" spans="2:65" s="1" customFormat="1" ht="16.5" customHeight="1">
      <c r="B142" s="38"/>
      <c r="C142" s="248" t="s">
        <v>264</v>
      </c>
      <c r="D142" s="248" t="s">
        <v>223</v>
      </c>
      <c r="E142" s="249" t="s">
        <v>1544</v>
      </c>
      <c r="F142" s="250" t="s">
        <v>1545</v>
      </c>
      <c r="G142" s="251" t="s">
        <v>434</v>
      </c>
      <c r="H142" s="252">
        <v>2</v>
      </c>
      <c r="I142" s="253"/>
      <c r="J142" s="252">
        <f>ROUND(I142*H142,0)</f>
        <v>0</v>
      </c>
      <c r="K142" s="250" t="s">
        <v>209</v>
      </c>
      <c r="L142" s="254"/>
      <c r="M142" s="255" t="s">
        <v>20</v>
      </c>
      <c r="N142" s="256" t="s">
        <v>46</v>
      </c>
      <c r="O142" s="79"/>
      <c r="P142" s="212">
        <f>O142*H142</f>
        <v>0</v>
      </c>
      <c r="Q142" s="212">
        <v>0</v>
      </c>
      <c r="R142" s="212">
        <f>Q142*H142</f>
        <v>0</v>
      </c>
      <c r="S142" s="212">
        <v>0</v>
      </c>
      <c r="T142" s="213">
        <f>S142*H142</f>
        <v>0</v>
      </c>
      <c r="AR142" s="17" t="s">
        <v>1353</v>
      </c>
      <c r="AT142" s="17" t="s">
        <v>223</v>
      </c>
      <c r="AU142" s="17" t="s">
        <v>165</v>
      </c>
      <c r="AY142" s="17" t="s">
        <v>157</v>
      </c>
      <c r="BE142" s="214">
        <f>IF(N142="základní",J142,0)</f>
        <v>0</v>
      </c>
      <c r="BF142" s="214">
        <f>IF(N142="snížená",J142,0)</f>
        <v>0</v>
      </c>
      <c r="BG142" s="214">
        <f>IF(N142="zákl. přenesená",J142,0)</f>
        <v>0</v>
      </c>
      <c r="BH142" s="214">
        <f>IF(N142="sníž. přenesená",J142,0)</f>
        <v>0</v>
      </c>
      <c r="BI142" s="214">
        <f>IF(N142="nulová",J142,0)</f>
        <v>0</v>
      </c>
      <c r="BJ142" s="17" t="s">
        <v>165</v>
      </c>
      <c r="BK142" s="214">
        <f>ROUND(I142*H142,0)</f>
        <v>0</v>
      </c>
      <c r="BL142" s="17" t="s">
        <v>538</v>
      </c>
      <c r="BM142" s="17" t="s">
        <v>2512</v>
      </c>
    </row>
    <row r="143" spans="2:65" s="1" customFormat="1" ht="16.5" customHeight="1">
      <c r="B143" s="38"/>
      <c r="C143" s="248" t="s">
        <v>281</v>
      </c>
      <c r="D143" s="248" t="s">
        <v>223</v>
      </c>
      <c r="E143" s="249" t="s">
        <v>1550</v>
      </c>
      <c r="F143" s="250" t="s">
        <v>1551</v>
      </c>
      <c r="G143" s="251" t="s">
        <v>434</v>
      </c>
      <c r="H143" s="252">
        <v>2</v>
      </c>
      <c r="I143" s="253"/>
      <c r="J143" s="252">
        <f>ROUND(I143*H143,0)</f>
        <v>0</v>
      </c>
      <c r="K143" s="250" t="s">
        <v>209</v>
      </c>
      <c r="L143" s="254"/>
      <c r="M143" s="255" t="s">
        <v>20</v>
      </c>
      <c r="N143" s="256" t="s">
        <v>46</v>
      </c>
      <c r="O143" s="79"/>
      <c r="P143" s="212">
        <f>O143*H143</f>
        <v>0</v>
      </c>
      <c r="Q143" s="212">
        <v>0</v>
      </c>
      <c r="R143" s="212">
        <f>Q143*H143</f>
        <v>0</v>
      </c>
      <c r="S143" s="212">
        <v>0</v>
      </c>
      <c r="T143" s="213">
        <f>S143*H143</f>
        <v>0</v>
      </c>
      <c r="AR143" s="17" t="s">
        <v>1353</v>
      </c>
      <c r="AT143" s="17" t="s">
        <v>223</v>
      </c>
      <c r="AU143" s="17" t="s">
        <v>165</v>
      </c>
      <c r="AY143" s="17" t="s">
        <v>157</v>
      </c>
      <c r="BE143" s="214">
        <f>IF(N143="základní",J143,0)</f>
        <v>0</v>
      </c>
      <c r="BF143" s="214">
        <f>IF(N143="snížená",J143,0)</f>
        <v>0</v>
      </c>
      <c r="BG143" s="214">
        <f>IF(N143="zákl. přenesená",J143,0)</f>
        <v>0</v>
      </c>
      <c r="BH143" s="214">
        <f>IF(N143="sníž. přenesená",J143,0)</f>
        <v>0</v>
      </c>
      <c r="BI143" s="214">
        <f>IF(N143="nulová",J143,0)</f>
        <v>0</v>
      </c>
      <c r="BJ143" s="17" t="s">
        <v>165</v>
      </c>
      <c r="BK143" s="214">
        <f>ROUND(I143*H143,0)</f>
        <v>0</v>
      </c>
      <c r="BL143" s="17" t="s">
        <v>538</v>
      </c>
      <c r="BM143" s="17" t="s">
        <v>2513</v>
      </c>
    </row>
    <row r="144" spans="2:65" s="1" customFormat="1" ht="16.5" customHeight="1">
      <c r="B144" s="38"/>
      <c r="C144" s="248" t="s">
        <v>7</v>
      </c>
      <c r="D144" s="248" t="s">
        <v>223</v>
      </c>
      <c r="E144" s="249" t="s">
        <v>1553</v>
      </c>
      <c r="F144" s="250" t="s">
        <v>1554</v>
      </c>
      <c r="G144" s="251" t="s">
        <v>434</v>
      </c>
      <c r="H144" s="252">
        <v>2</v>
      </c>
      <c r="I144" s="253"/>
      <c r="J144" s="252">
        <f>ROUND(I144*H144,0)</f>
        <v>0</v>
      </c>
      <c r="K144" s="250" t="s">
        <v>209</v>
      </c>
      <c r="L144" s="254"/>
      <c r="M144" s="255" t="s">
        <v>20</v>
      </c>
      <c r="N144" s="256" t="s">
        <v>46</v>
      </c>
      <c r="O144" s="79"/>
      <c r="P144" s="212">
        <f>O144*H144</f>
        <v>0</v>
      </c>
      <c r="Q144" s="212">
        <v>0</v>
      </c>
      <c r="R144" s="212">
        <f>Q144*H144</f>
        <v>0</v>
      </c>
      <c r="S144" s="212">
        <v>0</v>
      </c>
      <c r="T144" s="213">
        <f>S144*H144</f>
        <v>0</v>
      </c>
      <c r="AR144" s="17" t="s">
        <v>1353</v>
      </c>
      <c r="AT144" s="17" t="s">
        <v>223</v>
      </c>
      <c r="AU144" s="17" t="s">
        <v>165</v>
      </c>
      <c r="AY144" s="17" t="s">
        <v>157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17" t="s">
        <v>165</v>
      </c>
      <c r="BK144" s="214">
        <f>ROUND(I144*H144,0)</f>
        <v>0</v>
      </c>
      <c r="BL144" s="17" t="s">
        <v>538</v>
      </c>
      <c r="BM144" s="17" t="s">
        <v>2514</v>
      </c>
    </row>
    <row r="145" spans="2:65" s="1" customFormat="1" ht="16.5" customHeight="1">
      <c r="B145" s="38"/>
      <c r="C145" s="248" t="s">
        <v>296</v>
      </c>
      <c r="D145" s="248" t="s">
        <v>223</v>
      </c>
      <c r="E145" s="249" t="s">
        <v>1557</v>
      </c>
      <c r="F145" s="250" t="s">
        <v>1558</v>
      </c>
      <c r="G145" s="251" t="s">
        <v>434</v>
      </c>
      <c r="H145" s="252">
        <v>4</v>
      </c>
      <c r="I145" s="253"/>
      <c r="J145" s="252">
        <f>ROUND(I145*H145,0)</f>
        <v>0</v>
      </c>
      <c r="K145" s="250" t="s">
        <v>209</v>
      </c>
      <c r="L145" s="254"/>
      <c r="M145" s="255" t="s">
        <v>20</v>
      </c>
      <c r="N145" s="256" t="s">
        <v>46</v>
      </c>
      <c r="O145" s="79"/>
      <c r="P145" s="212">
        <f>O145*H145</f>
        <v>0</v>
      </c>
      <c r="Q145" s="212">
        <v>0</v>
      </c>
      <c r="R145" s="212">
        <f>Q145*H145</f>
        <v>0</v>
      </c>
      <c r="S145" s="212">
        <v>0</v>
      </c>
      <c r="T145" s="213">
        <f>S145*H145</f>
        <v>0</v>
      </c>
      <c r="AR145" s="17" t="s">
        <v>1353</v>
      </c>
      <c r="AT145" s="17" t="s">
        <v>223</v>
      </c>
      <c r="AU145" s="17" t="s">
        <v>165</v>
      </c>
      <c r="AY145" s="17" t="s">
        <v>157</v>
      </c>
      <c r="BE145" s="214">
        <f>IF(N145="základní",J145,0)</f>
        <v>0</v>
      </c>
      <c r="BF145" s="214">
        <f>IF(N145="snížená",J145,0)</f>
        <v>0</v>
      </c>
      <c r="BG145" s="214">
        <f>IF(N145="zákl. přenesená",J145,0)</f>
        <v>0</v>
      </c>
      <c r="BH145" s="214">
        <f>IF(N145="sníž. přenesená",J145,0)</f>
        <v>0</v>
      </c>
      <c r="BI145" s="214">
        <f>IF(N145="nulová",J145,0)</f>
        <v>0</v>
      </c>
      <c r="BJ145" s="17" t="s">
        <v>165</v>
      </c>
      <c r="BK145" s="214">
        <f>ROUND(I145*H145,0)</f>
        <v>0</v>
      </c>
      <c r="BL145" s="17" t="s">
        <v>538</v>
      </c>
      <c r="BM145" s="17" t="s">
        <v>2515</v>
      </c>
    </row>
    <row r="146" spans="2:65" s="1" customFormat="1" ht="16.5" customHeight="1">
      <c r="B146" s="38"/>
      <c r="C146" s="248" t="s">
        <v>314</v>
      </c>
      <c r="D146" s="248" t="s">
        <v>223</v>
      </c>
      <c r="E146" s="249" t="s">
        <v>1560</v>
      </c>
      <c r="F146" s="250" t="s">
        <v>1561</v>
      </c>
      <c r="G146" s="251" t="s">
        <v>434</v>
      </c>
      <c r="H146" s="252">
        <v>6</v>
      </c>
      <c r="I146" s="253"/>
      <c r="J146" s="252">
        <f>ROUND(I146*H146,0)</f>
        <v>0</v>
      </c>
      <c r="K146" s="250" t="s">
        <v>209</v>
      </c>
      <c r="L146" s="254"/>
      <c r="M146" s="255" t="s">
        <v>20</v>
      </c>
      <c r="N146" s="256" t="s">
        <v>46</v>
      </c>
      <c r="O146" s="79"/>
      <c r="P146" s="212">
        <f>O146*H146</f>
        <v>0</v>
      </c>
      <c r="Q146" s="212">
        <v>0</v>
      </c>
      <c r="R146" s="212">
        <f>Q146*H146</f>
        <v>0</v>
      </c>
      <c r="S146" s="212">
        <v>0</v>
      </c>
      <c r="T146" s="213">
        <f>S146*H146</f>
        <v>0</v>
      </c>
      <c r="AR146" s="17" t="s">
        <v>1353</v>
      </c>
      <c r="AT146" s="17" t="s">
        <v>223</v>
      </c>
      <c r="AU146" s="17" t="s">
        <v>165</v>
      </c>
      <c r="AY146" s="17" t="s">
        <v>157</v>
      </c>
      <c r="BE146" s="214">
        <f>IF(N146="základní",J146,0)</f>
        <v>0</v>
      </c>
      <c r="BF146" s="214">
        <f>IF(N146="snížená",J146,0)</f>
        <v>0</v>
      </c>
      <c r="BG146" s="214">
        <f>IF(N146="zákl. přenesená",J146,0)</f>
        <v>0</v>
      </c>
      <c r="BH146" s="214">
        <f>IF(N146="sníž. přenesená",J146,0)</f>
        <v>0</v>
      </c>
      <c r="BI146" s="214">
        <f>IF(N146="nulová",J146,0)</f>
        <v>0</v>
      </c>
      <c r="BJ146" s="17" t="s">
        <v>165</v>
      </c>
      <c r="BK146" s="214">
        <f>ROUND(I146*H146,0)</f>
        <v>0</v>
      </c>
      <c r="BL146" s="17" t="s">
        <v>538</v>
      </c>
      <c r="BM146" s="17" t="s">
        <v>2516</v>
      </c>
    </row>
    <row r="147" spans="2:65" s="1" customFormat="1" ht="16.5" customHeight="1">
      <c r="B147" s="38"/>
      <c r="C147" s="248" t="s">
        <v>325</v>
      </c>
      <c r="D147" s="248" t="s">
        <v>223</v>
      </c>
      <c r="E147" s="249" t="s">
        <v>1563</v>
      </c>
      <c r="F147" s="250" t="s">
        <v>1564</v>
      </c>
      <c r="G147" s="251" t="s">
        <v>231</v>
      </c>
      <c r="H147" s="252">
        <v>35</v>
      </c>
      <c r="I147" s="253"/>
      <c r="J147" s="252">
        <f>ROUND(I147*H147,0)</f>
        <v>0</v>
      </c>
      <c r="K147" s="250" t="s">
        <v>209</v>
      </c>
      <c r="L147" s="254"/>
      <c r="M147" s="255" t="s">
        <v>20</v>
      </c>
      <c r="N147" s="256" t="s">
        <v>46</v>
      </c>
      <c r="O147" s="79"/>
      <c r="P147" s="212">
        <f>O147*H147</f>
        <v>0</v>
      </c>
      <c r="Q147" s="212">
        <v>0</v>
      </c>
      <c r="R147" s="212">
        <f>Q147*H147</f>
        <v>0</v>
      </c>
      <c r="S147" s="212">
        <v>0</v>
      </c>
      <c r="T147" s="213">
        <f>S147*H147</f>
        <v>0</v>
      </c>
      <c r="AR147" s="17" t="s">
        <v>1353</v>
      </c>
      <c r="AT147" s="17" t="s">
        <v>223</v>
      </c>
      <c r="AU147" s="17" t="s">
        <v>165</v>
      </c>
      <c r="AY147" s="17" t="s">
        <v>157</v>
      </c>
      <c r="BE147" s="214">
        <f>IF(N147="základní",J147,0)</f>
        <v>0</v>
      </c>
      <c r="BF147" s="214">
        <f>IF(N147="snížená",J147,0)</f>
        <v>0</v>
      </c>
      <c r="BG147" s="214">
        <f>IF(N147="zákl. přenesená",J147,0)</f>
        <v>0</v>
      </c>
      <c r="BH147" s="214">
        <f>IF(N147="sníž. přenesená",J147,0)</f>
        <v>0</v>
      </c>
      <c r="BI147" s="214">
        <f>IF(N147="nulová",J147,0)</f>
        <v>0</v>
      </c>
      <c r="BJ147" s="17" t="s">
        <v>165</v>
      </c>
      <c r="BK147" s="214">
        <f>ROUND(I147*H147,0)</f>
        <v>0</v>
      </c>
      <c r="BL147" s="17" t="s">
        <v>538</v>
      </c>
      <c r="BM147" s="17" t="s">
        <v>2517</v>
      </c>
    </row>
    <row r="148" spans="2:65" s="1" customFormat="1" ht="16.5" customHeight="1">
      <c r="B148" s="38"/>
      <c r="C148" s="248" t="s">
        <v>329</v>
      </c>
      <c r="D148" s="248" t="s">
        <v>223</v>
      </c>
      <c r="E148" s="249" t="s">
        <v>1566</v>
      </c>
      <c r="F148" s="250" t="s">
        <v>1567</v>
      </c>
      <c r="G148" s="251" t="s">
        <v>231</v>
      </c>
      <c r="H148" s="252">
        <v>12</v>
      </c>
      <c r="I148" s="253"/>
      <c r="J148" s="252">
        <f>ROUND(I148*H148,0)</f>
        <v>0</v>
      </c>
      <c r="K148" s="250" t="s">
        <v>209</v>
      </c>
      <c r="L148" s="254"/>
      <c r="M148" s="255" t="s">
        <v>20</v>
      </c>
      <c r="N148" s="256" t="s">
        <v>46</v>
      </c>
      <c r="O148" s="79"/>
      <c r="P148" s="212">
        <f>O148*H148</f>
        <v>0</v>
      </c>
      <c r="Q148" s="212">
        <v>0</v>
      </c>
      <c r="R148" s="212">
        <f>Q148*H148</f>
        <v>0</v>
      </c>
      <c r="S148" s="212">
        <v>0</v>
      </c>
      <c r="T148" s="213">
        <f>S148*H148</f>
        <v>0</v>
      </c>
      <c r="AR148" s="17" t="s">
        <v>1353</v>
      </c>
      <c r="AT148" s="17" t="s">
        <v>223</v>
      </c>
      <c r="AU148" s="17" t="s">
        <v>165</v>
      </c>
      <c r="AY148" s="17" t="s">
        <v>157</v>
      </c>
      <c r="BE148" s="214">
        <f>IF(N148="základní",J148,0)</f>
        <v>0</v>
      </c>
      <c r="BF148" s="214">
        <f>IF(N148="snížená",J148,0)</f>
        <v>0</v>
      </c>
      <c r="BG148" s="214">
        <f>IF(N148="zákl. přenesená",J148,0)</f>
        <v>0</v>
      </c>
      <c r="BH148" s="214">
        <f>IF(N148="sníž. přenesená",J148,0)</f>
        <v>0</v>
      </c>
      <c r="BI148" s="214">
        <f>IF(N148="nulová",J148,0)</f>
        <v>0</v>
      </c>
      <c r="BJ148" s="17" t="s">
        <v>165</v>
      </c>
      <c r="BK148" s="214">
        <f>ROUND(I148*H148,0)</f>
        <v>0</v>
      </c>
      <c r="BL148" s="17" t="s">
        <v>538</v>
      </c>
      <c r="BM148" s="17" t="s">
        <v>2518</v>
      </c>
    </row>
    <row r="149" spans="2:65" s="1" customFormat="1" ht="16.5" customHeight="1">
      <c r="B149" s="38"/>
      <c r="C149" s="248" t="s">
        <v>334</v>
      </c>
      <c r="D149" s="248" t="s">
        <v>223</v>
      </c>
      <c r="E149" s="249" t="s">
        <v>1569</v>
      </c>
      <c r="F149" s="250" t="s">
        <v>1570</v>
      </c>
      <c r="G149" s="251" t="s">
        <v>231</v>
      </c>
      <c r="H149" s="252">
        <v>8</v>
      </c>
      <c r="I149" s="253"/>
      <c r="J149" s="252">
        <f>ROUND(I149*H149,0)</f>
        <v>0</v>
      </c>
      <c r="K149" s="250" t="s">
        <v>209</v>
      </c>
      <c r="L149" s="254"/>
      <c r="M149" s="255" t="s">
        <v>20</v>
      </c>
      <c r="N149" s="256" t="s">
        <v>46</v>
      </c>
      <c r="O149" s="79"/>
      <c r="P149" s="212">
        <f>O149*H149</f>
        <v>0</v>
      </c>
      <c r="Q149" s="212">
        <v>0</v>
      </c>
      <c r="R149" s="212">
        <f>Q149*H149</f>
        <v>0</v>
      </c>
      <c r="S149" s="212">
        <v>0</v>
      </c>
      <c r="T149" s="213">
        <f>S149*H149</f>
        <v>0</v>
      </c>
      <c r="AR149" s="17" t="s">
        <v>1353</v>
      </c>
      <c r="AT149" s="17" t="s">
        <v>223</v>
      </c>
      <c r="AU149" s="17" t="s">
        <v>165</v>
      </c>
      <c r="AY149" s="17" t="s">
        <v>157</v>
      </c>
      <c r="BE149" s="214">
        <f>IF(N149="základní",J149,0)</f>
        <v>0</v>
      </c>
      <c r="BF149" s="214">
        <f>IF(N149="snížená",J149,0)</f>
        <v>0</v>
      </c>
      <c r="BG149" s="214">
        <f>IF(N149="zákl. přenesená",J149,0)</f>
        <v>0</v>
      </c>
      <c r="BH149" s="214">
        <f>IF(N149="sníž. přenesená",J149,0)</f>
        <v>0</v>
      </c>
      <c r="BI149" s="214">
        <f>IF(N149="nulová",J149,0)</f>
        <v>0</v>
      </c>
      <c r="BJ149" s="17" t="s">
        <v>165</v>
      </c>
      <c r="BK149" s="214">
        <f>ROUND(I149*H149,0)</f>
        <v>0</v>
      </c>
      <c r="BL149" s="17" t="s">
        <v>538</v>
      </c>
      <c r="BM149" s="17" t="s">
        <v>2519</v>
      </c>
    </row>
    <row r="150" spans="2:65" s="1" customFormat="1" ht="16.5" customHeight="1">
      <c r="B150" s="38"/>
      <c r="C150" s="248" t="s">
        <v>340</v>
      </c>
      <c r="D150" s="248" t="s">
        <v>223</v>
      </c>
      <c r="E150" s="249" t="s">
        <v>1572</v>
      </c>
      <c r="F150" s="250" t="s">
        <v>1573</v>
      </c>
      <c r="G150" s="251" t="s">
        <v>231</v>
      </c>
      <c r="H150" s="252">
        <v>2</v>
      </c>
      <c r="I150" s="253"/>
      <c r="J150" s="252">
        <f>ROUND(I150*H150,0)</f>
        <v>0</v>
      </c>
      <c r="K150" s="250" t="s">
        <v>209</v>
      </c>
      <c r="L150" s="254"/>
      <c r="M150" s="255" t="s">
        <v>20</v>
      </c>
      <c r="N150" s="256" t="s">
        <v>46</v>
      </c>
      <c r="O150" s="79"/>
      <c r="P150" s="212">
        <f>O150*H150</f>
        <v>0</v>
      </c>
      <c r="Q150" s="212">
        <v>0</v>
      </c>
      <c r="R150" s="212">
        <f>Q150*H150</f>
        <v>0</v>
      </c>
      <c r="S150" s="212">
        <v>0</v>
      </c>
      <c r="T150" s="213">
        <f>S150*H150</f>
        <v>0</v>
      </c>
      <c r="AR150" s="17" t="s">
        <v>1353</v>
      </c>
      <c r="AT150" s="17" t="s">
        <v>223</v>
      </c>
      <c r="AU150" s="17" t="s">
        <v>165</v>
      </c>
      <c r="AY150" s="17" t="s">
        <v>157</v>
      </c>
      <c r="BE150" s="214">
        <f>IF(N150="základní",J150,0)</f>
        <v>0</v>
      </c>
      <c r="BF150" s="214">
        <f>IF(N150="snížená",J150,0)</f>
        <v>0</v>
      </c>
      <c r="BG150" s="214">
        <f>IF(N150="zákl. přenesená",J150,0)</f>
        <v>0</v>
      </c>
      <c r="BH150" s="214">
        <f>IF(N150="sníž. přenesená",J150,0)</f>
        <v>0</v>
      </c>
      <c r="BI150" s="214">
        <f>IF(N150="nulová",J150,0)</f>
        <v>0</v>
      </c>
      <c r="BJ150" s="17" t="s">
        <v>165</v>
      </c>
      <c r="BK150" s="214">
        <f>ROUND(I150*H150,0)</f>
        <v>0</v>
      </c>
      <c r="BL150" s="17" t="s">
        <v>538</v>
      </c>
      <c r="BM150" s="17" t="s">
        <v>2520</v>
      </c>
    </row>
    <row r="151" spans="2:65" s="1" customFormat="1" ht="16.5" customHeight="1">
      <c r="B151" s="38"/>
      <c r="C151" s="248" t="s">
        <v>345</v>
      </c>
      <c r="D151" s="248" t="s">
        <v>223</v>
      </c>
      <c r="E151" s="249" t="s">
        <v>1575</v>
      </c>
      <c r="F151" s="250" t="s">
        <v>1576</v>
      </c>
      <c r="G151" s="251" t="s">
        <v>434</v>
      </c>
      <c r="H151" s="252">
        <v>2</v>
      </c>
      <c r="I151" s="253"/>
      <c r="J151" s="252">
        <f>ROUND(I151*H151,0)</f>
        <v>0</v>
      </c>
      <c r="K151" s="250" t="s">
        <v>209</v>
      </c>
      <c r="L151" s="254"/>
      <c r="M151" s="255" t="s">
        <v>20</v>
      </c>
      <c r="N151" s="256" t="s">
        <v>46</v>
      </c>
      <c r="O151" s="79"/>
      <c r="P151" s="212">
        <f>O151*H151</f>
        <v>0</v>
      </c>
      <c r="Q151" s="212">
        <v>0</v>
      </c>
      <c r="R151" s="212">
        <f>Q151*H151</f>
        <v>0</v>
      </c>
      <c r="S151" s="212">
        <v>0</v>
      </c>
      <c r="T151" s="213">
        <f>S151*H151</f>
        <v>0</v>
      </c>
      <c r="AR151" s="17" t="s">
        <v>1353</v>
      </c>
      <c r="AT151" s="17" t="s">
        <v>223</v>
      </c>
      <c r="AU151" s="17" t="s">
        <v>165</v>
      </c>
      <c r="AY151" s="17" t="s">
        <v>157</v>
      </c>
      <c r="BE151" s="214">
        <f>IF(N151="základní",J151,0)</f>
        <v>0</v>
      </c>
      <c r="BF151" s="214">
        <f>IF(N151="snížená",J151,0)</f>
        <v>0</v>
      </c>
      <c r="BG151" s="214">
        <f>IF(N151="zákl. přenesená",J151,0)</f>
        <v>0</v>
      </c>
      <c r="BH151" s="214">
        <f>IF(N151="sníž. přenesená",J151,0)</f>
        <v>0</v>
      </c>
      <c r="BI151" s="214">
        <f>IF(N151="nulová",J151,0)</f>
        <v>0</v>
      </c>
      <c r="BJ151" s="17" t="s">
        <v>165</v>
      </c>
      <c r="BK151" s="214">
        <f>ROUND(I151*H151,0)</f>
        <v>0</v>
      </c>
      <c r="BL151" s="17" t="s">
        <v>538</v>
      </c>
      <c r="BM151" s="17" t="s">
        <v>2521</v>
      </c>
    </row>
    <row r="152" spans="2:65" s="1" customFormat="1" ht="16.5" customHeight="1">
      <c r="B152" s="38"/>
      <c r="C152" s="248" t="s">
        <v>350</v>
      </c>
      <c r="D152" s="248" t="s">
        <v>223</v>
      </c>
      <c r="E152" s="249" t="s">
        <v>1578</v>
      </c>
      <c r="F152" s="250" t="s">
        <v>1579</v>
      </c>
      <c r="G152" s="251" t="s">
        <v>434</v>
      </c>
      <c r="H152" s="252">
        <v>2</v>
      </c>
      <c r="I152" s="253"/>
      <c r="J152" s="252">
        <f>ROUND(I152*H152,0)</f>
        <v>0</v>
      </c>
      <c r="K152" s="250" t="s">
        <v>209</v>
      </c>
      <c r="L152" s="254"/>
      <c r="M152" s="255" t="s">
        <v>20</v>
      </c>
      <c r="N152" s="256" t="s">
        <v>46</v>
      </c>
      <c r="O152" s="79"/>
      <c r="P152" s="212">
        <f>O152*H152</f>
        <v>0</v>
      </c>
      <c r="Q152" s="212">
        <v>0</v>
      </c>
      <c r="R152" s="212">
        <f>Q152*H152</f>
        <v>0</v>
      </c>
      <c r="S152" s="212">
        <v>0</v>
      </c>
      <c r="T152" s="213">
        <f>S152*H152</f>
        <v>0</v>
      </c>
      <c r="AR152" s="17" t="s">
        <v>1353</v>
      </c>
      <c r="AT152" s="17" t="s">
        <v>223</v>
      </c>
      <c r="AU152" s="17" t="s">
        <v>165</v>
      </c>
      <c r="AY152" s="17" t="s">
        <v>157</v>
      </c>
      <c r="BE152" s="214">
        <f>IF(N152="základní",J152,0)</f>
        <v>0</v>
      </c>
      <c r="BF152" s="214">
        <f>IF(N152="snížená",J152,0)</f>
        <v>0</v>
      </c>
      <c r="BG152" s="214">
        <f>IF(N152="zákl. přenesená",J152,0)</f>
        <v>0</v>
      </c>
      <c r="BH152" s="214">
        <f>IF(N152="sníž. přenesená",J152,0)</f>
        <v>0</v>
      </c>
      <c r="BI152" s="214">
        <f>IF(N152="nulová",J152,0)</f>
        <v>0</v>
      </c>
      <c r="BJ152" s="17" t="s">
        <v>165</v>
      </c>
      <c r="BK152" s="214">
        <f>ROUND(I152*H152,0)</f>
        <v>0</v>
      </c>
      <c r="BL152" s="17" t="s">
        <v>538</v>
      </c>
      <c r="BM152" s="17" t="s">
        <v>2522</v>
      </c>
    </row>
    <row r="153" spans="2:65" s="1" customFormat="1" ht="16.5" customHeight="1">
      <c r="B153" s="38"/>
      <c r="C153" s="248" t="s">
        <v>364</v>
      </c>
      <c r="D153" s="248" t="s">
        <v>223</v>
      </c>
      <c r="E153" s="249" t="s">
        <v>1596</v>
      </c>
      <c r="F153" s="250" t="s">
        <v>1597</v>
      </c>
      <c r="G153" s="251" t="s">
        <v>162</v>
      </c>
      <c r="H153" s="252">
        <v>15</v>
      </c>
      <c r="I153" s="253"/>
      <c r="J153" s="252">
        <f>ROUND(I153*H153,0)</f>
        <v>0</v>
      </c>
      <c r="K153" s="250" t="s">
        <v>209</v>
      </c>
      <c r="L153" s="254"/>
      <c r="M153" s="255" t="s">
        <v>20</v>
      </c>
      <c r="N153" s="256" t="s">
        <v>46</v>
      </c>
      <c r="O153" s="79"/>
      <c r="P153" s="212">
        <f>O153*H153</f>
        <v>0</v>
      </c>
      <c r="Q153" s="212">
        <v>0</v>
      </c>
      <c r="R153" s="212">
        <f>Q153*H153</f>
        <v>0</v>
      </c>
      <c r="S153" s="212">
        <v>0</v>
      </c>
      <c r="T153" s="213">
        <f>S153*H153</f>
        <v>0</v>
      </c>
      <c r="AR153" s="17" t="s">
        <v>374</v>
      </c>
      <c r="AT153" s="17" t="s">
        <v>223</v>
      </c>
      <c r="AU153" s="17" t="s">
        <v>165</v>
      </c>
      <c r="AY153" s="17" t="s">
        <v>157</v>
      </c>
      <c r="BE153" s="214">
        <f>IF(N153="základní",J153,0)</f>
        <v>0</v>
      </c>
      <c r="BF153" s="214">
        <f>IF(N153="snížená",J153,0)</f>
        <v>0</v>
      </c>
      <c r="BG153" s="214">
        <f>IF(N153="zákl. přenesená",J153,0)</f>
        <v>0</v>
      </c>
      <c r="BH153" s="214">
        <f>IF(N153="sníž. přenesená",J153,0)</f>
        <v>0</v>
      </c>
      <c r="BI153" s="214">
        <f>IF(N153="nulová",J153,0)</f>
        <v>0</v>
      </c>
      <c r="BJ153" s="17" t="s">
        <v>165</v>
      </c>
      <c r="BK153" s="214">
        <f>ROUND(I153*H153,0)</f>
        <v>0</v>
      </c>
      <c r="BL153" s="17" t="s">
        <v>247</v>
      </c>
      <c r="BM153" s="17" t="s">
        <v>2523</v>
      </c>
    </row>
    <row r="154" spans="2:65" s="1" customFormat="1" ht="16.5" customHeight="1">
      <c r="B154" s="38"/>
      <c r="C154" s="248" t="s">
        <v>369</v>
      </c>
      <c r="D154" s="248" t="s">
        <v>223</v>
      </c>
      <c r="E154" s="249" t="s">
        <v>1599</v>
      </c>
      <c r="F154" s="250" t="s">
        <v>1600</v>
      </c>
      <c r="G154" s="251" t="s">
        <v>434</v>
      </c>
      <c r="H154" s="252">
        <v>4</v>
      </c>
      <c r="I154" s="253"/>
      <c r="J154" s="252">
        <f>ROUND(I154*H154,0)</f>
        <v>0</v>
      </c>
      <c r="K154" s="250" t="s">
        <v>209</v>
      </c>
      <c r="L154" s="254"/>
      <c r="M154" s="255" t="s">
        <v>20</v>
      </c>
      <c r="N154" s="256" t="s">
        <v>46</v>
      </c>
      <c r="O154" s="79"/>
      <c r="P154" s="212">
        <f>O154*H154</f>
        <v>0</v>
      </c>
      <c r="Q154" s="212">
        <v>0</v>
      </c>
      <c r="R154" s="212">
        <f>Q154*H154</f>
        <v>0</v>
      </c>
      <c r="S154" s="212">
        <v>0</v>
      </c>
      <c r="T154" s="213">
        <f>S154*H154</f>
        <v>0</v>
      </c>
      <c r="AR154" s="17" t="s">
        <v>374</v>
      </c>
      <c r="AT154" s="17" t="s">
        <v>223</v>
      </c>
      <c r="AU154" s="17" t="s">
        <v>165</v>
      </c>
      <c r="AY154" s="17" t="s">
        <v>157</v>
      </c>
      <c r="BE154" s="214">
        <f>IF(N154="základní",J154,0)</f>
        <v>0</v>
      </c>
      <c r="BF154" s="214">
        <f>IF(N154="snížená",J154,0)</f>
        <v>0</v>
      </c>
      <c r="BG154" s="214">
        <f>IF(N154="zákl. přenesená",J154,0)</f>
        <v>0</v>
      </c>
      <c r="BH154" s="214">
        <f>IF(N154="sníž. přenesená",J154,0)</f>
        <v>0</v>
      </c>
      <c r="BI154" s="214">
        <f>IF(N154="nulová",J154,0)</f>
        <v>0</v>
      </c>
      <c r="BJ154" s="17" t="s">
        <v>165</v>
      </c>
      <c r="BK154" s="214">
        <f>ROUND(I154*H154,0)</f>
        <v>0</v>
      </c>
      <c r="BL154" s="17" t="s">
        <v>247</v>
      </c>
      <c r="BM154" s="17" t="s">
        <v>2524</v>
      </c>
    </row>
    <row r="155" spans="2:65" s="1" customFormat="1" ht="16.5" customHeight="1">
      <c r="B155" s="38"/>
      <c r="C155" s="248" t="s">
        <v>374</v>
      </c>
      <c r="D155" s="248" t="s">
        <v>223</v>
      </c>
      <c r="E155" s="249" t="s">
        <v>1602</v>
      </c>
      <c r="F155" s="250" t="s">
        <v>540</v>
      </c>
      <c r="G155" s="251" t="s">
        <v>541</v>
      </c>
      <c r="H155" s="252">
        <v>7</v>
      </c>
      <c r="I155" s="253"/>
      <c r="J155" s="252">
        <f>ROUND(I155*H155,0)</f>
        <v>0</v>
      </c>
      <c r="K155" s="250" t="s">
        <v>209</v>
      </c>
      <c r="L155" s="254"/>
      <c r="M155" s="255" t="s">
        <v>20</v>
      </c>
      <c r="N155" s="256" t="s">
        <v>46</v>
      </c>
      <c r="O155" s="79"/>
      <c r="P155" s="212">
        <f>O155*H155</f>
        <v>0</v>
      </c>
      <c r="Q155" s="212">
        <v>0</v>
      </c>
      <c r="R155" s="212">
        <f>Q155*H155</f>
        <v>0</v>
      </c>
      <c r="S155" s="212">
        <v>0</v>
      </c>
      <c r="T155" s="213">
        <f>S155*H155</f>
        <v>0</v>
      </c>
      <c r="AR155" s="17" t="s">
        <v>374</v>
      </c>
      <c r="AT155" s="17" t="s">
        <v>223</v>
      </c>
      <c r="AU155" s="17" t="s">
        <v>165</v>
      </c>
      <c r="AY155" s="17" t="s">
        <v>157</v>
      </c>
      <c r="BE155" s="214">
        <f>IF(N155="základní",J155,0)</f>
        <v>0</v>
      </c>
      <c r="BF155" s="214">
        <f>IF(N155="snížená",J155,0)</f>
        <v>0</v>
      </c>
      <c r="BG155" s="214">
        <f>IF(N155="zákl. přenesená",J155,0)</f>
        <v>0</v>
      </c>
      <c r="BH155" s="214">
        <f>IF(N155="sníž. přenesená",J155,0)</f>
        <v>0</v>
      </c>
      <c r="BI155" s="214">
        <f>IF(N155="nulová",J155,0)</f>
        <v>0</v>
      </c>
      <c r="BJ155" s="17" t="s">
        <v>165</v>
      </c>
      <c r="BK155" s="214">
        <f>ROUND(I155*H155,0)</f>
        <v>0</v>
      </c>
      <c r="BL155" s="17" t="s">
        <v>247</v>
      </c>
      <c r="BM155" s="17" t="s">
        <v>2525</v>
      </c>
    </row>
    <row r="156" spans="2:51" s="11" customFormat="1" ht="12">
      <c r="B156" s="215"/>
      <c r="C156" s="216"/>
      <c r="D156" s="217" t="s">
        <v>167</v>
      </c>
      <c r="E156" s="218" t="s">
        <v>20</v>
      </c>
      <c r="F156" s="219" t="s">
        <v>1604</v>
      </c>
      <c r="G156" s="216"/>
      <c r="H156" s="220">
        <v>7</v>
      </c>
      <c r="I156" s="221"/>
      <c r="J156" s="216"/>
      <c r="K156" s="216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167</v>
      </c>
      <c r="AU156" s="226" t="s">
        <v>165</v>
      </c>
      <c r="AV156" s="11" t="s">
        <v>165</v>
      </c>
      <c r="AW156" s="11" t="s">
        <v>34</v>
      </c>
      <c r="AX156" s="11" t="s">
        <v>8</v>
      </c>
      <c r="AY156" s="226" t="s">
        <v>157</v>
      </c>
    </row>
    <row r="157" spans="2:65" s="1" customFormat="1" ht="16.5" customHeight="1">
      <c r="B157" s="38"/>
      <c r="C157" s="248" t="s">
        <v>378</v>
      </c>
      <c r="D157" s="248" t="s">
        <v>223</v>
      </c>
      <c r="E157" s="249" t="s">
        <v>2526</v>
      </c>
      <c r="F157" s="250" t="s">
        <v>1588</v>
      </c>
      <c r="G157" s="251" t="s">
        <v>208</v>
      </c>
      <c r="H157" s="252">
        <v>74</v>
      </c>
      <c r="I157" s="253"/>
      <c r="J157" s="252">
        <f>ROUND(I157*H157,0)</f>
        <v>0</v>
      </c>
      <c r="K157" s="250" t="s">
        <v>209</v>
      </c>
      <c r="L157" s="254"/>
      <c r="M157" s="255" t="s">
        <v>20</v>
      </c>
      <c r="N157" s="256" t="s">
        <v>46</v>
      </c>
      <c r="O157" s="79"/>
      <c r="P157" s="212">
        <f>O157*H157</f>
        <v>0</v>
      </c>
      <c r="Q157" s="212">
        <v>0</v>
      </c>
      <c r="R157" s="212">
        <f>Q157*H157</f>
        <v>0</v>
      </c>
      <c r="S157" s="212">
        <v>0</v>
      </c>
      <c r="T157" s="213">
        <f>S157*H157</f>
        <v>0</v>
      </c>
      <c r="AR157" s="17" t="s">
        <v>374</v>
      </c>
      <c r="AT157" s="17" t="s">
        <v>223</v>
      </c>
      <c r="AU157" s="17" t="s">
        <v>165</v>
      </c>
      <c r="AY157" s="17" t="s">
        <v>157</v>
      </c>
      <c r="BE157" s="214">
        <f>IF(N157="základní",J157,0)</f>
        <v>0</v>
      </c>
      <c r="BF157" s="214">
        <f>IF(N157="snížená",J157,0)</f>
        <v>0</v>
      </c>
      <c r="BG157" s="214">
        <f>IF(N157="zákl. přenesená",J157,0)</f>
        <v>0</v>
      </c>
      <c r="BH157" s="214">
        <f>IF(N157="sníž. přenesená",J157,0)</f>
        <v>0</v>
      </c>
      <c r="BI157" s="214">
        <f>IF(N157="nulová",J157,0)</f>
        <v>0</v>
      </c>
      <c r="BJ157" s="17" t="s">
        <v>165</v>
      </c>
      <c r="BK157" s="214">
        <f>ROUND(I157*H157,0)</f>
        <v>0</v>
      </c>
      <c r="BL157" s="17" t="s">
        <v>247</v>
      </c>
      <c r="BM157" s="17" t="s">
        <v>2527</v>
      </c>
    </row>
    <row r="158" spans="2:65" s="1" customFormat="1" ht="16.5" customHeight="1">
      <c r="B158" s="38"/>
      <c r="C158" s="248" t="s">
        <v>383</v>
      </c>
      <c r="D158" s="248" t="s">
        <v>223</v>
      </c>
      <c r="E158" s="249" t="s">
        <v>2528</v>
      </c>
      <c r="F158" s="250" t="s">
        <v>1591</v>
      </c>
      <c r="G158" s="251" t="s">
        <v>208</v>
      </c>
      <c r="H158" s="252">
        <v>34</v>
      </c>
      <c r="I158" s="253"/>
      <c r="J158" s="252">
        <f>ROUND(I158*H158,0)</f>
        <v>0</v>
      </c>
      <c r="K158" s="250" t="s">
        <v>209</v>
      </c>
      <c r="L158" s="254"/>
      <c r="M158" s="255" t="s">
        <v>20</v>
      </c>
      <c r="N158" s="256" t="s">
        <v>46</v>
      </c>
      <c r="O158" s="79"/>
      <c r="P158" s="212">
        <f>O158*H158</f>
        <v>0</v>
      </c>
      <c r="Q158" s="212">
        <v>0</v>
      </c>
      <c r="R158" s="212">
        <f>Q158*H158</f>
        <v>0</v>
      </c>
      <c r="S158" s="212">
        <v>0</v>
      </c>
      <c r="T158" s="213">
        <f>S158*H158</f>
        <v>0</v>
      </c>
      <c r="AR158" s="17" t="s">
        <v>374</v>
      </c>
      <c r="AT158" s="17" t="s">
        <v>223</v>
      </c>
      <c r="AU158" s="17" t="s">
        <v>165</v>
      </c>
      <c r="AY158" s="17" t="s">
        <v>157</v>
      </c>
      <c r="BE158" s="214">
        <f>IF(N158="základní",J158,0)</f>
        <v>0</v>
      </c>
      <c r="BF158" s="214">
        <f>IF(N158="snížená",J158,0)</f>
        <v>0</v>
      </c>
      <c r="BG158" s="214">
        <f>IF(N158="zákl. přenesená",J158,0)</f>
        <v>0</v>
      </c>
      <c r="BH158" s="214">
        <f>IF(N158="sníž. přenesená",J158,0)</f>
        <v>0</v>
      </c>
      <c r="BI158" s="214">
        <f>IF(N158="nulová",J158,0)</f>
        <v>0</v>
      </c>
      <c r="BJ158" s="17" t="s">
        <v>165</v>
      </c>
      <c r="BK158" s="214">
        <f>ROUND(I158*H158,0)</f>
        <v>0</v>
      </c>
      <c r="BL158" s="17" t="s">
        <v>247</v>
      </c>
      <c r="BM158" s="17" t="s">
        <v>2529</v>
      </c>
    </row>
    <row r="159" spans="2:65" s="1" customFormat="1" ht="16.5" customHeight="1">
      <c r="B159" s="38"/>
      <c r="C159" s="248" t="s">
        <v>388</v>
      </c>
      <c r="D159" s="248" t="s">
        <v>223</v>
      </c>
      <c r="E159" s="249" t="s">
        <v>763</v>
      </c>
      <c r="F159" s="250" t="s">
        <v>1605</v>
      </c>
      <c r="G159" s="251" t="s">
        <v>434</v>
      </c>
      <c r="H159" s="252">
        <v>163</v>
      </c>
      <c r="I159" s="253"/>
      <c r="J159" s="252">
        <f>ROUND(I159*H159,0)</f>
        <v>0</v>
      </c>
      <c r="K159" s="250" t="s">
        <v>209</v>
      </c>
      <c r="L159" s="254"/>
      <c r="M159" s="255" t="s">
        <v>20</v>
      </c>
      <c r="N159" s="256" t="s">
        <v>46</v>
      </c>
      <c r="O159" s="79"/>
      <c r="P159" s="212">
        <f>O159*H159</f>
        <v>0</v>
      </c>
      <c r="Q159" s="212">
        <v>0</v>
      </c>
      <c r="R159" s="212">
        <f>Q159*H159</f>
        <v>0</v>
      </c>
      <c r="S159" s="212">
        <v>0</v>
      </c>
      <c r="T159" s="213">
        <f>S159*H159</f>
        <v>0</v>
      </c>
      <c r="AR159" s="17" t="s">
        <v>374</v>
      </c>
      <c r="AT159" s="17" t="s">
        <v>223</v>
      </c>
      <c r="AU159" s="17" t="s">
        <v>165</v>
      </c>
      <c r="AY159" s="17" t="s">
        <v>157</v>
      </c>
      <c r="BE159" s="214">
        <f>IF(N159="základní",J159,0)</f>
        <v>0</v>
      </c>
      <c r="BF159" s="214">
        <f>IF(N159="snížená",J159,0)</f>
        <v>0</v>
      </c>
      <c r="BG159" s="214">
        <f>IF(N159="zákl. přenesená",J159,0)</f>
        <v>0</v>
      </c>
      <c r="BH159" s="214">
        <f>IF(N159="sníž. přenesená",J159,0)</f>
        <v>0</v>
      </c>
      <c r="BI159" s="214">
        <f>IF(N159="nulová",J159,0)</f>
        <v>0</v>
      </c>
      <c r="BJ159" s="17" t="s">
        <v>165</v>
      </c>
      <c r="BK159" s="214">
        <f>ROUND(I159*H159,0)</f>
        <v>0</v>
      </c>
      <c r="BL159" s="17" t="s">
        <v>247</v>
      </c>
      <c r="BM159" s="17" t="s">
        <v>2530</v>
      </c>
    </row>
    <row r="160" spans="2:65" s="1" customFormat="1" ht="16.5" customHeight="1">
      <c r="B160" s="38"/>
      <c r="C160" s="248" t="s">
        <v>394</v>
      </c>
      <c r="D160" s="248" t="s">
        <v>223</v>
      </c>
      <c r="E160" s="249" t="s">
        <v>767</v>
      </c>
      <c r="F160" s="250" t="s">
        <v>1608</v>
      </c>
      <c r="G160" s="251" t="s">
        <v>231</v>
      </c>
      <c r="H160" s="252">
        <v>240</v>
      </c>
      <c r="I160" s="253"/>
      <c r="J160" s="252">
        <f>ROUND(I160*H160,0)</f>
        <v>0</v>
      </c>
      <c r="K160" s="250" t="s">
        <v>209</v>
      </c>
      <c r="L160" s="254"/>
      <c r="M160" s="255" t="s">
        <v>20</v>
      </c>
      <c r="N160" s="256" t="s">
        <v>46</v>
      </c>
      <c r="O160" s="79"/>
      <c r="P160" s="212">
        <f>O160*H160</f>
        <v>0</v>
      </c>
      <c r="Q160" s="212">
        <v>0</v>
      </c>
      <c r="R160" s="212">
        <f>Q160*H160</f>
        <v>0</v>
      </c>
      <c r="S160" s="212">
        <v>0</v>
      </c>
      <c r="T160" s="213">
        <f>S160*H160</f>
        <v>0</v>
      </c>
      <c r="AR160" s="17" t="s">
        <v>374</v>
      </c>
      <c r="AT160" s="17" t="s">
        <v>223</v>
      </c>
      <c r="AU160" s="17" t="s">
        <v>165</v>
      </c>
      <c r="AY160" s="17" t="s">
        <v>157</v>
      </c>
      <c r="BE160" s="214">
        <f>IF(N160="základní",J160,0)</f>
        <v>0</v>
      </c>
      <c r="BF160" s="214">
        <f>IF(N160="snížená",J160,0)</f>
        <v>0</v>
      </c>
      <c r="BG160" s="214">
        <f>IF(N160="zákl. přenesená",J160,0)</f>
        <v>0</v>
      </c>
      <c r="BH160" s="214">
        <f>IF(N160="sníž. přenesená",J160,0)</f>
        <v>0</v>
      </c>
      <c r="BI160" s="214">
        <f>IF(N160="nulová",J160,0)</f>
        <v>0</v>
      </c>
      <c r="BJ160" s="17" t="s">
        <v>165</v>
      </c>
      <c r="BK160" s="214">
        <f>ROUND(I160*H160,0)</f>
        <v>0</v>
      </c>
      <c r="BL160" s="17" t="s">
        <v>247</v>
      </c>
      <c r="BM160" s="17" t="s">
        <v>2531</v>
      </c>
    </row>
    <row r="161" spans="2:65" s="1" customFormat="1" ht="16.5" customHeight="1">
      <c r="B161" s="38"/>
      <c r="C161" s="248" t="s">
        <v>398</v>
      </c>
      <c r="D161" s="248" t="s">
        <v>223</v>
      </c>
      <c r="E161" s="249" t="s">
        <v>1611</v>
      </c>
      <c r="F161" s="250" t="s">
        <v>2532</v>
      </c>
      <c r="G161" s="251" t="s">
        <v>172</v>
      </c>
      <c r="H161" s="252">
        <v>18</v>
      </c>
      <c r="I161" s="253"/>
      <c r="J161" s="252">
        <f>ROUND(I161*H161,0)</f>
        <v>0</v>
      </c>
      <c r="K161" s="250" t="s">
        <v>209</v>
      </c>
      <c r="L161" s="254"/>
      <c r="M161" s="255" t="s">
        <v>20</v>
      </c>
      <c r="N161" s="256" t="s">
        <v>46</v>
      </c>
      <c r="O161" s="79"/>
      <c r="P161" s="212">
        <f>O161*H161</f>
        <v>0</v>
      </c>
      <c r="Q161" s="212">
        <v>0</v>
      </c>
      <c r="R161" s="212">
        <f>Q161*H161</f>
        <v>0</v>
      </c>
      <c r="S161" s="212">
        <v>0</v>
      </c>
      <c r="T161" s="213">
        <f>S161*H161</f>
        <v>0</v>
      </c>
      <c r="AR161" s="17" t="s">
        <v>374</v>
      </c>
      <c r="AT161" s="17" t="s">
        <v>223</v>
      </c>
      <c r="AU161" s="17" t="s">
        <v>165</v>
      </c>
      <c r="AY161" s="17" t="s">
        <v>157</v>
      </c>
      <c r="BE161" s="214">
        <f>IF(N161="základní",J161,0)</f>
        <v>0</v>
      </c>
      <c r="BF161" s="214">
        <f>IF(N161="snížená",J161,0)</f>
        <v>0</v>
      </c>
      <c r="BG161" s="214">
        <f>IF(N161="zákl. přenesená",J161,0)</f>
        <v>0</v>
      </c>
      <c r="BH161" s="214">
        <f>IF(N161="sníž. přenesená",J161,0)</f>
        <v>0</v>
      </c>
      <c r="BI161" s="214">
        <f>IF(N161="nulová",J161,0)</f>
        <v>0</v>
      </c>
      <c r="BJ161" s="17" t="s">
        <v>165</v>
      </c>
      <c r="BK161" s="214">
        <f>ROUND(I161*H161,0)</f>
        <v>0</v>
      </c>
      <c r="BL161" s="17" t="s">
        <v>247</v>
      </c>
      <c r="BM161" s="17" t="s">
        <v>2533</v>
      </c>
    </row>
    <row r="162" spans="2:51" s="11" customFormat="1" ht="12">
      <c r="B162" s="215"/>
      <c r="C162" s="216"/>
      <c r="D162" s="217" t="s">
        <v>167</v>
      </c>
      <c r="E162" s="218" t="s">
        <v>20</v>
      </c>
      <c r="F162" s="219" t="s">
        <v>1613</v>
      </c>
      <c r="G162" s="216"/>
      <c r="H162" s="220">
        <v>18</v>
      </c>
      <c r="I162" s="221"/>
      <c r="J162" s="216"/>
      <c r="K162" s="216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167</v>
      </c>
      <c r="AU162" s="226" t="s">
        <v>165</v>
      </c>
      <c r="AV162" s="11" t="s">
        <v>165</v>
      </c>
      <c r="AW162" s="11" t="s">
        <v>34</v>
      </c>
      <c r="AX162" s="11" t="s">
        <v>8</v>
      </c>
      <c r="AY162" s="226" t="s">
        <v>157</v>
      </c>
    </row>
    <row r="163" spans="2:65" s="1" customFormat="1" ht="16.5" customHeight="1">
      <c r="B163" s="38"/>
      <c r="C163" s="204" t="s">
        <v>404</v>
      </c>
      <c r="D163" s="204" t="s">
        <v>159</v>
      </c>
      <c r="E163" s="205" t="s">
        <v>771</v>
      </c>
      <c r="F163" s="206" t="s">
        <v>1614</v>
      </c>
      <c r="G163" s="207" t="s">
        <v>231</v>
      </c>
      <c r="H163" s="208">
        <v>240</v>
      </c>
      <c r="I163" s="209"/>
      <c r="J163" s="208">
        <f>ROUND(I163*H163,0)</f>
        <v>0</v>
      </c>
      <c r="K163" s="206" t="s">
        <v>209</v>
      </c>
      <c r="L163" s="43"/>
      <c r="M163" s="210" t="s">
        <v>20</v>
      </c>
      <c r="N163" s="211" t="s">
        <v>46</v>
      </c>
      <c r="O163" s="79"/>
      <c r="P163" s="212">
        <f>O163*H163</f>
        <v>0</v>
      </c>
      <c r="Q163" s="212">
        <v>0</v>
      </c>
      <c r="R163" s="212">
        <f>Q163*H163</f>
        <v>0</v>
      </c>
      <c r="S163" s="212">
        <v>0</v>
      </c>
      <c r="T163" s="213">
        <f>S163*H163</f>
        <v>0</v>
      </c>
      <c r="AR163" s="17" t="s">
        <v>247</v>
      </c>
      <c r="AT163" s="17" t="s">
        <v>159</v>
      </c>
      <c r="AU163" s="17" t="s">
        <v>165</v>
      </c>
      <c r="AY163" s="17" t="s">
        <v>157</v>
      </c>
      <c r="BE163" s="214">
        <f>IF(N163="základní",J163,0)</f>
        <v>0</v>
      </c>
      <c r="BF163" s="214">
        <f>IF(N163="snížená",J163,0)</f>
        <v>0</v>
      </c>
      <c r="BG163" s="214">
        <f>IF(N163="zákl. přenesená",J163,0)</f>
        <v>0</v>
      </c>
      <c r="BH163" s="214">
        <f>IF(N163="sníž. přenesená",J163,0)</f>
        <v>0</v>
      </c>
      <c r="BI163" s="214">
        <f>IF(N163="nulová",J163,0)</f>
        <v>0</v>
      </c>
      <c r="BJ163" s="17" t="s">
        <v>165</v>
      </c>
      <c r="BK163" s="214">
        <f>ROUND(I163*H163,0)</f>
        <v>0</v>
      </c>
      <c r="BL163" s="17" t="s">
        <v>247</v>
      </c>
      <c r="BM163" s="17" t="s">
        <v>2534</v>
      </c>
    </row>
    <row r="164" spans="2:51" s="11" customFormat="1" ht="12">
      <c r="B164" s="215"/>
      <c r="C164" s="216"/>
      <c r="D164" s="217" t="s">
        <v>167</v>
      </c>
      <c r="E164" s="218" t="s">
        <v>20</v>
      </c>
      <c r="F164" s="219" t="s">
        <v>2535</v>
      </c>
      <c r="G164" s="216"/>
      <c r="H164" s="220">
        <v>240</v>
      </c>
      <c r="I164" s="221"/>
      <c r="J164" s="216"/>
      <c r="K164" s="216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167</v>
      </c>
      <c r="AU164" s="226" t="s">
        <v>165</v>
      </c>
      <c r="AV164" s="11" t="s">
        <v>165</v>
      </c>
      <c r="AW164" s="11" t="s">
        <v>34</v>
      </c>
      <c r="AX164" s="11" t="s">
        <v>8</v>
      </c>
      <c r="AY164" s="226" t="s">
        <v>157</v>
      </c>
    </row>
    <row r="165" spans="2:65" s="1" customFormat="1" ht="16.5" customHeight="1">
      <c r="B165" s="38"/>
      <c r="C165" s="248" t="s">
        <v>409</v>
      </c>
      <c r="D165" s="248" t="s">
        <v>223</v>
      </c>
      <c r="E165" s="249" t="s">
        <v>1616</v>
      </c>
      <c r="F165" s="250" t="s">
        <v>1363</v>
      </c>
      <c r="G165" s="251" t="s">
        <v>231</v>
      </c>
      <c r="H165" s="252">
        <v>240</v>
      </c>
      <c r="I165" s="253"/>
      <c r="J165" s="252">
        <f>ROUND(I165*H165,0)</f>
        <v>0</v>
      </c>
      <c r="K165" s="250" t="s">
        <v>163</v>
      </c>
      <c r="L165" s="254"/>
      <c r="M165" s="255" t="s">
        <v>20</v>
      </c>
      <c r="N165" s="256" t="s">
        <v>46</v>
      </c>
      <c r="O165" s="79"/>
      <c r="P165" s="212">
        <f>O165*H165</f>
        <v>0</v>
      </c>
      <c r="Q165" s="212">
        <v>0.00012</v>
      </c>
      <c r="R165" s="212">
        <f>Q165*H165</f>
        <v>0.0288</v>
      </c>
      <c r="S165" s="212">
        <v>0</v>
      </c>
      <c r="T165" s="213">
        <f>S165*H165</f>
        <v>0</v>
      </c>
      <c r="AR165" s="17" t="s">
        <v>374</v>
      </c>
      <c r="AT165" s="17" t="s">
        <v>223</v>
      </c>
      <c r="AU165" s="17" t="s">
        <v>165</v>
      </c>
      <c r="AY165" s="17" t="s">
        <v>157</v>
      </c>
      <c r="BE165" s="214">
        <f>IF(N165="základní",J165,0)</f>
        <v>0</v>
      </c>
      <c r="BF165" s="214">
        <f>IF(N165="snížená",J165,0)</f>
        <v>0</v>
      </c>
      <c r="BG165" s="214">
        <f>IF(N165="zákl. přenesená",J165,0)</f>
        <v>0</v>
      </c>
      <c r="BH165" s="214">
        <f>IF(N165="sníž. přenesená",J165,0)</f>
        <v>0</v>
      </c>
      <c r="BI165" s="214">
        <f>IF(N165="nulová",J165,0)</f>
        <v>0</v>
      </c>
      <c r="BJ165" s="17" t="s">
        <v>165</v>
      </c>
      <c r="BK165" s="214">
        <f>ROUND(I165*H165,0)</f>
        <v>0</v>
      </c>
      <c r="BL165" s="17" t="s">
        <v>247</v>
      </c>
      <c r="BM165" s="17" t="s">
        <v>2536</v>
      </c>
    </row>
    <row r="166" spans="2:51" s="11" customFormat="1" ht="12">
      <c r="B166" s="215"/>
      <c r="C166" s="216"/>
      <c r="D166" s="217" t="s">
        <v>167</v>
      </c>
      <c r="E166" s="218" t="s">
        <v>20</v>
      </c>
      <c r="F166" s="219" t="s">
        <v>2535</v>
      </c>
      <c r="G166" s="216"/>
      <c r="H166" s="220">
        <v>240</v>
      </c>
      <c r="I166" s="221"/>
      <c r="J166" s="216"/>
      <c r="K166" s="216"/>
      <c r="L166" s="222"/>
      <c r="M166" s="223"/>
      <c r="N166" s="224"/>
      <c r="O166" s="224"/>
      <c r="P166" s="224"/>
      <c r="Q166" s="224"/>
      <c r="R166" s="224"/>
      <c r="S166" s="224"/>
      <c r="T166" s="225"/>
      <c r="AT166" s="226" t="s">
        <v>167</v>
      </c>
      <c r="AU166" s="226" t="s">
        <v>165</v>
      </c>
      <c r="AV166" s="11" t="s">
        <v>165</v>
      </c>
      <c r="AW166" s="11" t="s">
        <v>34</v>
      </c>
      <c r="AX166" s="11" t="s">
        <v>8</v>
      </c>
      <c r="AY166" s="226" t="s">
        <v>157</v>
      </c>
    </row>
    <row r="167" spans="2:63" s="10" customFormat="1" ht="22.8" customHeight="1">
      <c r="B167" s="188"/>
      <c r="C167" s="189"/>
      <c r="D167" s="190" t="s">
        <v>73</v>
      </c>
      <c r="E167" s="202" t="s">
        <v>1446</v>
      </c>
      <c r="F167" s="202" t="s">
        <v>2537</v>
      </c>
      <c r="G167" s="189"/>
      <c r="H167" s="189"/>
      <c r="I167" s="192"/>
      <c r="J167" s="203">
        <f>BK167</f>
        <v>0</v>
      </c>
      <c r="K167" s="189"/>
      <c r="L167" s="194"/>
      <c r="M167" s="195"/>
      <c r="N167" s="196"/>
      <c r="O167" s="196"/>
      <c r="P167" s="197">
        <f>SUM(P168:P222)</f>
        <v>0</v>
      </c>
      <c r="Q167" s="196"/>
      <c r="R167" s="197">
        <f>SUM(R168:R222)</f>
        <v>0</v>
      </c>
      <c r="S167" s="196"/>
      <c r="T167" s="198">
        <f>SUM(T168:T222)</f>
        <v>0</v>
      </c>
      <c r="AR167" s="199" t="s">
        <v>165</v>
      </c>
      <c r="AT167" s="200" t="s">
        <v>73</v>
      </c>
      <c r="AU167" s="200" t="s">
        <v>8</v>
      </c>
      <c r="AY167" s="199" t="s">
        <v>157</v>
      </c>
      <c r="BK167" s="201">
        <f>SUM(BK168:BK222)</f>
        <v>0</v>
      </c>
    </row>
    <row r="168" spans="2:65" s="1" customFormat="1" ht="16.5" customHeight="1">
      <c r="B168" s="38"/>
      <c r="C168" s="248" t="s">
        <v>413</v>
      </c>
      <c r="D168" s="248" t="s">
        <v>223</v>
      </c>
      <c r="E168" s="249" t="s">
        <v>2538</v>
      </c>
      <c r="F168" s="250" t="s">
        <v>1449</v>
      </c>
      <c r="G168" s="251" t="s">
        <v>231</v>
      </c>
      <c r="H168" s="252">
        <v>340</v>
      </c>
      <c r="I168" s="253"/>
      <c r="J168" s="252">
        <f>ROUND(I168*H168,0)</f>
        <v>0</v>
      </c>
      <c r="K168" s="250" t="s">
        <v>209</v>
      </c>
      <c r="L168" s="254"/>
      <c r="M168" s="255" t="s">
        <v>20</v>
      </c>
      <c r="N168" s="256" t="s">
        <v>46</v>
      </c>
      <c r="O168" s="79"/>
      <c r="P168" s="212">
        <f>O168*H168</f>
        <v>0</v>
      </c>
      <c r="Q168" s="212">
        <v>0</v>
      </c>
      <c r="R168" s="212">
        <f>Q168*H168</f>
        <v>0</v>
      </c>
      <c r="S168" s="212">
        <v>0</v>
      </c>
      <c r="T168" s="213">
        <f>S168*H168</f>
        <v>0</v>
      </c>
      <c r="AR168" s="17" t="s">
        <v>374</v>
      </c>
      <c r="AT168" s="17" t="s">
        <v>223</v>
      </c>
      <c r="AU168" s="17" t="s">
        <v>165</v>
      </c>
      <c r="AY168" s="17" t="s">
        <v>157</v>
      </c>
      <c r="BE168" s="214">
        <f>IF(N168="základní",J168,0)</f>
        <v>0</v>
      </c>
      <c r="BF168" s="214">
        <f>IF(N168="snížená",J168,0)</f>
        <v>0</v>
      </c>
      <c r="BG168" s="214">
        <f>IF(N168="zákl. přenesená",J168,0)</f>
        <v>0</v>
      </c>
      <c r="BH168" s="214">
        <f>IF(N168="sníž. přenesená",J168,0)</f>
        <v>0</v>
      </c>
      <c r="BI168" s="214">
        <f>IF(N168="nulová",J168,0)</f>
        <v>0</v>
      </c>
      <c r="BJ168" s="17" t="s">
        <v>165</v>
      </c>
      <c r="BK168" s="214">
        <f>ROUND(I168*H168,0)</f>
        <v>0</v>
      </c>
      <c r="BL168" s="17" t="s">
        <v>247</v>
      </c>
      <c r="BM168" s="17" t="s">
        <v>2539</v>
      </c>
    </row>
    <row r="169" spans="2:51" s="11" customFormat="1" ht="12">
      <c r="B169" s="215"/>
      <c r="C169" s="216"/>
      <c r="D169" s="217" t="s">
        <v>167</v>
      </c>
      <c r="E169" s="218" t="s">
        <v>20</v>
      </c>
      <c r="F169" s="219" t="s">
        <v>2540</v>
      </c>
      <c r="G169" s="216"/>
      <c r="H169" s="220">
        <v>340</v>
      </c>
      <c r="I169" s="221"/>
      <c r="J169" s="216"/>
      <c r="K169" s="216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167</v>
      </c>
      <c r="AU169" s="226" t="s">
        <v>165</v>
      </c>
      <c r="AV169" s="11" t="s">
        <v>165</v>
      </c>
      <c r="AW169" s="11" t="s">
        <v>34</v>
      </c>
      <c r="AX169" s="11" t="s">
        <v>8</v>
      </c>
      <c r="AY169" s="226" t="s">
        <v>157</v>
      </c>
    </row>
    <row r="170" spans="2:65" s="1" customFormat="1" ht="16.5" customHeight="1">
      <c r="B170" s="38"/>
      <c r="C170" s="248" t="s">
        <v>417</v>
      </c>
      <c r="D170" s="248" t="s">
        <v>223</v>
      </c>
      <c r="E170" s="249" t="s">
        <v>2541</v>
      </c>
      <c r="F170" s="250" t="s">
        <v>1453</v>
      </c>
      <c r="G170" s="251" t="s">
        <v>231</v>
      </c>
      <c r="H170" s="252">
        <v>60</v>
      </c>
      <c r="I170" s="253"/>
      <c r="J170" s="252">
        <f>ROUND(I170*H170,0)</f>
        <v>0</v>
      </c>
      <c r="K170" s="250" t="s">
        <v>209</v>
      </c>
      <c r="L170" s="254"/>
      <c r="M170" s="255" t="s">
        <v>20</v>
      </c>
      <c r="N170" s="256" t="s">
        <v>46</v>
      </c>
      <c r="O170" s="79"/>
      <c r="P170" s="212">
        <f>O170*H170</f>
        <v>0</v>
      </c>
      <c r="Q170" s="212">
        <v>0</v>
      </c>
      <c r="R170" s="212">
        <f>Q170*H170</f>
        <v>0</v>
      </c>
      <c r="S170" s="212">
        <v>0</v>
      </c>
      <c r="T170" s="213">
        <f>S170*H170</f>
        <v>0</v>
      </c>
      <c r="AR170" s="17" t="s">
        <v>374</v>
      </c>
      <c r="AT170" s="17" t="s">
        <v>223</v>
      </c>
      <c r="AU170" s="17" t="s">
        <v>165</v>
      </c>
      <c r="AY170" s="17" t="s">
        <v>157</v>
      </c>
      <c r="BE170" s="214">
        <f>IF(N170="základní",J170,0)</f>
        <v>0</v>
      </c>
      <c r="BF170" s="214">
        <f>IF(N170="snížená",J170,0)</f>
        <v>0</v>
      </c>
      <c r="BG170" s="214">
        <f>IF(N170="zákl. přenesená",J170,0)</f>
        <v>0</v>
      </c>
      <c r="BH170" s="214">
        <f>IF(N170="sníž. přenesená",J170,0)</f>
        <v>0</v>
      </c>
      <c r="BI170" s="214">
        <f>IF(N170="nulová",J170,0)</f>
        <v>0</v>
      </c>
      <c r="BJ170" s="17" t="s">
        <v>165</v>
      </c>
      <c r="BK170" s="214">
        <f>ROUND(I170*H170,0)</f>
        <v>0</v>
      </c>
      <c r="BL170" s="17" t="s">
        <v>247</v>
      </c>
      <c r="BM170" s="17" t="s">
        <v>2542</v>
      </c>
    </row>
    <row r="171" spans="2:51" s="11" customFormat="1" ht="12">
      <c r="B171" s="215"/>
      <c r="C171" s="216"/>
      <c r="D171" s="217" t="s">
        <v>167</v>
      </c>
      <c r="E171" s="218" t="s">
        <v>20</v>
      </c>
      <c r="F171" s="219" t="s">
        <v>2543</v>
      </c>
      <c r="G171" s="216"/>
      <c r="H171" s="220">
        <v>60</v>
      </c>
      <c r="I171" s="221"/>
      <c r="J171" s="216"/>
      <c r="K171" s="216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167</v>
      </c>
      <c r="AU171" s="226" t="s">
        <v>165</v>
      </c>
      <c r="AV171" s="11" t="s">
        <v>165</v>
      </c>
      <c r="AW171" s="11" t="s">
        <v>34</v>
      </c>
      <c r="AX171" s="11" t="s">
        <v>8</v>
      </c>
      <c r="AY171" s="226" t="s">
        <v>157</v>
      </c>
    </row>
    <row r="172" spans="2:65" s="1" customFormat="1" ht="16.5" customHeight="1">
      <c r="B172" s="38"/>
      <c r="C172" s="248" t="s">
        <v>421</v>
      </c>
      <c r="D172" s="248" t="s">
        <v>223</v>
      </c>
      <c r="E172" s="249" t="s">
        <v>2544</v>
      </c>
      <c r="F172" s="250" t="s">
        <v>2545</v>
      </c>
      <c r="G172" s="251" t="s">
        <v>231</v>
      </c>
      <c r="H172" s="252">
        <v>430</v>
      </c>
      <c r="I172" s="253"/>
      <c r="J172" s="252">
        <f>ROUND(I172*H172,0)</f>
        <v>0</v>
      </c>
      <c r="K172" s="250" t="s">
        <v>209</v>
      </c>
      <c r="L172" s="254"/>
      <c r="M172" s="255" t="s">
        <v>20</v>
      </c>
      <c r="N172" s="256" t="s">
        <v>46</v>
      </c>
      <c r="O172" s="79"/>
      <c r="P172" s="212">
        <f>O172*H172</f>
        <v>0</v>
      </c>
      <c r="Q172" s="212">
        <v>0</v>
      </c>
      <c r="R172" s="212">
        <f>Q172*H172</f>
        <v>0</v>
      </c>
      <c r="S172" s="212">
        <v>0</v>
      </c>
      <c r="T172" s="213">
        <f>S172*H172</f>
        <v>0</v>
      </c>
      <c r="AR172" s="17" t="s">
        <v>374</v>
      </c>
      <c r="AT172" s="17" t="s">
        <v>223</v>
      </c>
      <c r="AU172" s="17" t="s">
        <v>165</v>
      </c>
      <c r="AY172" s="17" t="s">
        <v>157</v>
      </c>
      <c r="BE172" s="214">
        <f>IF(N172="základní",J172,0)</f>
        <v>0</v>
      </c>
      <c r="BF172" s="214">
        <f>IF(N172="snížená",J172,0)</f>
        <v>0</v>
      </c>
      <c r="BG172" s="214">
        <f>IF(N172="zákl. přenesená",J172,0)</f>
        <v>0</v>
      </c>
      <c r="BH172" s="214">
        <f>IF(N172="sníž. přenesená",J172,0)</f>
        <v>0</v>
      </c>
      <c r="BI172" s="214">
        <f>IF(N172="nulová",J172,0)</f>
        <v>0</v>
      </c>
      <c r="BJ172" s="17" t="s">
        <v>165</v>
      </c>
      <c r="BK172" s="214">
        <f>ROUND(I172*H172,0)</f>
        <v>0</v>
      </c>
      <c r="BL172" s="17" t="s">
        <v>247</v>
      </c>
      <c r="BM172" s="17" t="s">
        <v>2546</v>
      </c>
    </row>
    <row r="173" spans="2:51" s="11" customFormat="1" ht="12">
      <c r="B173" s="215"/>
      <c r="C173" s="216"/>
      <c r="D173" s="217" t="s">
        <v>167</v>
      </c>
      <c r="E173" s="218" t="s">
        <v>20</v>
      </c>
      <c r="F173" s="219" t="s">
        <v>2547</v>
      </c>
      <c r="G173" s="216"/>
      <c r="H173" s="220">
        <v>430</v>
      </c>
      <c r="I173" s="221"/>
      <c r="J173" s="216"/>
      <c r="K173" s="216"/>
      <c r="L173" s="222"/>
      <c r="M173" s="223"/>
      <c r="N173" s="224"/>
      <c r="O173" s="224"/>
      <c r="P173" s="224"/>
      <c r="Q173" s="224"/>
      <c r="R173" s="224"/>
      <c r="S173" s="224"/>
      <c r="T173" s="225"/>
      <c r="AT173" s="226" t="s">
        <v>167</v>
      </c>
      <c r="AU173" s="226" t="s">
        <v>165</v>
      </c>
      <c r="AV173" s="11" t="s">
        <v>165</v>
      </c>
      <c r="AW173" s="11" t="s">
        <v>34</v>
      </c>
      <c r="AX173" s="11" t="s">
        <v>8</v>
      </c>
      <c r="AY173" s="226" t="s">
        <v>157</v>
      </c>
    </row>
    <row r="174" spans="2:65" s="1" customFormat="1" ht="16.5" customHeight="1">
      <c r="B174" s="38"/>
      <c r="C174" s="248" t="s">
        <v>431</v>
      </c>
      <c r="D174" s="248" t="s">
        <v>223</v>
      </c>
      <c r="E174" s="249" t="s">
        <v>2548</v>
      </c>
      <c r="F174" s="250" t="s">
        <v>2549</v>
      </c>
      <c r="G174" s="251" t="s">
        <v>231</v>
      </c>
      <c r="H174" s="252">
        <v>80</v>
      </c>
      <c r="I174" s="253"/>
      <c r="J174" s="252">
        <f>ROUND(I174*H174,0)</f>
        <v>0</v>
      </c>
      <c r="K174" s="250" t="s">
        <v>209</v>
      </c>
      <c r="L174" s="254"/>
      <c r="M174" s="255" t="s">
        <v>20</v>
      </c>
      <c r="N174" s="256" t="s">
        <v>46</v>
      </c>
      <c r="O174" s="79"/>
      <c r="P174" s="212">
        <f>O174*H174</f>
        <v>0</v>
      </c>
      <c r="Q174" s="212">
        <v>0</v>
      </c>
      <c r="R174" s="212">
        <f>Q174*H174</f>
        <v>0</v>
      </c>
      <c r="S174" s="212">
        <v>0</v>
      </c>
      <c r="T174" s="213">
        <f>S174*H174</f>
        <v>0</v>
      </c>
      <c r="AR174" s="17" t="s">
        <v>374</v>
      </c>
      <c r="AT174" s="17" t="s">
        <v>223</v>
      </c>
      <c r="AU174" s="17" t="s">
        <v>165</v>
      </c>
      <c r="AY174" s="17" t="s">
        <v>157</v>
      </c>
      <c r="BE174" s="214">
        <f>IF(N174="základní",J174,0)</f>
        <v>0</v>
      </c>
      <c r="BF174" s="214">
        <f>IF(N174="snížená",J174,0)</f>
        <v>0</v>
      </c>
      <c r="BG174" s="214">
        <f>IF(N174="zákl. přenesená",J174,0)</f>
        <v>0</v>
      </c>
      <c r="BH174" s="214">
        <f>IF(N174="sníž. přenesená",J174,0)</f>
        <v>0</v>
      </c>
      <c r="BI174" s="214">
        <f>IF(N174="nulová",J174,0)</f>
        <v>0</v>
      </c>
      <c r="BJ174" s="17" t="s">
        <v>165</v>
      </c>
      <c r="BK174" s="214">
        <f>ROUND(I174*H174,0)</f>
        <v>0</v>
      </c>
      <c r="BL174" s="17" t="s">
        <v>247</v>
      </c>
      <c r="BM174" s="17" t="s">
        <v>2550</v>
      </c>
    </row>
    <row r="175" spans="2:51" s="11" customFormat="1" ht="12">
      <c r="B175" s="215"/>
      <c r="C175" s="216"/>
      <c r="D175" s="217" t="s">
        <v>167</v>
      </c>
      <c r="E175" s="218" t="s">
        <v>20</v>
      </c>
      <c r="F175" s="219" t="s">
        <v>2551</v>
      </c>
      <c r="G175" s="216"/>
      <c r="H175" s="220">
        <v>80</v>
      </c>
      <c r="I175" s="221"/>
      <c r="J175" s="216"/>
      <c r="K175" s="216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167</v>
      </c>
      <c r="AU175" s="226" t="s">
        <v>165</v>
      </c>
      <c r="AV175" s="11" t="s">
        <v>165</v>
      </c>
      <c r="AW175" s="11" t="s">
        <v>34</v>
      </c>
      <c r="AX175" s="11" t="s">
        <v>8</v>
      </c>
      <c r="AY175" s="226" t="s">
        <v>157</v>
      </c>
    </row>
    <row r="176" spans="2:65" s="1" customFormat="1" ht="16.5" customHeight="1">
      <c r="B176" s="38"/>
      <c r="C176" s="248" t="s">
        <v>437</v>
      </c>
      <c r="D176" s="248" t="s">
        <v>223</v>
      </c>
      <c r="E176" s="249" t="s">
        <v>2552</v>
      </c>
      <c r="F176" s="250" t="s">
        <v>2553</v>
      </c>
      <c r="G176" s="251" t="s">
        <v>231</v>
      </c>
      <c r="H176" s="252">
        <v>80</v>
      </c>
      <c r="I176" s="253"/>
      <c r="J176" s="252">
        <f>ROUND(I176*H176,0)</f>
        <v>0</v>
      </c>
      <c r="K176" s="250" t="s">
        <v>209</v>
      </c>
      <c r="L176" s="254"/>
      <c r="M176" s="255" t="s">
        <v>20</v>
      </c>
      <c r="N176" s="256" t="s">
        <v>46</v>
      </c>
      <c r="O176" s="79"/>
      <c r="P176" s="212">
        <f>O176*H176</f>
        <v>0</v>
      </c>
      <c r="Q176" s="212">
        <v>0</v>
      </c>
      <c r="R176" s="212">
        <f>Q176*H176</f>
        <v>0</v>
      </c>
      <c r="S176" s="212">
        <v>0</v>
      </c>
      <c r="T176" s="213">
        <f>S176*H176</f>
        <v>0</v>
      </c>
      <c r="AR176" s="17" t="s">
        <v>374</v>
      </c>
      <c r="AT176" s="17" t="s">
        <v>223</v>
      </c>
      <c r="AU176" s="17" t="s">
        <v>165</v>
      </c>
      <c r="AY176" s="17" t="s">
        <v>157</v>
      </c>
      <c r="BE176" s="214">
        <f>IF(N176="základní",J176,0)</f>
        <v>0</v>
      </c>
      <c r="BF176" s="214">
        <f>IF(N176="snížená",J176,0)</f>
        <v>0</v>
      </c>
      <c r="BG176" s="214">
        <f>IF(N176="zákl. přenesená",J176,0)</f>
        <v>0</v>
      </c>
      <c r="BH176" s="214">
        <f>IF(N176="sníž. přenesená",J176,0)</f>
        <v>0</v>
      </c>
      <c r="BI176" s="214">
        <f>IF(N176="nulová",J176,0)</f>
        <v>0</v>
      </c>
      <c r="BJ176" s="17" t="s">
        <v>165</v>
      </c>
      <c r="BK176" s="214">
        <f>ROUND(I176*H176,0)</f>
        <v>0</v>
      </c>
      <c r="BL176" s="17" t="s">
        <v>247</v>
      </c>
      <c r="BM176" s="17" t="s">
        <v>2554</v>
      </c>
    </row>
    <row r="177" spans="2:51" s="11" customFormat="1" ht="12">
      <c r="B177" s="215"/>
      <c r="C177" s="216"/>
      <c r="D177" s="217" t="s">
        <v>167</v>
      </c>
      <c r="E177" s="218" t="s">
        <v>20</v>
      </c>
      <c r="F177" s="219" t="s">
        <v>2551</v>
      </c>
      <c r="G177" s="216"/>
      <c r="H177" s="220">
        <v>80</v>
      </c>
      <c r="I177" s="221"/>
      <c r="J177" s="216"/>
      <c r="K177" s="216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167</v>
      </c>
      <c r="AU177" s="226" t="s">
        <v>165</v>
      </c>
      <c r="AV177" s="11" t="s">
        <v>165</v>
      </c>
      <c r="AW177" s="11" t="s">
        <v>34</v>
      </c>
      <c r="AX177" s="11" t="s">
        <v>8</v>
      </c>
      <c r="AY177" s="226" t="s">
        <v>157</v>
      </c>
    </row>
    <row r="178" spans="2:65" s="1" customFormat="1" ht="16.5" customHeight="1">
      <c r="B178" s="38"/>
      <c r="C178" s="248" t="s">
        <v>442</v>
      </c>
      <c r="D178" s="248" t="s">
        <v>223</v>
      </c>
      <c r="E178" s="249" t="s">
        <v>2555</v>
      </c>
      <c r="F178" s="250" t="s">
        <v>2556</v>
      </c>
      <c r="G178" s="251" t="s">
        <v>231</v>
      </c>
      <c r="H178" s="252">
        <v>40</v>
      </c>
      <c r="I178" s="253"/>
      <c r="J178" s="252">
        <f>ROUND(I178*H178,0)</f>
        <v>0</v>
      </c>
      <c r="K178" s="250" t="s">
        <v>209</v>
      </c>
      <c r="L178" s="254"/>
      <c r="M178" s="255" t="s">
        <v>20</v>
      </c>
      <c r="N178" s="256" t="s">
        <v>46</v>
      </c>
      <c r="O178" s="79"/>
      <c r="P178" s="212">
        <f>O178*H178</f>
        <v>0</v>
      </c>
      <c r="Q178" s="212">
        <v>0</v>
      </c>
      <c r="R178" s="212">
        <f>Q178*H178</f>
        <v>0</v>
      </c>
      <c r="S178" s="212">
        <v>0</v>
      </c>
      <c r="T178" s="213">
        <f>S178*H178</f>
        <v>0</v>
      </c>
      <c r="AR178" s="17" t="s">
        <v>374</v>
      </c>
      <c r="AT178" s="17" t="s">
        <v>223</v>
      </c>
      <c r="AU178" s="17" t="s">
        <v>165</v>
      </c>
      <c r="AY178" s="17" t="s">
        <v>157</v>
      </c>
      <c r="BE178" s="214">
        <f>IF(N178="základní",J178,0)</f>
        <v>0</v>
      </c>
      <c r="BF178" s="214">
        <f>IF(N178="snížená",J178,0)</f>
        <v>0</v>
      </c>
      <c r="BG178" s="214">
        <f>IF(N178="zákl. přenesená",J178,0)</f>
        <v>0</v>
      </c>
      <c r="BH178" s="214">
        <f>IF(N178="sníž. přenesená",J178,0)</f>
        <v>0</v>
      </c>
      <c r="BI178" s="214">
        <f>IF(N178="nulová",J178,0)</f>
        <v>0</v>
      </c>
      <c r="BJ178" s="17" t="s">
        <v>165</v>
      </c>
      <c r="BK178" s="214">
        <f>ROUND(I178*H178,0)</f>
        <v>0</v>
      </c>
      <c r="BL178" s="17" t="s">
        <v>247</v>
      </c>
      <c r="BM178" s="17" t="s">
        <v>2557</v>
      </c>
    </row>
    <row r="179" spans="2:51" s="11" customFormat="1" ht="12">
      <c r="B179" s="215"/>
      <c r="C179" s="216"/>
      <c r="D179" s="217" t="s">
        <v>167</v>
      </c>
      <c r="E179" s="218" t="s">
        <v>20</v>
      </c>
      <c r="F179" s="219" t="s">
        <v>2558</v>
      </c>
      <c r="G179" s="216"/>
      <c r="H179" s="220">
        <v>40</v>
      </c>
      <c r="I179" s="221"/>
      <c r="J179" s="216"/>
      <c r="K179" s="216"/>
      <c r="L179" s="222"/>
      <c r="M179" s="223"/>
      <c r="N179" s="224"/>
      <c r="O179" s="224"/>
      <c r="P179" s="224"/>
      <c r="Q179" s="224"/>
      <c r="R179" s="224"/>
      <c r="S179" s="224"/>
      <c r="T179" s="225"/>
      <c r="AT179" s="226" t="s">
        <v>167</v>
      </c>
      <c r="AU179" s="226" t="s">
        <v>165</v>
      </c>
      <c r="AV179" s="11" t="s">
        <v>165</v>
      </c>
      <c r="AW179" s="11" t="s">
        <v>34</v>
      </c>
      <c r="AX179" s="11" t="s">
        <v>8</v>
      </c>
      <c r="AY179" s="226" t="s">
        <v>157</v>
      </c>
    </row>
    <row r="180" spans="2:65" s="1" customFormat="1" ht="16.5" customHeight="1">
      <c r="B180" s="38"/>
      <c r="C180" s="248" t="s">
        <v>446</v>
      </c>
      <c r="D180" s="248" t="s">
        <v>223</v>
      </c>
      <c r="E180" s="249" t="s">
        <v>2559</v>
      </c>
      <c r="F180" s="250" t="s">
        <v>1456</v>
      </c>
      <c r="G180" s="251" t="s">
        <v>434</v>
      </c>
      <c r="H180" s="252">
        <v>36</v>
      </c>
      <c r="I180" s="253"/>
      <c r="J180" s="252">
        <f>ROUND(I180*H180,0)</f>
        <v>0</v>
      </c>
      <c r="K180" s="250" t="s">
        <v>209</v>
      </c>
      <c r="L180" s="254"/>
      <c r="M180" s="255" t="s">
        <v>20</v>
      </c>
      <c r="N180" s="256" t="s">
        <v>46</v>
      </c>
      <c r="O180" s="79"/>
      <c r="P180" s="212">
        <f>O180*H180</f>
        <v>0</v>
      </c>
      <c r="Q180" s="212">
        <v>0</v>
      </c>
      <c r="R180" s="212">
        <f>Q180*H180</f>
        <v>0</v>
      </c>
      <c r="S180" s="212">
        <v>0</v>
      </c>
      <c r="T180" s="213">
        <f>S180*H180</f>
        <v>0</v>
      </c>
      <c r="AR180" s="17" t="s">
        <v>374</v>
      </c>
      <c r="AT180" s="17" t="s">
        <v>223</v>
      </c>
      <c r="AU180" s="17" t="s">
        <v>165</v>
      </c>
      <c r="AY180" s="17" t="s">
        <v>157</v>
      </c>
      <c r="BE180" s="214">
        <f>IF(N180="základní",J180,0)</f>
        <v>0</v>
      </c>
      <c r="BF180" s="214">
        <f>IF(N180="snížená",J180,0)</f>
        <v>0</v>
      </c>
      <c r="BG180" s="214">
        <f>IF(N180="zákl. přenesená",J180,0)</f>
        <v>0</v>
      </c>
      <c r="BH180" s="214">
        <f>IF(N180="sníž. přenesená",J180,0)</f>
        <v>0</v>
      </c>
      <c r="BI180" s="214">
        <f>IF(N180="nulová",J180,0)</f>
        <v>0</v>
      </c>
      <c r="BJ180" s="17" t="s">
        <v>165</v>
      </c>
      <c r="BK180" s="214">
        <f>ROUND(I180*H180,0)</f>
        <v>0</v>
      </c>
      <c r="BL180" s="17" t="s">
        <v>247</v>
      </c>
      <c r="BM180" s="17" t="s">
        <v>2560</v>
      </c>
    </row>
    <row r="181" spans="2:51" s="11" customFormat="1" ht="12">
      <c r="B181" s="215"/>
      <c r="C181" s="216"/>
      <c r="D181" s="217" t="s">
        <v>167</v>
      </c>
      <c r="E181" s="218" t="s">
        <v>20</v>
      </c>
      <c r="F181" s="219" t="s">
        <v>2561</v>
      </c>
      <c r="G181" s="216"/>
      <c r="H181" s="220">
        <v>36</v>
      </c>
      <c r="I181" s="221"/>
      <c r="J181" s="216"/>
      <c r="K181" s="216"/>
      <c r="L181" s="222"/>
      <c r="M181" s="223"/>
      <c r="N181" s="224"/>
      <c r="O181" s="224"/>
      <c r="P181" s="224"/>
      <c r="Q181" s="224"/>
      <c r="R181" s="224"/>
      <c r="S181" s="224"/>
      <c r="T181" s="225"/>
      <c r="AT181" s="226" t="s">
        <v>167</v>
      </c>
      <c r="AU181" s="226" t="s">
        <v>165</v>
      </c>
      <c r="AV181" s="11" t="s">
        <v>165</v>
      </c>
      <c r="AW181" s="11" t="s">
        <v>34</v>
      </c>
      <c r="AX181" s="11" t="s">
        <v>8</v>
      </c>
      <c r="AY181" s="226" t="s">
        <v>157</v>
      </c>
    </row>
    <row r="182" spans="2:65" s="1" customFormat="1" ht="16.5" customHeight="1">
      <c r="B182" s="38"/>
      <c r="C182" s="248" t="s">
        <v>451</v>
      </c>
      <c r="D182" s="248" t="s">
        <v>223</v>
      </c>
      <c r="E182" s="249" t="s">
        <v>2562</v>
      </c>
      <c r="F182" s="250" t="s">
        <v>2563</v>
      </c>
      <c r="G182" s="251" t="s">
        <v>434</v>
      </c>
      <c r="H182" s="252">
        <v>16</v>
      </c>
      <c r="I182" s="253"/>
      <c r="J182" s="252">
        <f>ROUND(I182*H182,0)</f>
        <v>0</v>
      </c>
      <c r="K182" s="250" t="s">
        <v>209</v>
      </c>
      <c r="L182" s="254"/>
      <c r="M182" s="255" t="s">
        <v>20</v>
      </c>
      <c r="N182" s="256" t="s">
        <v>46</v>
      </c>
      <c r="O182" s="79"/>
      <c r="P182" s="212">
        <f>O182*H182</f>
        <v>0</v>
      </c>
      <c r="Q182" s="212">
        <v>0</v>
      </c>
      <c r="R182" s="212">
        <f>Q182*H182</f>
        <v>0</v>
      </c>
      <c r="S182" s="212">
        <v>0</v>
      </c>
      <c r="T182" s="213">
        <f>S182*H182</f>
        <v>0</v>
      </c>
      <c r="AR182" s="17" t="s">
        <v>374</v>
      </c>
      <c r="AT182" s="17" t="s">
        <v>223</v>
      </c>
      <c r="AU182" s="17" t="s">
        <v>165</v>
      </c>
      <c r="AY182" s="17" t="s">
        <v>157</v>
      </c>
      <c r="BE182" s="214">
        <f>IF(N182="základní",J182,0)</f>
        <v>0</v>
      </c>
      <c r="BF182" s="214">
        <f>IF(N182="snížená",J182,0)</f>
        <v>0</v>
      </c>
      <c r="BG182" s="214">
        <f>IF(N182="zákl. přenesená",J182,0)</f>
        <v>0</v>
      </c>
      <c r="BH182" s="214">
        <f>IF(N182="sníž. přenesená",J182,0)</f>
        <v>0</v>
      </c>
      <c r="BI182" s="214">
        <f>IF(N182="nulová",J182,0)</f>
        <v>0</v>
      </c>
      <c r="BJ182" s="17" t="s">
        <v>165</v>
      </c>
      <c r="BK182" s="214">
        <f>ROUND(I182*H182,0)</f>
        <v>0</v>
      </c>
      <c r="BL182" s="17" t="s">
        <v>247</v>
      </c>
      <c r="BM182" s="17" t="s">
        <v>2564</v>
      </c>
    </row>
    <row r="183" spans="2:51" s="11" customFormat="1" ht="12">
      <c r="B183" s="215"/>
      <c r="C183" s="216"/>
      <c r="D183" s="217" t="s">
        <v>167</v>
      </c>
      <c r="E183" s="218" t="s">
        <v>20</v>
      </c>
      <c r="F183" s="219" t="s">
        <v>2565</v>
      </c>
      <c r="G183" s="216"/>
      <c r="H183" s="220">
        <v>16</v>
      </c>
      <c r="I183" s="221"/>
      <c r="J183" s="216"/>
      <c r="K183" s="216"/>
      <c r="L183" s="222"/>
      <c r="M183" s="223"/>
      <c r="N183" s="224"/>
      <c r="O183" s="224"/>
      <c r="P183" s="224"/>
      <c r="Q183" s="224"/>
      <c r="R183" s="224"/>
      <c r="S183" s="224"/>
      <c r="T183" s="225"/>
      <c r="AT183" s="226" t="s">
        <v>167</v>
      </c>
      <c r="AU183" s="226" t="s">
        <v>165</v>
      </c>
      <c r="AV183" s="11" t="s">
        <v>165</v>
      </c>
      <c r="AW183" s="11" t="s">
        <v>34</v>
      </c>
      <c r="AX183" s="11" t="s">
        <v>8</v>
      </c>
      <c r="AY183" s="226" t="s">
        <v>157</v>
      </c>
    </row>
    <row r="184" spans="2:65" s="1" customFormat="1" ht="16.5" customHeight="1">
      <c r="B184" s="38"/>
      <c r="C184" s="248" t="s">
        <v>456</v>
      </c>
      <c r="D184" s="248" t="s">
        <v>223</v>
      </c>
      <c r="E184" s="249" t="s">
        <v>2566</v>
      </c>
      <c r="F184" s="250" t="s">
        <v>2567</v>
      </c>
      <c r="G184" s="251" t="s">
        <v>231</v>
      </c>
      <c r="H184" s="252">
        <v>35</v>
      </c>
      <c r="I184" s="253"/>
      <c r="J184" s="252">
        <f>ROUND(I184*H184,0)</f>
        <v>0</v>
      </c>
      <c r="K184" s="250" t="s">
        <v>209</v>
      </c>
      <c r="L184" s="254"/>
      <c r="M184" s="255" t="s">
        <v>20</v>
      </c>
      <c r="N184" s="256" t="s">
        <v>46</v>
      </c>
      <c r="O184" s="79"/>
      <c r="P184" s="212">
        <f>O184*H184</f>
        <v>0</v>
      </c>
      <c r="Q184" s="212">
        <v>0</v>
      </c>
      <c r="R184" s="212">
        <f>Q184*H184</f>
        <v>0</v>
      </c>
      <c r="S184" s="212">
        <v>0</v>
      </c>
      <c r="T184" s="213">
        <f>S184*H184</f>
        <v>0</v>
      </c>
      <c r="AR184" s="17" t="s">
        <v>374</v>
      </c>
      <c r="AT184" s="17" t="s">
        <v>223</v>
      </c>
      <c r="AU184" s="17" t="s">
        <v>165</v>
      </c>
      <c r="AY184" s="17" t="s">
        <v>157</v>
      </c>
      <c r="BE184" s="214">
        <f>IF(N184="základní",J184,0)</f>
        <v>0</v>
      </c>
      <c r="BF184" s="214">
        <f>IF(N184="snížená",J184,0)</f>
        <v>0</v>
      </c>
      <c r="BG184" s="214">
        <f>IF(N184="zákl. přenesená",J184,0)</f>
        <v>0</v>
      </c>
      <c r="BH184" s="214">
        <f>IF(N184="sníž. přenesená",J184,0)</f>
        <v>0</v>
      </c>
      <c r="BI184" s="214">
        <f>IF(N184="nulová",J184,0)</f>
        <v>0</v>
      </c>
      <c r="BJ184" s="17" t="s">
        <v>165</v>
      </c>
      <c r="BK184" s="214">
        <f>ROUND(I184*H184,0)</f>
        <v>0</v>
      </c>
      <c r="BL184" s="17" t="s">
        <v>247</v>
      </c>
      <c r="BM184" s="17" t="s">
        <v>2568</v>
      </c>
    </row>
    <row r="185" spans="2:51" s="11" customFormat="1" ht="12">
      <c r="B185" s="215"/>
      <c r="C185" s="216"/>
      <c r="D185" s="217" t="s">
        <v>167</v>
      </c>
      <c r="E185" s="218" t="s">
        <v>20</v>
      </c>
      <c r="F185" s="219" t="s">
        <v>2569</v>
      </c>
      <c r="G185" s="216"/>
      <c r="H185" s="220">
        <v>35</v>
      </c>
      <c r="I185" s="221"/>
      <c r="J185" s="216"/>
      <c r="K185" s="216"/>
      <c r="L185" s="222"/>
      <c r="M185" s="223"/>
      <c r="N185" s="224"/>
      <c r="O185" s="224"/>
      <c r="P185" s="224"/>
      <c r="Q185" s="224"/>
      <c r="R185" s="224"/>
      <c r="S185" s="224"/>
      <c r="T185" s="225"/>
      <c r="AT185" s="226" t="s">
        <v>167</v>
      </c>
      <c r="AU185" s="226" t="s">
        <v>165</v>
      </c>
      <c r="AV185" s="11" t="s">
        <v>165</v>
      </c>
      <c r="AW185" s="11" t="s">
        <v>34</v>
      </c>
      <c r="AX185" s="11" t="s">
        <v>8</v>
      </c>
      <c r="AY185" s="226" t="s">
        <v>157</v>
      </c>
    </row>
    <row r="186" spans="2:65" s="1" customFormat="1" ht="16.5" customHeight="1">
      <c r="B186" s="38"/>
      <c r="C186" s="248" t="s">
        <v>460</v>
      </c>
      <c r="D186" s="248" t="s">
        <v>223</v>
      </c>
      <c r="E186" s="249" t="s">
        <v>2570</v>
      </c>
      <c r="F186" s="250" t="s">
        <v>2571</v>
      </c>
      <c r="G186" s="251" t="s">
        <v>434</v>
      </c>
      <c r="H186" s="252">
        <v>24</v>
      </c>
      <c r="I186" s="253"/>
      <c r="J186" s="252">
        <f>ROUND(I186*H186,0)</f>
        <v>0</v>
      </c>
      <c r="K186" s="250" t="s">
        <v>209</v>
      </c>
      <c r="L186" s="254"/>
      <c r="M186" s="255" t="s">
        <v>20</v>
      </c>
      <c r="N186" s="256" t="s">
        <v>46</v>
      </c>
      <c r="O186" s="79"/>
      <c r="P186" s="212">
        <f>O186*H186</f>
        <v>0</v>
      </c>
      <c r="Q186" s="212">
        <v>0</v>
      </c>
      <c r="R186" s="212">
        <f>Q186*H186</f>
        <v>0</v>
      </c>
      <c r="S186" s="212">
        <v>0</v>
      </c>
      <c r="T186" s="213">
        <f>S186*H186</f>
        <v>0</v>
      </c>
      <c r="AR186" s="17" t="s">
        <v>374</v>
      </c>
      <c r="AT186" s="17" t="s">
        <v>223</v>
      </c>
      <c r="AU186" s="17" t="s">
        <v>165</v>
      </c>
      <c r="AY186" s="17" t="s">
        <v>157</v>
      </c>
      <c r="BE186" s="214">
        <f>IF(N186="základní",J186,0)</f>
        <v>0</v>
      </c>
      <c r="BF186" s="214">
        <f>IF(N186="snížená",J186,0)</f>
        <v>0</v>
      </c>
      <c r="BG186" s="214">
        <f>IF(N186="zákl. přenesená",J186,0)</f>
        <v>0</v>
      </c>
      <c r="BH186" s="214">
        <f>IF(N186="sníž. přenesená",J186,0)</f>
        <v>0</v>
      </c>
      <c r="BI186" s="214">
        <f>IF(N186="nulová",J186,0)</f>
        <v>0</v>
      </c>
      <c r="BJ186" s="17" t="s">
        <v>165</v>
      </c>
      <c r="BK186" s="214">
        <f>ROUND(I186*H186,0)</f>
        <v>0</v>
      </c>
      <c r="BL186" s="17" t="s">
        <v>247</v>
      </c>
      <c r="BM186" s="17" t="s">
        <v>2572</v>
      </c>
    </row>
    <row r="187" spans="2:51" s="11" customFormat="1" ht="12">
      <c r="B187" s="215"/>
      <c r="C187" s="216"/>
      <c r="D187" s="217" t="s">
        <v>167</v>
      </c>
      <c r="E187" s="218" t="s">
        <v>20</v>
      </c>
      <c r="F187" s="219" t="s">
        <v>2573</v>
      </c>
      <c r="G187" s="216"/>
      <c r="H187" s="220">
        <v>24</v>
      </c>
      <c r="I187" s="221"/>
      <c r="J187" s="216"/>
      <c r="K187" s="216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167</v>
      </c>
      <c r="AU187" s="226" t="s">
        <v>165</v>
      </c>
      <c r="AV187" s="11" t="s">
        <v>165</v>
      </c>
      <c r="AW187" s="11" t="s">
        <v>34</v>
      </c>
      <c r="AX187" s="11" t="s">
        <v>8</v>
      </c>
      <c r="AY187" s="226" t="s">
        <v>157</v>
      </c>
    </row>
    <row r="188" spans="2:65" s="1" customFormat="1" ht="16.5" customHeight="1">
      <c r="B188" s="38"/>
      <c r="C188" s="248" t="s">
        <v>466</v>
      </c>
      <c r="D188" s="248" t="s">
        <v>223</v>
      </c>
      <c r="E188" s="249" t="s">
        <v>2574</v>
      </c>
      <c r="F188" s="250" t="s">
        <v>2575</v>
      </c>
      <c r="G188" s="251" t="s">
        <v>434</v>
      </c>
      <c r="H188" s="252">
        <v>24</v>
      </c>
      <c r="I188" s="253"/>
      <c r="J188" s="252">
        <f>ROUND(I188*H188,0)</f>
        <v>0</v>
      </c>
      <c r="K188" s="250" t="s">
        <v>209</v>
      </c>
      <c r="L188" s="254"/>
      <c r="M188" s="255" t="s">
        <v>20</v>
      </c>
      <c r="N188" s="256" t="s">
        <v>46</v>
      </c>
      <c r="O188" s="79"/>
      <c r="P188" s="212">
        <f>O188*H188</f>
        <v>0</v>
      </c>
      <c r="Q188" s="212">
        <v>0</v>
      </c>
      <c r="R188" s="212">
        <f>Q188*H188</f>
        <v>0</v>
      </c>
      <c r="S188" s="212">
        <v>0</v>
      </c>
      <c r="T188" s="213">
        <f>S188*H188</f>
        <v>0</v>
      </c>
      <c r="AR188" s="17" t="s">
        <v>374</v>
      </c>
      <c r="AT188" s="17" t="s">
        <v>223</v>
      </c>
      <c r="AU188" s="17" t="s">
        <v>165</v>
      </c>
      <c r="AY188" s="17" t="s">
        <v>157</v>
      </c>
      <c r="BE188" s="214">
        <f>IF(N188="základní",J188,0)</f>
        <v>0</v>
      </c>
      <c r="BF188" s="214">
        <f>IF(N188="snížená",J188,0)</f>
        <v>0</v>
      </c>
      <c r="BG188" s="214">
        <f>IF(N188="zákl. přenesená",J188,0)</f>
        <v>0</v>
      </c>
      <c r="BH188" s="214">
        <f>IF(N188="sníž. přenesená",J188,0)</f>
        <v>0</v>
      </c>
      <c r="BI188" s="214">
        <f>IF(N188="nulová",J188,0)</f>
        <v>0</v>
      </c>
      <c r="BJ188" s="17" t="s">
        <v>165</v>
      </c>
      <c r="BK188" s="214">
        <f>ROUND(I188*H188,0)</f>
        <v>0</v>
      </c>
      <c r="BL188" s="17" t="s">
        <v>247</v>
      </c>
      <c r="BM188" s="17" t="s">
        <v>2576</v>
      </c>
    </row>
    <row r="189" spans="2:51" s="11" customFormat="1" ht="12">
      <c r="B189" s="215"/>
      <c r="C189" s="216"/>
      <c r="D189" s="217" t="s">
        <v>167</v>
      </c>
      <c r="E189" s="218" t="s">
        <v>20</v>
      </c>
      <c r="F189" s="219" t="s">
        <v>2573</v>
      </c>
      <c r="G189" s="216"/>
      <c r="H189" s="220">
        <v>24</v>
      </c>
      <c r="I189" s="221"/>
      <c r="J189" s="216"/>
      <c r="K189" s="216"/>
      <c r="L189" s="222"/>
      <c r="M189" s="223"/>
      <c r="N189" s="224"/>
      <c r="O189" s="224"/>
      <c r="P189" s="224"/>
      <c r="Q189" s="224"/>
      <c r="R189" s="224"/>
      <c r="S189" s="224"/>
      <c r="T189" s="225"/>
      <c r="AT189" s="226" t="s">
        <v>167</v>
      </c>
      <c r="AU189" s="226" t="s">
        <v>165</v>
      </c>
      <c r="AV189" s="11" t="s">
        <v>165</v>
      </c>
      <c r="AW189" s="11" t="s">
        <v>34</v>
      </c>
      <c r="AX189" s="11" t="s">
        <v>8</v>
      </c>
      <c r="AY189" s="226" t="s">
        <v>157</v>
      </c>
    </row>
    <row r="190" spans="2:65" s="1" customFormat="1" ht="16.5" customHeight="1">
      <c r="B190" s="38"/>
      <c r="C190" s="248" t="s">
        <v>471</v>
      </c>
      <c r="D190" s="248" t="s">
        <v>223</v>
      </c>
      <c r="E190" s="249" t="s">
        <v>2577</v>
      </c>
      <c r="F190" s="250" t="s">
        <v>2578</v>
      </c>
      <c r="G190" s="251" t="s">
        <v>231</v>
      </c>
      <c r="H190" s="252">
        <v>760</v>
      </c>
      <c r="I190" s="253"/>
      <c r="J190" s="252">
        <f>ROUND(I190*H190,0)</f>
        <v>0</v>
      </c>
      <c r="K190" s="250" t="s">
        <v>209</v>
      </c>
      <c r="L190" s="254"/>
      <c r="M190" s="255" t="s">
        <v>20</v>
      </c>
      <c r="N190" s="256" t="s">
        <v>46</v>
      </c>
      <c r="O190" s="79"/>
      <c r="P190" s="212">
        <f>O190*H190</f>
        <v>0</v>
      </c>
      <c r="Q190" s="212">
        <v>0</v>
      </c>
      <c r="R190" s="212">
        <f>Q190*H190</f>
        <v>0</v>
      </c>
      <c r="S190" s="212">
        <v>0</v>
      </c>
      <c r="T190" s="213">
        <f>S190*H190</f>
        <v>0</v>
      </c>
      <c r="AR190" s="17" t="s">
        <v>374</v>
      </c>
      <c r="AT190" s="17" t="s">
        <v>223</v>
      </c>
      <c r="AU190" s="17" t="s">
        <v>165</v>
      </c>
      <c r="AY190" s="17" t="s">
        <v>157</v>
      </c>
      <c r="BE190" s="214">
        <f>IF(N190="základní",J190,0)</f>
        <v>0</v>
      </c>
      <c r="BF190" s="214">
        <f>IF(N190="snížená",J190,0)</f>
        <v>0</v>
      </c>
      <c r="BG190" s="214">
        <f>IF(N190="zákl. přenesená",J190,0)</f>
        <v>0</v>
      </c>
      <c r="BH190" s="214">
        <f>IF(N190="sníž. přenesená",J190,0)</f>
        <v>0</v>
      </c>
      <c r="BI190" s="214">
        <f>IF(N190="nulová",J190,0)</f>
        <v>0</v>
      </c>
      <c r="BJ190" s="17" t="s">
        <v>165</v>
      </c>
      <c r="BK190" s="214">
        <f>ROUND(I190*H190,0)</f>
        <v>0</v>
      </c>
      <c r="BL190" s="17" t="s">
        <v>247</v>
      </c>
      <c r="BM190" s="17" t="s">
        <v>2579</v>
      </c>
    </row>
    <row r="191" spans="2:51" s="11" customFormat="1" ht="12">
      <c r="B191" s="215"/>
      <c r="C191" s="216"/>
      <c r="D191" s="217" t="s">
        <v>167</v>
      </c>
      <c r="E191" s="218" t="s">
        <v>20</v>
      </c>
      <c r="F191" s="219" t="s">
        <v>2580</v>
      </c>
      <c r="G191" s="216"/>
      <c r="H191" s="220">
        <v>760</v>
      </c>
      <c r="I191" s="221"/>
      <c r="J191" s="216"/>
      <c r="K191" s="216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167</v>
      </c>
      <c r="AU191" s="226" t="s">
        <v>165</v>
      </c>
      <c r="AV191" s="11" t="s">
        <v>165</v>
      </c>
      <c r="AW191" s="11" t="s">
        <v>34</v>
      </c>
      <c r="AX191" s="11" t="s">
        <v>8</v>
      </c>
      <c r="AY191" s="226" t="s">
        <v>157</v>
      </c>
    </row>
    <row r="192" spans="2:65" s="1" customFormat="1" ht="16.5" customHeight="1">
      <c r="B192" s="38"/>
      <c r="C192" s="248" t="s">
        <v>476</v>
      </c>
      <c r="D192" s="248" t="s">
        <v>223</v>
      </c>
      <c r="E192" s="249" t="s">
        <v>2581</v>
      </c>
      <c r="F192" s="250" t="s">
        <v>1464</v>
      </c>
      <c r="G192" s="251" t="s">
        <v>434</v>
      </c>
      <c r="H192" s="252">
        <v>36</v>
      </c>
      <c r="I192" s="253"/>
      <c r="J192" s="252">
        <f>ROUND(I192*H192,0)</f>
        <v>0</v>
      </c>
      <c r="K192" s="250" t="s">
        <v>209</v>
      </c>
      <c r="L192" s="254"/>
      <c r="M192" s="255" t="s">
        <v>20</v>
      </c>
      <c r="N192" s="256" t="s">
        <v>46</v>
      </c>
      <c r="O192" s="79"/>
      <c r="P192" s="212">
        <f>O192*H192</f>
        <v>0</v>
      </c>
      <c r="Q192" s="212">
        <v>0</v>
      </c>
      <c r="R192" s="212">
        <f>Q192*H192</f>
        <v>0</v>
      </c>
      <c r="S192" s="212">
        <v>0</v>
      </c>
      <c r="T192" s="213">
        <f>S192*H192</f>
        <v>0</v>
      </c>
      <c r="AR192" s="17" t="s">
        <v>374</v>
      </c>
      <c r="AT192" s="17" t="s">
        <v>223</v>
      </c>
      <c r="AU192" s="17" t="s">
        <v>165</v>
      </c>
      <c r="AY192" s="17" t="s">
        <v>157</v>
      </c>
      <c r="BE192" s="214">
        <f>IF(N192="základní",J192,0)</f>
        <v>0</v>
      </c>
      <c r="BF192" s="214">
        <f>IF(N192="snížená",J192,0)</f>
        <v>0</v>
      </c>
      <c r="BG192" s="214">
        <f>IF(N192="zákl. přenesená",J192,0)</f>
        <v>0</v>
      </c>
      <c r="BH192" s="214">
        <f>IF(N192="sníž. přenesená",J192,0)</f>
        <v>0</v>
      </c>
      <c r="BI192" s="214">
        <f>IF(N192="nulová",J192,0)</f>
        <v>0</v>
      </c>
      <c r="BJ192" s="17" t="s">
        <v>165</v>
      </c>
      <c r="BK192" s="214">
        <f>ROUND(I192*H192,0)</f>
        <v>0</v>
      </c>
      <c r="BL192" s="17" t="s">
        <v>247</v>
      </c>
      <c r="BM192" s="17" t="s">
        <v>2582</v>
      </c>
    </row>
    <row r="193" spans="2:51" s="11" customFormat="1" ht="12">
      <c r="B193" s="215"/>
      <c r="C193" s="216"/>
      <c r="D193" s="217" t="s">
        <v>167</v>
      </c>
      <c r="E193" s="218" t="s">
        <v>20</v>
      </c>
      <c r="F193" s="219" t="s">
        <v>2583</v>
      </c>
      <c r="G193" s="216"/>
      <c r="H193" s="220">
        <v>36</v>
      </c>
      <c r="I193" s="221"/>
      <c r="J193" s="216"/>
      <c r="K193" s="216"/>
      <c r="L193" s="222"/>
      <c r="M193" s="223"/>
      <c r="N193" s="224"/>
      <c r="O193" s="224"/>
      <c r="P193" s="224"/>
      <c r="Q193" s="224"/>
      <c r="R193" s="224"/>
      <c r="S193" s="224"/>
      <c r="T193" s="225"/>
      <c r="AT193" s="226" t="s">
        <v>167</v>
      </c>
      <c r="AU193" s="226" t="s">
        <v>165</v>
      </c>
      <c r="AV193" s="11" t="s">
        <v>165</v>
      </c>
      <c r="AW193" s="11" t="s">
        <v>34</v>
      </c>
      <c r="AX193" s="11" t="s">
        <v>8</v>
      </c>
      <c r="AY193" s="226" t="s">
        <v>157</v>
      </c>
    </row>
    <row r="194" spans="2:65" s="1" customFormat="1" ht="16.5" customHeight="1">
      <c r="B194" s="38"/>
      <c r="C194" s="248" t="s">
        <v>481</v>
      </c>
      <c r="D194" s="248" t="s">
        <v>223</v>
      </c>
      <c r="E194" s="249" t="s">
        <v>2584</v>
      </c>
      <c r="F194" s="250" t="s">
        <v>1468</v>
      </c>
      <c r="G194" s="251" t="s">
        <v>434</v>
      </c>
      <c r="H194" s="252">
        <v>36</v>
      </c>
      <c r="I194" s="253"/>
      <c r="J194" s="252">
        <f>ROUND(I194*H194,0)</f>
        <v>0</v>
      </c>
      <c r="K194" s="250" t="s">
        <v>209</v>
      </c>
      <c r="L194" s="254"/>
      <c r="M194" s="255" t="s">
        <v>20</v>
      </c>
      <c r="N194" s="256" t="s">
        <v>46</v>
      </c>
      <c r="O194" s="79"/>
      <c r="P194" s="212">
        <f>O194*H194</f>
        <v>0</v>
      </c>
      <c r="Q194" s="212">
        <v>0</v>
      </c>
      <c r="R194" s="212">
        <f>Q194*H194</f>
        <v>0</v>
      </c>
      <c r="S194" s="212">
        <v>0</v>
      </c>
      <c r="T194" s="213">
        <f>S194*H194</f>
        <v>0</v>
      </c>
      <c r="AR194" s="17" t="s">
        <v>374</v>
      </c>
      <c r="AT194" s="17" t="s">
        <v>223</v>
      </c>
      <c r="AU194" s="17" t="s">
        <v>165</v>
      </c>
      <c r="AY194" s="17" t="s">
        <v>157</v>
      </c>
      <c r="BE194" s="214">
        <f>IF(N194="základní",J194,0)</f>
        <v>0</v>
      </c>
      <c r="BF194" s="214">
        <f>IF(N194="snížená",J194,0)</f>
        <v>0</v>
      </c>
      <c r="BG194" s="214">
        <f>IF(N194="zákl. přenesená",J194,0)</f>
        <v>0</v>
      </c>
      <c r="BH194" s="214">
        <f>IF(N194="sníž. přenesená",J194,0)</f>
        <v>0</v>
      </c>
      <c r="BI194" s="214">
        <f>IF(N194="nulová",J194,0)</f>
        <v>0</v>
      </c>
      <c r="BJ194" s="17" t="s">
        <v>165</v>
      </c>
      <c r="BK194" s="214">
        <f>ROUND(I194*H194,0)</f>
        <v>0</v>
      </c>
      <c r="BL194" s="17" t="s">
        <v>247</v>
      </c>
      <c r="BM194" s="17" t="s">
        <v>2585</v>
      </c>
    </row>
    <row r="195" spans="2:51" s="11" customFormat="1" ht="12">
      <c r="B195" s="215"/>
      <c r="C195" s="216"/>
      <c r="D195" s="217" t="s">
        <v>167</v>
      </c>
      <c r="E195" s="218" t="s">
        <v>20</v>
      </c>
      <c r="F195" s="219" t="s">
        <v>2583</v>
      </c>
      <c r="G195" s="216"/>
      <c r="H195" s="220">
        <v>36</v>
      </c>
      <c r="I195" s="221"/>
      <c r="J195" s="216"/>
      <c r="K195" s="216"/>
      <c r="L195" s="222"/>
      <c r="M195" s="223"/>
      <c r="N195" s="224"/>
      <c r="O195" s="224"/>
      <c r="P195" s="224"/>
      <c r="Q195" s="224"/>
      <c r="R195" s="224"/>
      <c r="S195" s="224"/>
      <c r="T195" s="225"/>
      <c r="AT195" s="226" t="s">
        <v>167</v>
      </c>
      <c r="AU195" s="226" t="s">
        <v>165</v>
      </c>
      <c r="AV195" s="11" t="s">
        <v>165</v>
      </c>
      <c r="AW195" s="11" t="s">
        <v>34</v>
      </c>
      <c r="AX195" s="11" t="s">
        <v>8</v>
      </c>
      <c r="AY195" s="226" t="s">
        <v>157</v>
      </c>
    </row>
    <row r="196" spans="2:65" s="1" customFormat="1" ht="16.5" customHeight="1">
      <c r="B196" s="38"/>
      <c r="C196" s="248" t="s">
        <v>486</v>
      </c>
      <c r="D196" s="248" t="s">
        <v>223</v>
      </c>
      <c r="E196" s="249" t="s">
        <v>2586</v>
      </c>
      <c r="F196" s="250" t="s">
        <v>2587</v>
      </c>
      <c r="G196" s="251" t="s">
        <v>434</v>
      </c>
      <c r="H196" s="252">
        <v>18</v>
      </c>
      <c r="I196" s="253"/>
      <c r="J196" s="252">
        <f>ROUND(I196*H196,0)</f>
        <v>0</v>
      </c>
      <c r="K196" s="250" t="s">
        <v>209</v>
      </c>
      <c r="L196" s="254"/>
      <c r="M196" s="255" t="s">
        <v>20</v>
      </c>
      <c r="N196" s="256" t="s">
        <v>46</v>
      </c>
      <c r="O196" s="79"/>
      <c r="P196" s="212">
        <f>O196*H196</f>
        <v>0</v>
      </c>
      <c r="Q196" s="212">
        <v>0</v>
      </c>
      <c r="R196" s="212">
        <f>Q196*H196</f>
        <v>0</v>
      </c>
      <c r="S196" s="212">
        <v>0</v>
      </c>
      <c r="T196" s="213">
        <f>S196*H196</f>
        <v>0</v>
      </c>
      <c r="AR196" s="17" t="s">
        <v>374</v>
      </c>
      <c r="AT196" s="17" t="s">
        <v>223</v>
      </c>
      <c r="AU196" s="17" t="s">
        <v>165</v>
      </c>
      <c r="AY196" s="17" t="s">
        <v>157</v>
      </c>
      <c r="BE196" s="214">
        <f>IF(N196="základní",J196,0)</f>
        <v>0</v>
      </c>
      <c r="BF196" s="214">
        <f>IF(N196="snížená",J196,0)</f>
        <v>0</v>
      </c>
      <c r="BG196" s="214">
        <f>IF(N196="zákl. přenesená",J196,0)</f>
        <v>0</v>
      </c>
      <c r="BH196" s="214">
        <f>IF(N196="sníž. přenesená",J196,0)</f>
        <v>0</v>
      </c>
      <c r="BI196" s="214">
        <f>IF(N196="nulová",J196,0)</f>
        <v>0</v>
      </c>
      <c r="BJ196" s="17" t="s">
        <v>165</v>
      </c>
      <c r="BK196" s="214">
        <f>ROUND(I196*H196,0)</f>
        <v>0</v>
      </c>
      <c r="BL196" s="17" t="s">
        <v>247</v>
      </c>
      <c r="BM196" s="17" t="s">
        <v>2588</v>
      </c>
    </row>
    <row r="197" spans="2:51" s="11" customFormat="1" ht="12">
      <c r="B197" s="215"/>
      <c r="C197" s="216"/>
      <c r="D197" s="217" t="s">
        <v>167</v>
      </c>
      <c r="E197" s="218" t="s">
        <v>20</v>
      </c>
      <c r="F197" s="219" t="s">
        <v>2589</v>
      </c>
      <c r="G197" s="216"/>
      <c r="H197" s="220">
        <v>18</v>
      </c>
      <c r="I197" s="221"/>
      <c r="J197" s="216"/>
      <c r="K197" s="216"/>
      <c r="L197" s="222"/>
      <c r="M197" s="223"/>
      <c r="N197" s="224"/>
      <c r="O197" s="224"/>
      <c r="P197" s="224"/>
      <c r="Q197" s="224"/>
      <c r="R197" s="224"/>
      <c r="S197" s="224"/>
      <c r="T197" s="225"/>
      <c r="AT197" s="226" t="s">
        <v>167</v>
      </c>
      <c r="AU197" s="226" t="s">
        <v>165</v>
      </c>
      <c r="AV197" s="11" t="s">
        <v>165</v>
      </c>
      <c r="AW197" s="11" t="s">
        <v>34</v>
      </c>
      <c r="AX197" s="11" t="s">
        <v>8</v>
      </c>
      <c r="AY197" s="226" t="s">
        <v>157</v>
      </c>
    </row>
    <row r="198" spans="2:65" s="1" customFormat="1" ht="16.5" customHeight="1">
      <c r="B198" s="38"/>
      <c r="C198" s="248" t="s">
        <v>491</v>
      </c>
      <c r="D198" s="248" t="s">
        <v>223</v>
      </c>
      <c r="E198" s="249" t="s">
        <v>2590</v>
      </c>
      <c r="F198" s="250" t="s">
        <v>2591</v>
      </c>
      <c r="G198" s="251" t="s">
        <v>434</v>
      </c>
      <c r="H198" s="252">
        <v>18</v>
      </c>
      <c r="I198" s="253"/>
      <c r="J198" s="252">
        <f>ROUND(I198*H198,0)</f>
        <v>0</v>
      </c>
      <c r="K198" s="250" t="s">
        <v>209</v>
      </c>
      <c r="L198" s="254"/>
      <c r="M198" s="255" t="s">
        <v>20</v>
      </c>
      <c r="N198" s="256" t="s">
        <v>46</v>
      </c>
      <c r="O198" s="79"/>
      <c r="P198" s="212">
        <f>O198*H198</f>
        <v>0</v>
      </c>
      <c r="Q198" s="212">
        <v>0</v>
      </c>
      <c r="R198" s="212">
        <f>Q198*H198</f>
        <v>0</v>
      </c>
      <c r="S198" s="212">
        <v>0</v>
      </c>
      <c r="T198" s="213">
        <f>S198*H198</f>
        <v>0</v>
      </c>
      <c r="AR198" s="17" t="s">
        <v>374</v>
      </c>
      <c r="AT198" s="17" t="s">
        <v>223</v>
      </c>
      <c r="AU198" s="17" t="s">
        <v>165</v>
      </c>
      <c r="AY198" s="17" t="s">
        <v>157</v>
      </c>
      <c r="BE198" s="214">
        <f>IF(N198="základní",J198,0)</f>
        <v>0</v>
      </c>
      <c r="BF198" s="214">
        <f>IF(N198="snížená",J198,0)</f>
        <v>0</v>
      </c>
      <c r="BG198" s="214">
        <f>IF(N198="zákl. přenesená",J198,0)</f>
        <v>0</v>
      </c>
      <c r="BH198" s="214">
        <f>IF(N198="sníž. přenesená",J198,0)</f>
        <v>0</v>
      </c>
      <c r="BI198" s="214">
        <f>IF(N198="nulová",J198,0)</f>
        <v>0</v>
      </c>
      <c r="BJ198" s="17" t="s">
        <v>165</v>
      </c>
      <c r="BK198" s="214">
        <f>ROUND(I198*H198,0)</f>
        <v>0</v>
      </c>
      <c r="BL198" s="17" t="s">
        <v>247</v>
      </c>
      <c r="BM198" s="17" t="s">
        <v>2592</v>
      </c>
    </row>
    <row r="199" spans="2:51" s="11" customFormat="1" ht="12">
      <c r="B199" s="215"/>
      <c r="C199" s="216"/>
      <c r="D199" s="217" t="s">
        <v>167</v>
      </c>
      <c r="E199" s="218" t="s">
        <v>20</v>
      </c>
      <c r="F199" s="219" t="s">
        <v>2589</v>
      </c>
      <c r="G199" s="216"/>
      <c r="H199" s="220">
        <v>18</v>
      </c>
      <c r="I199" s="221"/>
      <c r="J199" s="216"/>
      <c r="K199" s="216"/>
      <c r="L199" s="222"/>
      <c r="M199" s="223"/>
      <c r="N199" s="224"/>
      <c r="O199" s="224"/>
      <c r="P199" s="224"/>
      <c r="Q199" s="224"/>
      <c r="R199" s="224"/>
      <c r="S199" s="224"/>
      <c r="T199" s="225"/>
      <c r="AT199" s="226" t="s">
        <v>167</v>
      </c>
      <c r="AU199" s="226" t="s">
        <v>165</v>
      </c>
      <c r="AV199" s="11" t="s">
        <v>165</v>
      </c>
      <c r="AW199" s="11" t="s">
        <v>34</v>
      </c>
      <c r="AX199" s="11" t="s">
        <v>8</v>
      </c>
      <c r="AY199" s="226" t="s">
        <v>157</v>
      </c>
    </row>
    <row r="200" spans="2:65" s="1" customFormat="1" ht="16.5" customHeight="1">
      <c r="B200" s="38"/>
      <c r="C200" s="248" t="s">
        <v>495</v>
      </c>
      <c r="D200" s="248" t="s">
        <v>223</v>
      </c>
      <c r="E200" s="249" t="s">
        <v>2593</v>
      </c>
      <c r="F200" s="250" t="s">
        <v>2594</v>
      </c>
      <c r="G200" s="251" t="s">
        <v>434</v>
      </c>
      <c r="H200" s="252">
        <v>4</v>
      </c>
      <c r="I200" s="253"/>
      <c r="J200" s="252">
        <f>ROUND(I200*H200,0)</f>
        <v>0</v>
      </c>
      <c r="K200" s="250" t="s">
        <v>209</v>
      </c>
      <c r="L200" s="254"/>
      <c r="M200" s="255" t="s">
        <v>20</v>
      </c>
      <c r="N200" s="256" t="s">
        <v>46</v>
      </c>
      <c r="O200" s="79"/>
      <c r="P200" s="212">
        <f>O200*H200</f>
        <v>0</v>
      </c>
      <c r="Q200" s="212">
        <v>0</v>
      </c>
      <c r="R200" s="212">
        <f>Q200*H200</f>
        <v>0</v>
      </c>
      <c r="S200" s="212">
        <v>0</v>
      </c>
      <c r="T200" s="213">
        <f>S200*H200</f>
        <v>0</v>
      </c>
      <c r="AR200" s="17" t="s">
        <v>374</v>
      </c>
      <c r="AT200" s="17" t="s">
        <v>223</v>
      </c>
      <c r="AU200" s="17" t="s">
        <v>165</v>
      </c>
      <c r="AY200" s="17" t="s">
        <v>157</v>
      </c>
      <c r="BE200" s="214">
        <f>IF(N200="základní",J200,0)</f>
        <v>0</v>
      </c>
      <c r="BF200" s="214">
        <f>IF(N200="snížená",J200,0)</f>
        <v>0</v>
      </c>
      <c r="BG200" s="214">
        <f>IF(N200="zákl. přenesená",J200,0)</f>
        <v>0</v>
      </c>
      <c r="BH200" s="214">
        <f>IF(N200="sníž. přenesená",J200,0)</f>
        <v>0</v>
      </c>
      <c r="BI200" s="214">
        <f>IF(N200="nulová",J200,0)</f>
        <v>0</v>
      </c>
      <c r="BJ200" s="17" t="s">
        <v>165</v>
      </c>
      <c r="BK200" s="214">
        <f>ROUND(I200*H200,0)</f>
        <v>0</v>
      </c>
      <c r="BL200" s="17" t="s">
        <v>247</v>
      </c>
      <c r="BM200" s="17" t="s">
        <v>2595</v>
      </c>
    </row>
    <row r="201" spans="2:51" s="11" customFormat="1" ht="12">
      <c r="B201" s="215"/>
      <c r="C201" s="216"/>
      <c r="D201" s="217" t="s">
        <v>167</v>
      </c>
      <c r="E201" s="218" t="s">
        <v>20</v>
      </c>
      <c r="F201" s="219" t="s">
        <v>1632</v>
      </c>
      <c r="G201" s="216"/>
      <c r="H201" s="220">
        <v>4</v>
      </c>
      <c r="I201" s="221"/>
      <c r="J201" s="216"/>
      <c r="K201" s="216"/>
      <c r="L201" s="222"/>
      <c r="M201" s="223"/>
      <c r="N201" s="224"/>
      <c r="O201" s="224"/>
      <c r="P201" s="224"/>
      <c r="Q201" s="224"/>
      <c r="R201" s="224"/>
      <c r="S201" s="224"/>
      <c r="T201" s="225"/>
      <c r="AT201" s="226" t="s">
        <v>167</v>
      </c>
      <c r="AU201" s="226" t="s">
        <v>165</v>
      </c>
      <c r="AV201" s="11" t="s">
        <v>165</v>
      </c>
      <c r="AW201" s="11" t="s">
        <v>34</v>
      </c>
      <c r="AX201" s="11" t="s">
        <v>8</v>
      </c>
      <c r="AY201" s="226" t="s">
        <v>157</v>
      </c>
    </row>
    <row r="202" spans="2:65" s="1" customFormat="1" ht="16.5" customHeight="1">
      <c r="B202" s="38"/>
      <c r="C202" s="248" t="s">
        <v>499</v>
      </c>
      <c r="D202" s="248" t="s">
        <v>223</v>
      </c>
      <c r="E202" s="249" t="s">
        <v>2596</v>
      </c>
      <c r="F202" s="250" t="s">
        <v>2597</v>
      </c>
      <c r="G202" s="251" t="s">
        <v>434</v>
      </c>
      <c r="H202" s="252">
        <v>4</v>
      </c>
      <c r="I202" s="253"/>
      <c r="J202" s="252">
        <f>ROUND(I202*H202,0)</f>
        <v>0</v>
      </c>
      <c r="K202" s="250" t="s">
        <v>209</v>
      </c>
      <c r="L202" s="254"/>
      <c r="M202" s="255" t="s">
        <v>20</v>
      </c>
      <c r="N202" s="256" t="s">
        <v>46</v>
      </c>
      <c r="O202" s="79"/>
      <c r="P202" s="212">
        <f>O202*H202</f>
        <v>0</v>
      </c>
      <c r="Q202" s="212">
        <v>0</v>
      </c>
      <c r="R202" s="212">
        <f>Q202*H202</f>
        <v>0</v>
      </c>
      <c r="S202" s="212">
        <v>0</v>
      </c>
      <c r="T202" s="213">
        <f>S202*H202</f>
        <v>0</v>
      </c>
      <c r="AR202" s="17" t="s">
        <v>374</v>
      </c>
      <c r="AT202" s="17" t="s">
        <v>223</v>
      </c>
      <c r="AU202" s="17" t="s">
        <v>165</v>
      </c>
      <c r="AY202" s="17" t="s">
        <v>157</v>
      </c>
      <c r="BE202" s="214">
        <f>IF(N202="základní",J202,0)</f>
        <v>0</v>
      </c>
      <c r="BF202" s="214">
        <f>IF(N202="snížená",J202,0)</f>
        <v>0</v>
      </c>
      <c r="BG202" s="214">
        <f>IF(N202="zákl. přenesená",J202,0)</f>
        <v>0</v>
      </c>
      <c r="BH202" s="214">
        <f>IF(N202="sníž. přenesená",J202,0)</f>
        <v>0</v>
      </c>
      <c r="BI202" s="214">
        <f>IF(N202="nulová",J202,0)</f>
        <v>0</v>
      </c>
      <c r="BJ202" s="17" t="s">
        <v>165</v>
      </c>
      <c r="BK202" s="214">
        <f>ROUND(I202*H202,0)</f>
        <v>0</v>
      </c>
      <c r="BL202" s="17" t="s">
        <v>247</v>
      </c>
      <c r="BM202" s="17" t="s">
        <v>2598</v>
      </c>
    </row>
    <row r="203" spans="2:51" s="11" customFormat="1" ht="12">
      <c r="B203" s="215"/>
      <c r="C203" s="216"/>
      <c r="D203" s="217" t="s">
        <v>167</v>
      </c>
      <c r="E203" s="218" t="s">
        <v>20</v>
      </c>
      <c r="F203" s="219" t="s">
        <v>1632</v>
      </c>
      <c r="G203" s="216"/>
      <c r="H203" s="220">
        <v>4</v>
      </c>
      <c r="I203" s="221"/>
      <c r="J203" s="216"/>
      <c r="K203" s="216"/>
      <c r="L203" s="222"/>
      <c r="M203" s="223"/>
      <c r="N203" s="224"/>
      <c r="O203" s="224"/>
      <c r="P203" s="224"/>
      <c r="Q203" s="224"/>
      <c r="R203" s="224"/>
      <c r="S203" s="224"/>
      <c r="T203" s="225"/>
      <c r="AT203" s="226" t="s">
        <v>167</v>
      </c>
      <c r="AU203" s="226" t="s">
        <v>165</v>
      </c>
      <c r="AV203" s="11" t="s">
        <v>165</v>
      </c>
      <c r="AW203" s="11" t="s">
        <v>34</v>
      </c>
      <c r="AX203" s="11" t="s">
        <v>8</v>
      </c>
      <c r="AY203" s="226" t="s">
        <v>157</v>
      </c>
    </row>
    <row r="204" spans="2:65" s="1" customFormat="1" ht="16.5" customHeight="1">
      <c r="B204" s="38"/>
      <c r="C204" s="248" t="s">
        <v>504</v>
      </c>
      <c r="D204" s="248" t="s">
        <v>223</v>
      </c>
      <c r="E204" s="249" t="s">
        <v>2599</v>
      </c>
      <c r="F204" s="250" t="s">
        <v>2600</v>
      </c>
      <c r="G204" s="251" t="s">
        <v>434</v>
      </c>
      <c r="H204" s="252">
        <v>4</v>
      </c>
      <c r="I204" s="253"/>
      <c r="J204" s="252">
        <f>ROUND(I204*H204,0)</f>
        <v>0</v>
      </c>
      <c r="K204" s="250" t="s">
        <v>209</v>
      </c>
      <c r="L204" s="254"/>
      <c r="M204" s="255" t="s">
        <v>20</v>
      </c>
      <c r="N204" s="256" t="s">
        <v>46</v>
      </c>
      <c r="O204" s="79"/>
      <c r="P204" s="212">
        <f>O204*H204</f>
        <v>0</v>
      </c>
      <c r="Q204" s="212">
        <v>0</v>
      </c>
      <c r="R204" s="212">
        <f>Q204*H204</f>
        <v>0</v>
      </c>
      <c r="S204" s="212">
        <v>0</v>
      </c>
      <c r="T204" s="213">
        <f>S204*H204</f>
        <v>0</v>
      </c>
      <c r="AR204" s="17" t="s">
        <v>374</v>
      </c>
      <c r="AT204" s="17" t="s">
        <v>223</v>
      </c>
      <c r="AU204" s="17" t="s">
        <v>165</v>
      </c>
      <c r="AY204" s="17" t="s">
        <v>157</v>
      </c>
      <c r="BE204" s="214">
        <f>IF(N204="základní",J204,0)</f>
        <v>0</v>
      </c>
      <c r="BF204" s="214">
        <f>IF(N204="snížená",J204,0)</f>
        <v>0</v>
      </c>
      <c r="BG204" s="214">
        <f>IF(N204="zákl. přenesená",J204,0)</f>
        <v>0</v>
      </c>
      <c r="BH204" s="214">
        <f>IF(N204="sníž. přenesená",J204,0)</f>
        <v>0</v>
      </c>
      <c r="BI204" s="214">
        <f>IF(N204="nulová",J204,0)</f>
        <v>0</v>
      </c>
      <c r="BJ204" s="17" t="s">
        <v>165</v>
      </c>
      <c r="BK204" s="214">
        <f>ROUND(I204*H204,0)</f>
        <v>0</v>
      </c>
      <c r="BL204" s="17" t="s">
        <v>247</v>
      </c>
      <c r="BM204" s="17" t="s">
        <v>2601</v>
      </c>
    </row>
    <row r="205" spans="2:51" s="11" customFormat="1" ht="12">
      <c r="B205" s="215"/>
      <c r="C205" s="216"/>
      <c r="D205" s="217" t="s">
        <v>167</v>
      </c>
      <c r="E205" s="218" t="s">
        <v>20</v>
      </c>
      <c r="F205" s="219" t="s">
        <v>1632</v>
      </c>
      <c r="G205" s="216"/>
      <c r="H205" s="220">
        <v>4</v>
      </c>
      <c r="I205" s="221"/>
      <c r="J205" s="216"/>
      <c r="K205" s="216"/>
      <c r="L205" s="222"/>
      <c r="M205" s="223"/>
      <c r="N205" s="224"/>
      <c r="O205" s="224"/>
      <c r="P205" s="224"/>
      <c r="Q205" s="224"/>
      <c r="R205" s="224"/>
      <c r="S205" s="224"/>
      <c r="T205" s="225"/>
      <c r="AT205" s="226" t="s">
        <v>167</v>
      </c>
      <c r="AU205" s="226" t="s">
        <v>165</v>
      </c>
      <c r="AV205" s="11" t="s">
        <v>165</v>
      </c>
      <c r="AW205" s="11" t="s">
        <v>34</v>
      </c>
      <c r="AX205" s="11" t="s">
        <v>8</v>
      </c>
      <c r="AY205" s="226" t="s">
        <v>157</v>
      </c>
    </row>
    <row r="206" spans="2:65" s="1" customFormat="1" ht="16.5" customHeight="1">
      <c r="B206" s="38"/>
      <c r="C206" s="248" t="s">
        <v>511</v>
      </c>
      <c r="D206" s="248" t="s">
        <v>223</v>
      </c>
      <c r="E206" s="249" t="s">
        <v>2602</v>
      </c>
      <c r="F206" s="250" t="s">
        <v>2603</v>
      </c>
      <c r="G206" s="251" t="s">
        <v>231</v>
      </c>
      <c r="H206" s="252">
        <v>18</v>
      </c>
      <c r="I206" s="253"/>
      <c r="J206" s="252">
        <f>ROUND(I206*H206,0)</f>
        <v>0</v>
      </c>
      <c r="K206" s="250" t="s">
        <v>209</v>
      </c>
      <c r="L206" s="254"/>
      <c r="M206" s="255" t="s">
        <v>20</v>
      </c>
      <c r="N206" s="256" t="s">
        <v>46</v>
      </c>
      <c r="O206" s="79"/>
      <c r="P206" s="212">
        <f>O206*H206</f>
        <v>0</v>
      </c>
      <c r="Q206" s="212">
        <v>0</v>
      </c>
      <c r="R206" s="212">
        <f>Q206*H206</f>
        <v>0</v>
      </c>
      <c r="S206" s="212">
        <v>0</v>
      </c>
      <c r="T206" s="213">
        <f>S206*H206</f>
        <v>0</v>
      </c>
      <c r="AR206" s="17" t="s">
        <v>374</v>
      </c>
      <c r="AT206" s="17" t="s">
        <v>223</v>
      </c>
      <c r="AU206" s="17" t="s">
        <v>165</v>
      </c>
      <c r="AY206" s="17" t="s">
        <v>157</v>
      </c>
      <c r="BE206" s="214">
        <f>IF(N206="základní",J206,0)</f>
        <v>0</v>
      </c>
      <c r="BF206" s="214">
        <f>IF(N206="snížená",J206,0)</f>
        <v>0</v>
      </c>
      <c r="BG206" s="214">
        <f>IF(N206="zákl. přenesená",J206,0)</f>
        <v>0</v>
      </c>
      <c r="BH206" s="214">
        <f>IF(N206="sníž. přenesená",J206,0)</f>
        <v>0</v>
      </c>
      <c r="BI206" s="214">
        <f>IF(N206="nulová",J206,0)</f>
        <v>0</v>
      </c>
      <c r="BJ206" s="17" t="s">
        <v>165</v>
      </c>
      <c r="BK206" s="214">
        <f>ROUND(I206*H206,0)</f>
        <v>0</v>
      </c>
      <c r="BL206" s="17" t="s">
        <v>247</v>
      </c>
      <c r="BM206" s="17" t="s">
        <v>2604</v>
      </c>
    </row>
    <row r="207" spans="2:51" s="11" customFormat="1" ht="12">
      <c r="B207" s="215"/>
      <c r="C207" s="216"/>
      <c r="D207" s="217" t="s">
        <v>167</v>
      </c>
      <c r="E207" s="218" t="s">
        <v>20</v>
      </c>
      <c r="F207" s="219" t="s">
        <v>2605</v>
      </c>
      <c r="G207" s="216"/>
      <c r="H207" s="220">
        <v>18</v>
      </c>
      <c r="I207" s="221"/>
      <c r="J207" s="216"/>
      <c r="K207" s="216"/>
      <c r="L207" s="222"/>
      <c r="M207" s="223"/>
      <c r="N207" s="224"/>
      <c r="O207" s="224"/>
      <c r="P207" s="224"/>
      <c r="Q207" s="224"/>
      <c r="R207" s="224"/>
      <c r="S207" s="224"/>
      <c r="T207" s="225"/>
      <c r="AT207" s="226" t="s">
        <v>167</v>
      </c>
      <c r="AU207" s="226" t="s">
        <v>165</v>
      </c>
      <c r="AV207" s="11" t="s">
        <v>165</v>
      </c>
      <c r="AW207" s="11" t="s">
        <v>34</v>
      </c>
      <c r="AX207" s="11" t="s">
        <v>8</v>
      </c>
      <c r="AY207" s="226" t="s">
        <v>157</v>
      </c>
    </row>
    <row r="208" spans="2:65" s="1" customFormat="1" ht="16.5" customHeight="1">
      <c r="B208" s="38"/>
      <c r="C208" s="248" t="s">
        <v>517</v>
      </c>
      <c r="D208" s="248" t="s">
        <v>223</v>
      </c>
      <c r="E208" s="249" t="s">
        <v>2606</v>
      </c>
      <c r="F208" s="250" t="s">
        <v>2607</v>
      </c>
      <c r="G208" s="251" t="s">
        <v>434</v>
      </c>
      <c r="H208" s="252">
        <v>18</v>
      </c>
      <c r="I208" s="253"/>
      <c r="J208" s="252">
        <f>ROUND(I208*H208,0)</f>
        <v>0</v>
      </c>
      <c r="K208" s="250" t="s">
        <v>209</v>
      </c>
      <c r="L208" s="254"/>
      <c r="M208" s="255" t="s">
        <v>20</v>
      </c>
      <c r="N208" s="256" t="s">
        <v>46</v>
      </c>
      <c r="O208" s="79"/>
      <c r="P208" s="212">
        <f>O208*H208</f>
        <v>0</v>
      </c>
      <c r="Q208" s="212">
        <v>0</v>
      </c>
      <c r="R208" s="212">
        <f>Q208*H208</f>
        <v>0</v>
      </c>
      <c r="S208" s="212">
        <v>0</v>
      </c>
      <c r="T208" s="213">
        <f>S208*H208</f>
        <v>0</v>
      </c>
      <c r="AR208" s="17" t="s">
        <v>374</v>
      </c>
      <c r="AT208" s="17" t="s">
        <v>223</v>
      </c>
      <c r="AU208" s="17" t="s">
        <v>165</v>
      </c>
      <c r="AY208" s="17" t="s">
        <v>157</v>
      </c>
      <c r="BE208" s="214">
        <f>IF(N208="základní",J208,0)</f>
        <v>0</v>
      </c>
      <c r="BF208" s="214">
        <f>IF(N208="snížená",J208,0)</f>
        <v>0</v>
      </c>
      <c r="BG208" s="214">
        <f>IF(N208="zákl. přenesená",J208,0)</f>
        <v>0</v>
      </c>
      <c r="BH208" s="214">
        <f>IF(N208="sníž. přenesená",J208,0)</f>
        <v>0</v>
      </c>
      <c r="BI208" s="214">
        <f>IF(N208="nulová",J208,0)</f>
        <v>0</v>
      </c>
      <c r="BJ208" s="17" t="s">
        <v>165</v>
      </c>
      <c r="BK208" s="214">
        <f>ROUND(I208*H208,0)</f>
        <v>0</v>
      </c>
      <c r="BL208" s="17" t="s">
        <v>247</v>
      </c>
      <c r="BM208" s="17" t="s">
        <v>2608</v>
      </c>
    </row>
    <row r="209" spans="2:51" s="11" customFormat="1" ht="12">
      <c r="B209" s="215"/>
      <c r="C209" s="216"/>
      <c r="D209" s="217" t="s">
        <v>167</v>
      </c>
      <c r="E209" s="218" t="s">
        <v>20</v>
      </c>
      <c r="F209" s="219" t="s">
        <v>2605</v>
      </c>
      <c r="G209" s="216"/>
      <c r="H209" s="220">
        <v>18</v>
      </c>
      <c r="I209" s="221"/>
      <c r="J209" s="216"/>
      <c r="K209" s="216"/>
      <c r="L209" s="222"/>
      <c r="M209" s="223"/>
      <c r="N209" s="224"/>
      <c r="O209" s="224"/>
      <c r="P209" s="224"/>
      <c r="Q209" s="224"/>
      <c r="R209" s="224"/>
      <c r="S209" s="224"/>
      <c r="T209" s="225"/>
      <c r="AT209" s="226" t="s">
        <v>167</v>
      </c>
      <c r="AU209" s="226" t="s">
        <v>165</v>
      </c>
      <c r="AV209" s="11" t="s">
        <v>165</v>
      </c>
      <c r="AW209" s="11" t="s">
        <v>34</v>
      </c>
      <c r="AX209" s="11" t="s">
        <v>8</v>
      </c>
      <c r="AY209" s="226" t="s">
        <v>157</v>
      </c>
    </row>
    <row r="210" spans="2:65" s="1" customFormat="1" ht="16.5" customHeight="1">
      <c r="B210" s="38"/>
      <c r="C210" s="248" t="s">
        <v>521</v>
      </c>
      <c r="D210" s="248" t="s">
        <v>223</v>
      </c>
      <c r="E210" s="249" t="s">
        <v>2609</v>
      </c>
      <c r="F210" s="250" t="s">
        <v>1471</v>
      </c>
      <c r="G210" s="251" t="s">
        <v>434</v>
      </c>
      <c r="H210" s="252">
        <v>36</v>
      </c>
      <c r="I210" s="253"/>
      <c r="J210" s="252">
        <f>ROUND(I210*H210,0)</f>
        <v>0</v>
      </c>
      <c r="K210" s="250" t="s">
        <v>209</v>
      </c>
      <c r="L210" s="254"/>
      <c r="M210" s="255" t="s">
        <v>20</v>
      </c>
      <c r="N210" s="256" t="s">
        <v>46</v>
      </c>
      <c r="O210" s="79"/>
      <c r="P210" s="212">
        <f>O210*H210</f>
        <v>0</v>
      </c>
      <c r="Q210" s="212">
        <v>0</v>
      </c>
      <c r="R210" s="212">
        <f>Q210*H210</f>
        <v>0</v>
      </c>
      <c r="S210" s="212">
        <v>0</v>
      </c>
      <c r="T210" s="213">
        <f>S210*H210</f>
        <v>0</v>
      </c>
      <c r="AR210" s="17" t="s">
        <v>374</v>
      </c>
      <c r="AT210" s="17" t="s">
        <v>223</v>
      </c>
      <c r="AU210" s="17" t="s">
        <v>165</v>
      </c>
      <c r="AY210" s="17" t="s">
        <v>157</v>
      </c>
      <c r="BE210" s="214">
        <f>IF(N210="základní",J210,0)</f>
        <v>0</v>
      </c>
      <c r="BF210" s="214">
        <f>IF(N210="snížená",J210,0)</f>
        <v>0</v>
      </c>
      <c r="BG210" s="214">
        <f>IF(N210="zákl. přenesená",J210,0)</f>
        <v>0</v>
      </c>
      <c r="BH210" s="214">
        <f>IF(N210="sníž. přenesená",J210,0)</f>
        <v>0</v>
      </c>
      <c r="BI210" s="214">
        <f>IF(N210="nulová",J210,0)</f>
        <v>0</v>
      </c>
      <c r="BJ210" s="17" t="s">
        <v>165</v>
      </c>
      <c r="BK210" s="214">
        <f>ROUND(I210*H210,0)</f>
        <v>0</v>
      </c>
      <c r="BL210" s="17" t="s">
        <v>247</v>
      </c>
      <c r="BM210" s="17" t="s">
        <v>2610</v>
      </c>
    </row>
    <row r="211" spans="2:51" s="11" customFormat="1" ht="12">
      <c r="B211" s="215"/>
      <c r="C211" s="216"/>
      <c r="D211" s="217" t="s">
        <v>167</v>
      </c>
      <c r="E211" s="218" t="s">
        <v>20</v>
      </c>
      <c r="F211" s="219" t="s">
        <v>2611</v>
      </c>
      <c r="G211" s="216"/>
      <c r="H211" s="220">
        <v>36</v>
      </c>
      <c r="I211" s="221"/>
      <c r="J211" s="216"/>
      <c r="K211" s="216"/>
      <c r="L211" s="222"/>
      <c r="M211" s="223"/>
      <c r="N211" s="224"/>
      <c r="O211" s="224"/>
      <c r="P211" s="224"/>
      <c r="Q211" s="224"/>
      <c r="R211" s="224"/>
      <c r="S211" s="224"/>
      <c r="T211" s="225"/>
      <c r="AT211" s="226" t="s">
        <v>167</v>
      </c>
      <c r="AU211" s="226" t="s">
        <v>165</v>
      </c>
      <c r="AV211" s="11" t="s">
        <v>165</v>
      </c>
      <c r="AW211" s="11" t="s">
        <v>34</v>
      </c>
      <c r="AX211" s="11" t="s">
        <v>8</v>
      </c>
      <c r="AY211" s="226" t="s">
        <v>157</v>
      </c>
    </row>
    <row r="212" spans="2:65" s="1" customFormat="1" ht="16.5" customHeight="1">
      <c r="B212" s="38"/>
      <c r="C212" s="248" t="s">
        <v>526</v>
      </c>
      <c r="D212" s="248" t="s">
        <v>223</v>
      </c>
      <c r="E212" s="249" t="s">
        <v>2612</v>
      </c>
      <c r="F212" s="250" t="s">
        <v>1474</v>
      </c>
      <c r="G212" s="251" t="s">
        <v>434</v>
      </c>
      <c r="H212" s="252">
        <v>16</v>
      </c>
      <c r="I212" s="253"/>
      <c r="J212" s="252">
        <f>ROUND(I212*H212,0)</f>
        <v>0</v>
      </c>
      <c r="K212" s="250" t="s">
        <v>209</v>
      </c>
      <c r="L212" s="254"/>
      <c r="M212" s="255" t="s">
        <v>20</v>
      </c>
      <c r="N212" s="256" t="s">
        <v>46</v>
      </c>
      <c r="O212" s="79"/>
      <c r="P212" s="212">
        <f>O212*H212</f>
        <v>0</v>
      </c>
      <c r="Q212" s="212">
        <v>0</v>
      </c>
      <c r="R212" s="212">
        <f>Q212*H212</f>
        <v>0</v>
      </c>
      <c r="S212" s="212">
        <v>0</v>
      </c>
      <c r="T212" s="213">
        <f>S212*H212</f>
        <v>0</v>
      </c>
      <c r="AR212" s="17" t="s">
        <v>374</v>
      </c>
      <c r="AT212" s="17" t="s">
        <v>223</v>
      </c>
      <c r="AU212" s="17" t="s">
        <v>165</v>
      </c>
      <c r="AY212" s="17" t="s">
        <v>157</v>
      </c>
      <c r="BE212" s="214">
        <f>IF(N212="základní",J212,0)</f>
        <v>0</v>
      </c>
      <c r="BF212" s="214">
        <f>IF(N212="snížená",J212,0)</f>
        <v>0</v>
      </c>
      <c r="BG212" s="214">
        <f>IF(N212="zákl. přenesená",J212,0)</f>
        <v>0</v>
      </c>
      <c r="BH212" s="214">
        <f>IF(N212="sníž. přenesená",J212,0)</f>
        <v>0</v>
      </c>
      <c r="BI212" s="214">
        <f>IF(N212="nulová",J212,0)</f>
        <v>0</v>
      </c>
      <c r="BJ212" s="17" t="s">
        <v>165</v>
      </c>
      <c r="BK212" s="214">
        <f>ROUND(I212*H212,0)</f>
        <v>0</v>
      </c>
      <c r="BL212" s="17" t="s">
        <v>247</v>
      </c>
      <c r="BM212" s="17" t="s">
        <v>2613</v>
      </c>
    </row>
    <row r="213" spans="2:51" s="11" customFormat="1" ht="12">
      <c r="B213" s="215"/>
      <c r="C213" s="216"/>
      <c r="D213" s="217" t="s">
        <v>167</v>
      </c>
      <c r="E213" s="218" t="s">
        <v>20</v>
      </c>
      <c r="F213" s="219" t="s">
        <v>2614</v>
      </c>
      <c r="G213" s="216"/>
      <c r="H213" s="220">
        <v>16</v>
      </c>
      <c r="I213" s="221"/>
      <c r="J213" s="216"/>
      <c r="K213" s="216"/>
      <c r="L213" s="222"/>
      <c r="M213" s="223"/>
      <c r="N213" s="224"/>
      <c r="O213" s="224"/>
      <c r="P213" s="224"/>
      <c r="Q213" s="224"/>
      <c r="R213" s="224"/>
      <c r="S213" s="224"/>
      <c r="T213" s="225"/>
      <c r="AT213" s="226" t="s">
        <v>167</v>
      </c>
      <c r="AU213" s="226" t="s">
        <v>165</v>
      </c>
      <c r="AV213" s="11" t="s">
        <v>165</v>
      </c>
      <c r="AW213" s="11" t="s">
        <v>34</v>
      </c>
      <c r="AX213" s="11" t="s">
        <v>8</v>
      </c>
      <c r="AY213" s="226" t="s">
        <v>157</v>
      </c>
    </row>
    <row r="214" spans="2:65" s="1" customFormat="1" ht="16.5" customHeight="1">
      <c r="B214" s="38"/>
      <c r="C214" s="248" t="s">
        <v>532</v>
      </c>
      <c r="D214" s="248" t="s">
        <v>223</v>
      </c>
      <c r="E214" s="249" t="s">
        <v>2615</v>
      </c>
      <c r="F214" s="250" t="s">
        <v>2616</v>
      </c>
      <c r="G214" s="251" t="s">
        <v>434</v>
      </c>
      <c r="H214" s="252">
        <v>30</v>
      </c>
      <c r="I214" s="253"/>
      <c r="J214" s="252">
        <f>ROUND(I214*H214,0)</f>
        <v>0</v>
      </c>
      <c r="K214" s="250" t="s">
        <v>209</v>
      </c>
      <c r="L214" s="254"/>
      <c r="M214" s="255" t="s">
        <v>20</v>
      </c>
      <c r="N214" s="256" t="s">
        <v>46</v>
      </c>
      <c r="O214" s="79"/>
      <c r="P214" s="212">
        <f>O214*H214</f>
        <v>0</v>
      </c>
      <c r="Q214" s="212">
        <v>0</v>
      </c>
      <c r="R214" s="212">
        <f>Q214*H214</f>
        <v>0</v>
      </c>
      <c r="S214" s="212">
        <v>0</v>
      </c>
      <c r="T214" s="213">
        <f>S214*H214</f>
        <v>0</v>
      </c>
      <c r="AR214" s="17" t="s">
        <v>374</v>
      </c>
      <c r="AT214" s="17" t="s">
        <v>223</v>
      </c>
      <c r="AU214" s="17" t="s">
        <v>165</v>
      </c>
      <c r="AY214" s="17" t="s">
        <v>157</v>
      </c>
      <c r="BE214" s="214">
        <f>IF(N214="základní",J214,0)</f>
        <v>0</v>
      </c>
      <c r="BF214" s="214">
        <f>IF(N214="snížená",J214,0)</f>
        <v>0</v>
      </c>
      <c r="BG214" s="214">
        <f>IF(N214="zákl. přenesená",J214,0)</f>
        <v>0</v>
      </c>
      <c r="BH214" s="214">
        <f>IF(N214="sníž. přenesená",J214,0)</f>
        <v>0</v>
      </c>
      <c r="BI214" s="214">
        <f>IF(N214="nulová",J214,0)</f>
        <v>0</v>
      </c>
      <c r="BJ214" s="17" t="s">
        <v>165</v>
      </c>
      <c r="BK214" s="214">
        <f>ROUND(I214*H214,0)</f>
        <v>0</v>
      </c>
      <c r="BL214" s="17" t="s">
        <v>247</v>
      </c>
      <c r="BM214" s="17" t="s">
        <v>2617</v>
      </c>
    </row>
    <row r="215" spans="2:51" s="11" customFormat="1" ht="12">
      <c r="B215" s="215"/>
      <c r="C215" s="216"/>
      <c r="D215" s="217" t="s">
        <v>167</v>
      </c>
      <c r="E215" s="218" t="s">
        <v>20</v>
      </c>
      <c r="F215" s="219" t="s">
        <v>2618</v>
      </c>
      <c r="G215" s="216"/>
      <c r="H215" s="220">
        <v>30</v>
      </c>
      <c r="I215" s="221"/>
      <c r="J215" s="216"/>
      <c r="K215" s="216"/>
      <c r="L215" s="222"/>
      <c r="M215" s="223"/>
      <c r="N215" s="224"/>
      <c r="O215" s="224"/>
      <c r="P215" s="224"/>
      <c r="Q215" s="224"/>
      <c r="R215" s="224"/>
      <c r="S215" s="224"/>
      <c r="T215" s="225"/>
      <c r="AT215" s="226" t="s">
        <v>167</v>
      </c>
      <c r="AU215" s="226" t="s">
        <v>165</v>
      </c>
      <c r="AV215" s="11" t="s">
        <v>165</v>
      </c>
      <c r="AW215" s="11" t="s">
        <v>34</v>
      </c>
      <c r="AX215" s="11" t="s">
        <v>8</v>
      </c>
      <c r="AY215" s="226" t="s">
        <v>157</v>
      </c>
    </row>
    <row r="216" spans="2:65" s="1" customFormat="1" ht="16.5" customHeight="1">
      <c r="B216" s="38"/>
      <c r="C216" s="248" t="s">
        <v>538</v>
      </c>
      <c r="D216" s="248" t="s">
        <v>223</v>
      </c>
      <c r="E216" s="249" t="s">
        <v>2619</v>
      </c>
      <c r="F216" s="250" t="s">
        <v>2616</v>
      </c>
      <c r="G216" s="251" t="s">
        <v>434</v>
      </c>
      <c r="H216" s="252">
        <v>60</v>
      </c>
      <c r="I216" s="253"/>
      <c r="J216" s="252">
        <f>ROUND(I216*H216,0)</f>
        <v>0</v>
      </c>
      <c r="K216" s="250" t="s">
        <v>209</v>
      </c>
      <c r="L216" s="254"/>
      <c r="M216" s="255" t="s">
        <v>20</v>
      </c>
      <c r="N216" s="256" t="s">
        <v>46</v>
      </c>
      <c r="O216" s="79"/>
      <c r="P216" s="212">
        <f>O216*H216</f>
        <v>0</v>
      </c>
      <c r="Q216" s="212">
        <v>0</v>
      </c>
      <c r="R216" s="212">
        <f>Q216*H216</f>
        <v>0</v>
      </c>
      <c r="S216" s="212">
        <v>0</v>
      </c>
      <c r="T216" s="213">
        <f>S216*H216</f>
        <v>0</v>
      </c>
      <c r="AR216" s="17" t="s">
        <v>374</v>
      </c>
      <c r="AT216" s="17" t="s">
        <v>223</v>
      </c>
      <c r="AU216" s="17" t="s">
        <v>165</v>
      </c>
      <c r="AY216" s="17" t="s">
        <v>157</v>
      </c>
      <c r="BE216" s="214">
        <f>IF(N216="základní",J216,0)</f>
        <v>0</v>
      </c>
      <c r="BF216" s="214">
        <f>IF(N216="snížená",J216,0)</f>
        <v>0</v>
      </c>
      <c r="BG216" s="214">
        <f>IF(N216="zákl. přenesená",J216,0)</f>
        <v>0</v>
      </c>
      <c r="BH216" s="214">
        <f>IF(N216="sníž. přenesená",J216,0)</f>
        <v>0</v>
      </c>
      <c r="BI216" s="214">
        <f>IF(N216="nulová",J216,0)</f>
        <v>0</v>
      </c>
      <c r="BJ216" s="17" t="s">
        <v>165</v>
      </c>
      <c r="BK216" s="214">
        <f>ROUND(I216*H216,0)</f>
        <v>0</v>
      </c>
      <c r="BL216" s="17" t="s">
        <v>247</v>
      </c>
      <c r="BM216" s="17" t="s">
        <v>2620</v>
      </c>
    </row>
    <row r="217" spans="2:51" s="11" customFormat="1" ht="12">
      <c r="B217" s="215"/>
      <c r="C217" s="216"/>
      <c r="D217" s="217" t="s">
        <v>167</v>
      </c>
      <c r="E217" s="218" t="s">
        <v>20</v>
      </c>
      <c r="F217" s="219" t="s">
        <v>2621</v>
      </c>
      <c r="G217" s="216"/>
      <c r="H217" s="220">
        <v>60</v>
      </c>
      <c r="I217" s="221"/>
      <c r="J217" s="216"/>
      <c r="K217" s="216"/>
      <c r="L217" s="222"/>
      <c r="M217" s="223"/>
      <c r="N217" s="224"/>
      <c r="O217" s="224"/>
      <c r="P217" s="224"/>
      <c r="Q217" s="224"/>
      <c r="R217" s="224"/>
      <c r="S217" s="224"/>
      <c r="T217" s="225"/>
      <c r="AT217" s="226" t="s">
        <v>167</v>
      </c>
      <c r="AU217" s="226" t="s">
        <v>165</v>
      </c>
      <c r="AV217" s="11" t="s">
        <v>165</v>
      </c>
      <c r="AW217" s="11" t="s">
        <v>34</v>
      </c>
      <c r="AX217" s="11" t="s">
        <v>8</v>
      </c>
      <c r="AY217" s="226" t="s">
        <v>157</v>
      </c>
    </row>
    <row r="218" spans="2:65" s="1" customFormat="1" ht="16.5" customHeight="1">
      <c r="B218" s="38"/>
      <c r="C218" s="248" t="s">
        <v>544</v>
      </c>
      <c r="D218" s="248" t="s">
        <v>223</v>
      </c>
      <c r="E218" s="249" t="s">
        <v>2622</v>
      </c>
      <c r="F218" s="250" t="s">
        <v>2623</v>
      </c>
      <c r="G218" s="251" t="s">
        <v>434</v>
      </c>
      <c r="H218" s="252">
        <v>18</v>
      </c>
      <c r="I218" s="253"/>
      <c r="J218" s="252">
        <f>ROUND(I218*H218,0)</f>
        <v>0</v>
      </c>
      <c r="K218" s="250" t="s">
        <v>209</v>
      </c>
      <c r="L218" s="254"/>
      <c r="M218" s="255" t="s">
        <v>20</v>
      </c>
      <c r="N218" s="256" t="s">
        <v>46</v>
      </c>
      <c r="O218" s="79"/>
      <c r="P218" s="212">
        <f>O218*H218</f>
        <v>0</v>
      </c>
      <c r="Q218" s="212">
        <v>0</v>
      </c>
      <c r="R218" s="212">
        <f>Q218*H218</f>
        <v>0</v>
      </c>
      <c r="S218" s="212">
        <v>0</v>
      </c>
      <c r="T218" s="213">
        <f>S218*H218</f>
        <v>0</v>
      </c>
      <c r="AR218" s="17" t="s">
        <v>374</v>
      </c>
      <c r="AT218" s="17" t="s">
        <v>223</v>
      </c>
      <c r="AU218" s="17" t="s">
        <v>165</v>
      </c>
      <c r="AY218" s="17" t="s">
        <v>157</v>
      </c>
      <c r="BE218" s="214">
        <f>IF(N218="základní",J218,0)</f>
        <v>0</v>
      </c>
      <c r="BF218" s="214">
        <f>IF(N218="snížená",J218,0)</f>
        <v>0</v>
      </c>
      <c r="BG218" s="214">
        <f>IF(N218="zákl. přenesená",J218,0)</f>
        <v>0</v>
      </c>
      <c r="BH218" s="214">
        <f>IF(N218="sníž. přenesená",J218,0)</f>
        <v>0</v>
      </c>
      <c r="BI218" s="214">
        <f>IF(N218="nulová",J218,0)</f>
        <v>0</v>
      </c>
      <c r="BJ218" s="17" t="s">
        <v>165</v>
      </c>
      <c r="BK218" s="214">
        <f>ROUND(I218*H218,0)</f>
        <v>0</v>
      </c>
      <c r="BL218" s="17" t="s">
        <v>247</v>
      </c>
      <c r="BM218" s="17" t="s">
        <v>2624</v>
      </c>
    </row>
    <row r="219" spans="2:51" s="11" customFormat="1" ht="12">
      <c r="B219" s="215"/>
      <c r="C219" s="216"/>
      <c r="D219" s="217" t="s">
        <v>167</v>
      </c>
      <c r="E219" s="218" t="s">
        <v>20</v>
      </c>
      <c r="F219" s="219" t="s">
        <v>2625</v>
      </c>
      <c r="G219" s="216"/>
      <c r="H219" s="220">
        <v>18</v>
      </c>
      <c r="I219" s="221"/>
      <c r="J219" s="216"/>
      <c r="K219" s="216"/>
      <c r="L219" s="222"/>
      <c r="M219" s="223"/>
      <c r="N219" s="224"/>
      <c r="O219" s="224"/>
      <c r="P219" s="224"/>
      <c r="Q219" s="224"/>
      <c r="R219" s="224"/>
      <c r="S219" s="224"/>
      <c r="T219" s="225"/>
      <c r="AT219" s="226" t="s">
        <v>167</v>
      </c>
      <c r="AU219" s="226" t="s">
        <v>165</v>
      </c>
      <c r="AV219" s="11" t="s">
        <v>165</v>
      </c>
      <c r="AW219" s="11" t="s">
        <v>34</v>
      </c>
      <c r="AX219" s="11" t="s">
        <v>8</v>
      </c>
      <c r="AY219" s="226" t="s">
        <v>157</v>
      </c>
    </row>
    <row r="220" spans="2:65" s="1" customFormat="1" ht="16.5" customHeight="1">
      <c r="B220" s="38"/>
      <c r="C220" s="248" t="s">
        <v>549</v>
      </c>
      <c r="D220" s="248" t="s">
        <v>223</v>
      </c>
      <c r="E220" s="249" t="s">
        <v>2626</v>
      </c>
      <c r="F220" s="250" t="s">
        <v>2627</v>
      </c>
      <c r="G220" s="251" t="s">
        <v>434</v>
      </c>
      <c r="H220" s="252">
        <v>4</v>
      </c>
      <c r="I220" s="253"/>
      <c r="J220" s="252">
        <f>ROUND(I220*H220,0)</f>
        <v>0</v>
      </c>
      <c r="K220" s="250" t="s">
        <v>209</v>
      </c>
      <c r="L220" s="254"/>
      <c r="M220" s="255" t="s">
        <v>20</v>
      </c>
      <c r="N220" s="256" t="s">
        <v>46</v>
      </c>
      <c r="O220" s="79"/>
      <c r="P220" s="212">
        <f>O220*H220</f>
        <v>0</v>
      </c>
      <c r="Q220" s="212">
        <v>0</v>
      </c>
      <c r="R220" s="212">
        <f>Q220*H220</f>
        <v>0</v>
      </c>
      <c r="S220" s="212">
        <v>0</v>
      </c>
      <c r="T220" s="213">
        <f>S220*H220</f>
        <v>0</v>
      </c>
      <c r="AR220" s="17" t="s">
        <v>374</v>
      </c>
      <c r="AT220" s="17" t="s">
        <v>223</v>
      </c>
      <c r="AU220" s="17" t="s">
        <v>165</v>
      </c>
      <c r="AY220" s="17" t="s">
        <v>157</v>
      </c>
      <c r="BE220" s="214">
        <f>IF(N220="základní",J220,0)</f>
        <v>0</v>
      </c>
      <c r="BF220" s="214">
        <f>IF(N220="snížená",J220,0)</f>
        <v>0</v>
      </c>
      <c r="BG220" s="214">
        <f>IF(N220="zákl. přenesená",J220,0)</f>
        <v>0</v>
      </c>
      <c r="BH220" s="214">
        <f>IF(N220="sníž. přenesená",J220,0)</f>
        <v>0</v>
      </c>
      <c r="BI220" s="214">
        <f>IF(N220="nulová",J220,0)</f>
        <v>0</v>
      </c>
      <c r="BJ220" s="17" t="s">
        <v>165</v>
      </c>
      <c r="BK220" s="214">
        <f>ROUND(I220*H220,0)</f>
        <v>0</v>
      </c>
      <c r="BL220" s="17" t="s">
        <v>247</v>
      </c>
      <c r="BM220" s="17" t="s">
        <v>2628</v>
      </c>
    </row>
    <row r="221" spans="2:51" s="11" customFormat="1" ht="12">
      <c r="B221" s="215"/>
      <c r="C221" s="216"/>
      <c r="D221" s="217" t="s">
        <v>167</v>
      </c>
      <c r="E221" s="218" t="s">
        <v>20</v>
      </c>
      <c r="F221" s="219" t="s">
        <v>1632</v>
      </c>
      <c r="G221" s="216"/>
      <c r="H221" s="220">
        <v>4</v>
      </c>
      <c r="I221" s="221"/>
      <c r="J221" s="216"/>
      <c r="K221" s="216"/>
      <c r="L221" s="222"/>
      <c r="M221" s="223"/>
      <c r="N221" s="224"/>
      <c r="O221" s="224"/>
      <c r="P221" s="224"/>
      <c r="Q221" s="224"/>
      <c r="R221" s="224"/>
      <c r="S221" s="224"/>
      <c r="T221" s="225"/>
      <c r="AT221" s="226" t="s">
        <v>167</v>
      </c>
      <c r="AU221" s="226" t="s">
        <v>165</v>
      </c>
      <c r="AV221" s="11" t="s">
        <v>165</v>
      </c>
      <c r="AW221" s="11" t="s">
        <v>34</v>
      </c>
      <c r="AX221" s="11" t="s">
        <v>8</v>
      </c>
      <c r="AY221" s="226" t="s">
        <v>157</v>
      </c>
    </row>
    <row r="222" spans="2:65" s="1" customFormat="1" ht="16.5" customHeight="1">
      <c r="B222" s="38"/>
      <c r="C222" s="248" t="s">
        <v>558</v>
      </c>
      <c r="D222" s="248" t="s">
        <v>223</v>
      </c>
      <c r="E222" s="249" t="s">
        <v>2629</v>
      </c>
      <c r="F222" s="250" t="s">
        <v>1064</v>
      </c>
      <c r="G222" s="251" t="s">
        <v>541</v>
      </c>
      <c r="H222" s="252">
        <v>40</v>
      </c>
      <c r="I222" s="253"/>
      <c r="J222" s="252">
        <f>ROUND(I222*H222,0)</f>
        <v>0</v>
      </c>
      <c r="K222" s="250" t="s">
        <v>209</v>
      </c>
      <c r="L222" s="254"/>
      <c r="M222" s="255" t="s">
        <v>20</v>
      </c>
      <c r="N222" s="256" t="s">
        <v>46</v>
      </c>
      <c r="O222" s="79"/>
      <c r="P222" s="212">
        <f>O222*H222</f>
        <v>0</v>
      </c>
      <c r="Q222" s="212">
        <v>0</v>
      </c>
      <c r="R222" s="212">
        <f>Q222*H222</f>
        <v>0</v>
      </c>
      <c r="S222" s="212">
        <v>0</v>
      </c>
      <c r="T222" s="213">
        <f>S222*H222</f>
        <v>0</v>
      </c>
      <c r="AR222" s="17" t="s">
        <v>374</v>
      </c>
      <c r="AT222" s="17" t="s">
        <v>223</v>
      </c>
      <c r="AU222" s="17" t="s">
        <v>165</v>
      </c>
      <c r="AY222" s="17" t="s">
        <v>157</v>
      </c>
      <c r="BE222" s="214">
        <f>IF(N222="základní",J222,0)</f>
        <v>0</v>
      </c>
      <c r="BF222" s="214">
        <f>IF(N222="snížená",J222,0)</f>
        <v>0</v>
      </c>
      <c r="BG222" s="214">
        <f>IF(N222="zákl. přenesená",J222,0)</f>
        <v>0</v>
      </c>
      <c r="BH222" s="214">
        <f>IF(N222="sníž. přenesená",J222,0)</f>
        <v>0</v>
      </c>
      <c r="BI222" s="214">
        <f>IF(N222="nulová",J222,0)</f>
        <v>0</v>
      </c>
      <c r="BJ222" s="17" t="s">
        <v>165</v>
      </c>
      <c r="BK222" s="214">
        <f>ROUND(I222*H222,0)</f>
        <v>0</v>
      </c>
      <c r="BL222" s="17" t="s">
        <v>247</v>
      </c>
      <c r="BM222" s="17" t="s">
        <v>2630</v>
      </c>
    </row>
    <row r="223" spans="2:63" s="10" customFormat="1" ht="22.8" customHeight="1">
      <c r="B223" s="188"/>
      <c r="C223" s="189"/>
      <c r="D223" s="190" t="s">
        <v>73</v>
      </c>
      <c r="E223" s="202" t="s">
        <v>1485</v>
      </c>
      <c r="F223" s="202" t="s">
        <v>2631</v>
      </c>
      <c r="G223" s="189"/>
      <c r="H223" s="189"/>
      <c r="I223" s="192"/>
      <c r="J223" s="203">
        <f>BK223</f>
        <v>0</v>
      </c>
      <c r="K223" s="189"/>
      <c r="L223" s="194"/>
      <c r="M223" s="195"/>
      <c r="N223" s="196"/>
      <c r="O223" s="196"/>
      <c r="P223" s="197">
        <f>SUM(P224:P268)</f>
        <v>0</v>
      </c>
      <c r="Q223" s="196"/>
      <c r="R223" s="197">
        <f>SUM(R224:R268)</f>
        <v>0</v>
      </c>
      <c r="S223" s="196"/>
      <c r="T223" s="198">
        <f>SUM(T224:T268)</f>
        <v>0</v>
      </c>
      <c r="AR223" s="199" t="s">
        <v>165</v>
      </c>
      <c r="AT223" s="200" t="s">
        <v>73</v>
      </c>
      <c r="AU223" s="200" t="s">
        <v>8</v>
      </c>
      <c r="AY223" s="199" t="s">
        <v>157</v>
      </c>
      <c r="BK223" s="201">
        <f>SUM(BK224:BK268)</f>
        <v>0</v>
      </c>
    </row>
    <row r="224" spans="2:65" s="1" customFormat="1" ht="16.5" customHeight="1">
      <c r="B224" s="38"/>
      <c r="C224" s="204" t="s">
        <v>563</v>
      </c>
      <c r="D224" s="204" t="s">
        <v>159</v>
      </c>
      <c r="E224" s="205" t="s">
        <v>2632</v>
      </c>
      <c r="F224" s="206" t="s">
        <v>1488</v>
      </c>
      <c r="G224" s="207" t="s">
        <v>231</v>
      </c>
      <c r="H224" s="208">
        <v>340</v>
      </c>
      <c r="I224" s="209"/>
      <c r="J224" s="208">
        <f>ROUND(I224*H224,0)</f>
        <v>0</v>
      </c>
      <c r="K224" s="206" t="s">
        <v>209</v>
      </c>
      <c r="L224" s="43"/>
      <c r="M224" s="210" t="s">
        <v>20</v>
      </c>
      <c r="N224" s="211" t="s">
        <v>46</v>
      </c>
      <c r="O224" s="79"/>
      <c r="P224" s="212">
        <f>O224*H224</f>
        <v>0</v>
      </c>
      <c r="Q224" s="212">
        <v>0</v>
      </c>
      <c r="R224" s="212">
        <f>Q224*H224</f>
        <v>0</v>
      </c>
      <c r="S224" s="212">
        <v>0</v>
      </c>
      <c r="T224" s="213">
        <f>S224*H224</f>
        <v>0</v>
      </c>
      <c r="AR224" s="17" t="s">
        <v>247</v>
      </c>
      <c r="AT224" s="17" t="s">
        <v>159</v>
      </c>
      <c r="AU224" s="17" t="s">
        <v>165</v>
      </c>
      <c r="AY224" s="17" t="s">
        <v>157</v>
      </c>
      <c r="BE224" s="214">
        <f>IF(N224="základní",J224,0)</f>
        <v>0</v>
      </c>
      <c r="BF224" s="214">
        <f>IF(N224="snížená",J224,0)</f>
        <v>0</v>
      </c>
      <c r="BG224" s="214">
        <f>IF(N224="zákl. přenesená",J224,0)</f>
        <v>0</v>
      </c>
      <c r="BH224" s="214">
        <f>IF(N224="sníž. přenesená",J224,0)</f>
        <v>0</v>
      </c>
      <c r="BI224" s="214">
        <f>IF(N224="nulová",J224,0)</f>
        <v>0</v>
      </c>
      <c r="BJ224" s="17" t="s">
        <v>165</v>
      </c>
      <c r="BK224" s="214">
        <f>ROUND(I224*H224,0)</f>
        <v>0</v>
      </c>
      <c r="BL224" s="17" t="s">
        <v>247</v>
      </c>
      <c r="BM224" s="17" t="s">
        <v>2633</v>
      </c>
    </row>
    <row r="225" spans="2:51" s="11" customFormat="1" ht="12">
      <c r="B225" s="215"/>
      <c r="C225" s="216"/>
      <c r="D225" s="217" t="s">
        <v>167</v>
      </c>
      <c r="E225" s="218" t="s">
        <v>20</v>
      </c>
      <c r="F225" s="219" t="s">
        <v>2540</v>
      </c>
      <c r="G225" s="216"/>
      <c r="H225" s="220">
        <v>340</v>
      </c>
      <c r="I225" s="221"/>
      <c r="J225" s="216"/>
      <c r="K225" s="216"/>
      <c r="L225" s="222"/>
      <c r="M225" s="223"/>
      <c r="N225" s="224"/>
      <c r="O225" s="224"/>
      <c r="P225" s="224"/>
      <c r="Q225" s="224"/>
      <c r="R225" s="224"/>
      <c r="S225" s="224"/>
      <c r="T225" s="225"/>
      <c r="AT225" s="226" t="s">
        <v>167</v>
      </c>
      <c r="AU225" s="226" t="s">
        <v>165</v>
      </c>
      <c r="AV225" s="11" t="s">
        <v>165</v>
      </c>
      <c r="AW225" s="11" t="s">
        <v>34</v>
      </c>
      <c r="AX225" s="11" t="s">
        <v>8</v>
      </c>
      <c r="AY225" s="226" t="s">
        <v>157</v>
      </c>
    </row>
    <row r="226" spans="2:65" s="1" customFormat="1" ht="16.5" customHeight="1">
      <c r="B226" s="38"/>
      <c r="C226" s="204" t="s">
        <v>568</v>
      </c>
      <c r="D226" s="204" t="s">
        <v>159</v>
      </c>
      <c r="E226" s="205" t="s">
        <v>2634</v>
      </c>
      <c r="F226" s="206" t="s">
        <v>1491</v>
      </c>
      <c r="G226" s="207" t="s">
        <v>231</v>
      </c>
      <c r="H226" s="208">
        <v>60</v>
      </c>
      <c r="I226" s="209"/>
      <c r="J226" s="208">
        <f>ROUND(I226*H226,0)</f>
        <v>0</v>
      </c>
      <c r="K226" s="206" t="s">
        <v>209</v>
      </c>
      <c r="L226" s="43"/>
      <c r="M226" s="210" t="s">
        <v>20</v>
      </c>
      <c r="N226" s="211" t="s">
        <v>46</v>
      </c>
      <c r="O226" s="79"/>
      <c r="P226" s="212">
        <f>O226*H226</f>
        <v>0</v>
      </c>
      <c r="Q226" s="212">
        <v>0</v>
      </c>
      <c r="R226" s="212">
        <f>Q226*H226</f>
        <v>0</v>
      </c>
      <c r="S226" s="212">
        <v>0</v>
      </c>
      <c r="T226" s="213">
        <f>S226*H226</f>
        <v>0</v>
      </c>
      <c r="AR226" s="17" t="s">
        <v>247</v>
      </c>
      <c r="AT226" s="17" t="s">
        <v>159</v>
      </c>
      <c r="AU226" s="17" t="s">
        <v>165</v>
      </c>
      <c r="AY226" s="17" t="s">
        <v>157</v>
      </c>
      <c r="BE226" s="214">
        <f>IF(N226="základní",J226,0)</f>
        <v>0</v>
      </c>
      <c r="BF226" s="214">
        <f>IF(N226="snížená",J226,0)</f>
        <v>0</v>
      </c>
      <c r="BG226" s="214">
        <f>IF(N226="zákl. přenesená",J226,0)</f>
        <v>0</v>
      </c>
      <c r="BH226" s="214">
        <f>IF(N226="sníž. přenesená",J226,0)</f>
        <v>0</v>
      </c>
      <c r="BI226" s="214">
        <f>IF(N226="nulová",J226,0)</f>
        <v>0</v>
      </c>
      <c r="BJ226" s="17" t="s">
        <v>165</v>
      </c>
      <c r="BK226" s="214">
        <f>ROUND(I226*H226,0)</f>
        <v>0</v>
      </c>
      <c r="BL226" s="17" t="s">
        <v>247</v>
      </c>
      <c r="BM226" s="17" t="s">
        <v>2635</v>
      </c>
    </row>
    <row r="227" spans="2:51" s="11" customFormat="1" ht="12">
      <c r="B227" s="215"/>
      <c r="C227" s="216"/>
      <c r="D227" s="217" t="s">
        <v>167</v>
      </c>
      <c r="E227" s="218" t="s">
        <v>20</v>
      </c>
      <c r="F227" s="219" t="s">
        <v>2543</v>
      </c>
      <c r="G227" s="216"/>
      <c r="H227" s="220">
        <v>60</v>
      </c>
      <c r="I227" s="221"/>
      <c r="J227" s="216"/>
      <c r="K227" s="216"/>
      <c r="L227" s="222"/>
      <c r="M227" s="223"/>
      <c r="N227" s="224"/>
      <c r="O227" s="224"/>
      <c r="P227" s="224"/>
      <c r="Q227" s="224"/>
      <c r="R227" s="224"/>
      <c r="S227" s="224"/>
      <c r="T227" s="225"/>
      <c r="AT227" s="226" t="s">
        <v>167</v>
      </c>
      <c r="AU227" s="226" t="s">
        <v>165</v>
      </c>
      <c r="AV227" s="11" t="s">
        <v>165</v>
      </c>
      <c r="AW227" s="11" t="s">
        <v>34</v>
      </c>
      <c r="AX227" s="11" t="s">
        <v>8</v>
      </c>
      <c r="AY227" s="226" t="s">
        <v>157</v>
      </c>
    </row>
    <row r="228" spans="2:65" s="1" customFormat="1" ht="16.5" customHeight="1">
      <c r="B228" s="38"/>
      <c r="C228" s="204" t="s">
        <v>573</v>
      </c>
      <c r="D228" s="204" t="s">
        <v>159</v>
      </c>
      <c r="E228" s="205" t="s">
        <v>2636</v>
      </c>
      <c r="F228" s="206" t="s">
        <v>2637</v>
      </c>
      <c r="G228" s="207" t="s">
        <v>231</v>
      </c>
      <c r="H228" s="208">
        <v>430</v>
      </c>
      <c r="I228" s="209"/>
      <c r="J228" s="208">
        <f>ROUND(I228*H228,0)</f>
        <v>0</v>
      </c>
      <c r="K228" s="206" t="s">
        <v>209</v>
      </c>
      <c r="L228" s="43"/>
      <c r="M228" s="210" t="s">
        <v>20</v>
      </c>
      <c r="N228" s="211" t="s">
        <v>46</v>
      </c>
      <c r="O228" s="79"/>
      <c r="P228" s="212">
        <f>O228*H228</f>
        <v>0</v>
      </c>
      <c r="Q228" s="212">
        <v>0</v>
      </c>
      <c r="R228" s="212">
        <f>Q228*H228</f>
        <v>0</v>
      </c>
      <c r="S228" s="212">
        <v>0</v>
      </c>
      <c r="T228" s="213">
        <f>S228*H228</f>
        <v>0</v>
      </c>
      <c r="AR228" s="17" t="s">
        <v>247</v>
      </c>
      <c r="AT228" s="17" t="s">
        <v>159</v>
      </c>
      <c r="AU228" s="17" t="s">
        <v>165</v>
      </c>
      <c r="AY228" s="17" t="s">
        <v>157</v>
      </c>
      <c r="BE228" s="214">
        <f>IF(N228="základní",J228,0)</f>
        <v>0</v>
      </c>
      <c r="BF228" s="214">
        <f>IF(N228="snížená",J228,0)</f>
        <v>0</v>
      </c>
      <c r="BG228" s="214">
        <f>IF(N228="zákl. přenesená",J228,0)</f>
        <v>0</v>
      </c>
      <c r="BH228" s="214">
        <f>IF(N228="sníž. přenesená",J228,0)</f>
        <v>0</v>
      </c>
      <c r="BI228" s="214">
        <f>IF(N228="nulová",J228,0)</f>
        <v>0</v>
      </c>
      <c r="BJ228" s="17" t="s">
        <v>165</v>
      </c>
      <c r="BK228" s="214">
        <f>ROUND(I228*H228,0)</f>
        <v>0</v>
      </c>
      <c r="BL228" s="17" t="s">
        <v>247</v>
      </c>
      <c r="BM228" s="17" t="s">
        <v>2638</v>
      </c>
    </row>
    <row r="229" spans="2:51" s="11" customFormat="1" ht="12">
      <c r="B229" s="215"/>
      <c r="C229" s="216"/>
      <c r="D229" s="217" t="s">
        <v>167</v>
      </c>
      <c r="E229" s="218" t="s">
        <v>20</v>
      </c>
      <c r="F229" s="219" t="s">
        <v>2547</v>
      </c>
      <c r="G229" s="216"/>
      <c r="H229" s="220">
        <v>430</v>
      </c>
      <c r="I229" s="221"/>
      <c r="J229" s="216"/>
      <c r="K229" s="216"/>
      <c r="L229" s="222"/>
      <c r="M229" s="223"/>
      <c r="N229" s="224"/>
      <c r="O229" s="224"/>
      <c r="P229" s="224"/>
      <c r="Q229" s="224"/>
      <c r="R229" s="224"/>
      <c r="S229" s="224"/>
      <c r="T229" s="225"/>
      <c r="AT229" s="226" t="s">
        <v>167</v>
      </c>
      <c r="AU229" s="226" t="s">
        <v>165</v>
      </c>
      <c r="AV229" s="11" t="s">
        <v>165</v>
      </c>
      <c r="AW229" s="11" t="s">
        <v>34</v>
      </c>
      <c r="AX229" s="11" t="s">
        <v>8</v>
      </c>
      <c r="AY229" s="226" t="s">
        <v>157</v>
      </c>
    </row>
    <row r="230" spans="2:65" s="1" customFormat="1" ht="16.5" customHeight="1">
      <c r="B230" s="38"/>
      <c r="C230" s="204" t="s">
        <v>577</v>
      </c>
      <c r="D230" s="204" t="s">
        <v>159</v>
      </c>
      <c r="E230" s="205" t="s">
        <v>2639</v>
      </c>
      <c r="F230" s="206" t="s">
        <v>2640</v>
      </c>
      <c r="G230" s="207" t="s">
        <v>231</v>
      </c>
      <c r="H230" s="208">
        <v>80</v>
      </c>
      <c r="I230" s="209"/>
      <c r="J230" s="208">
        <f>ROUND(I230*H230,0)</f>
        <v>0</v>
      </c>
      <c r="K230" s="206" t="s">
        <v>209</v>
      </c>
      <c r="L230" s="43"/>
      <c r="M230" s="210" t="s">
        <v>20</v>
      </c>
      <c r="N230" s="211" t="s">
        <v>46</v>
      </c>
      <c r="O230" s="79"/>
      <c r="P230" s="212">
        <f>O230*H230</f>
        <v>0</v>
      </c>
      <c r="Q230" s="212">
        <v>0</v>
      </c>
      <c r="R230" s="212">
        <f>Q230*H230</f>
        <v>0</v>
      </c>
      <c r="S230" s="212">
        <v>0</v>
      </c>
      <c r="T230" s="213">
        <f>S230*H230</f>
        <v>0</v>
      </c>
      <c r="AR230" s="17" t="s">
        <v>247</v>
      </c>
      <c r="AT230" s="17" t="s">
        <v>159</v>
      </c>
      <c r="AU230" s="17" t="s">
        <v>165</v>
      </c>
      <c r="AY230" s="17" t="s">
        <v>157</v>
      </c>
      <c r="BE230" s="214">
        <f>IF(N230="základní",J230,0)</f>
        <v>0</v>
      </c>
      <c r="BF230" s="214">
        <f>IF(N230="snížená",J230,0)</f>
        <v>0</v>
      </c>
      <c r="BG230" s="214">
        <f>IF(N230="zákl. přenesená",J230,0)</f>
        <v>0</v>
      </c>
      <c r="BH230" s="214">
        <f>IF(N230="sníž. přenesená",J230,0)</f>
        <v>0</v>
      </c>
      <c r="BI230" s="214">
        <f>IF(N230="nulová",J230,0)</f>
        <v>0</v>
      </c>
      <c r="BJ230" s="17" t="s">
        <v>165</v>
      </c>
      <c r="BK230" s="214">
        <f>ROUND(I230*H230,0)</f>
        <v>0</v>
      </c>
      <c r="BL230" s="17" t="s">
        <v>247</v>
      </c>
      <c r="BM230" s="17" t="s">
        <v>2641</v>
      </c>
    </row>
    <row r="231" spans="2:51" s="11" customFormat="1" ht="12">
      <c r="B231" s="215"/>
      <c r="C231" s="216"/>
      <c r="D231" s="217" t="s">
        <v>167</v>
      </c>
      <c r="E231" s="218" t="s">
        <v>20</v>
      </c>
      <c r="F231" s="219" t="s">
        <v>2551</v>
      </c>
      <c r="G231" s="216"/>
      <c r="H231" s="220">
        <v>80</v>
      </c>
      <c r="I231" s="221"/>
      <c r="J231" s="216"/>
      <c r="K231" s="216"/>
      <c r="L231" s="222"/>
      <c r="M231" s="223"/>
      <c r="N231" s="224"/>
      <c r="O231" s="224"/>
      <c r="P231" s="224"/>
      <c r="Q231" s="224"/>
      <c r="R231" s="224"/>
      <c r="S231" s="224"/>
      <c r="T231" s="225"/>
      <c r="AT231" s="226" t="s">
        <v>167</v>
      </c>
      <c r="AU231" s="226" t="s">
        <v>165</v>
      </c>
      <c r="AV231" s="11" t="s">
        <v>165</v>
      </c>
      <c r="AW231" s="11" t="s">
        <v>34</v>
      </c>
      <c r="AX231" s="11" t="s">
        <v>8</v>
      </c>
      <c r="AY231" s="226" t="s">
        <v>157</v>
      </c>
    </row>
    <row r="232" spans="2:65" s="1" customFormat="1" ht="16.5" customHeight="1">
      <c r="B232" s="38"/>
      <c r="C232" s="204" t="s">
        <v>581</v>
      </c>
      <c r="D232" s="204" t="s">
        <v>159</v>
      </c>
      <c r="E232" s="205" t="s">
        <v>2642</v>
      </c>
      <c r="F232" s="206" t="s">
        <v>2643</v>
      </c>
      <c r="G232" s="207" t="s">
        <v>231</v>
      </c>
      <c r="H232" s="208">
        <v>80</v>
      </c>
      <c r="I232" s="209"/>
      <c r="J232" s="208">
        <f>ROUND(I232*H232,0)</f>
        <v>0</v>
      </c>
      <c r="K232" s="206" t="s">
        <v>209</v>
      </c>
      <c r="L232" s="43"/>
      <c r="M232" s="210" t="s">
        <v>20</v>
      </c>
      <c r="N232" s="211" t="s">
        <v>46</v>
      </c>
      <c r="O232" s="79"/>
      <c r="P232" s="212">
        <f>O232*H232</f>
        <v>0</v>
      </c>
      <c r="Q232" s="212">
        <v>0</v>
      </c>
      <c r="R232" s="212">
        <f>Q232*H232</f>
        <v>0</v>
      </c>
      <c r="S232" s="212">
        <v>0</v>
      </c>
      <c r="T232" s="213">
        <f>S232*H232</f>
        <v>0</v>
      </c>
      <c r="AR232" s="17" t="s">
        <v>247</v>
      </c>
      <c r="AT232" s="17" t="s">
        <v>159</v>
      </c>
      <c r="AU232" s="17" t="s">
        <v>165</v>
      </c>
      <c r="AY232" s="17" t="s">
        <v>157</v>
      </c>
      <c r="BE232" s="214">
        <f>IF(N232="základní",J232,0)</f>
        <v>0</v>
      </c>
      <c r="BF232" s="214">
        <f>IF(N232="snížená",J232,0)</f>
        <v>0</v>
      </c>
      <c r="BG232" s="214">
        <f>IF(N232="zákl. přenesená",J232,0)</f>
        <v>0</v>
      </c>
      <c r="BH232" s="214">
        <f>IF(N232="sníž. přenesená",J232,0)</f>
        <v>0</v>
      </c>
      <c r="BI232" s="214">
        <f>IF(N232="nulová",J232,0)</f>
        <v>0</v>
      </c>
      <c r="BJ232" s="17" t="s">
        <v>165</v>
      </c>
      <c r="BK232" s="214">
        <f>ROUND(I232*H232,0)</f>
        <v>0</v>
      </c>
      <c r="BL232" s="17" t="s">
        <v>247</v>
      </c>
      <c r="BM232" s="17" t="s">
        <v>2644</v>
      </c>
    </row>
    <row r="233" spans="2:51" s="11" customFormat="1" ht="12">
      <c r="B233" s="215"/>
      <c r="C233" s="216"/>
      <c r="D233" s="217" t="s">
        <v>167</v>
      </c>
      <c r="E233" s="218" t="s">
        <v>20</v>
      </c>
      <c r="F233" s="219" t="s">
        <v>2551</v>
      </c>
      <c r="G233" s="216"/>
      <c r="H233" s="220">
        <v>80</v>
      </c>
      <c r="I233" s="221"/>
      <c r="J233" s="216"/>
      <c r="K233" s="216"/>
      <c r="L233" s="222"/>
      <c r="M233" s="223"/>
      <c r="N233" s="224"/>
      <c r="O233" s="224"/>
      <c r="P233" s="224"/>
      <c r="Q233" s="224"/>
      <c r="R233" s="224"/>
      <c r="S233" s="224"/>
      <c r="T233" s="225"/>
      <c r="AT233" s="226" t="s">
        <v>167</v>
      </c>
      <c r="AU233" s="226" t="s">
        <v>165</v>
      </c>
      <c r="AV233" s="11" t="s">
        <v>165</v>
      </c>
      <c r="AW233" s="11" t="s">
        <v>34</v>
      </c>
      <c r="AX233" s="11" t="s">
        <v>8</v>
      </c>
      <c r="AY233" s="226" t="s">
        <v>157</v>
      </c>
    </row>
    <row r="234" spans="2:65" s="1" customFormat="1" ht="16.5" customHeight="1">
      <c r="B234" s="38"/>
      <c r="C234" s="204" t="s">
        <v>586</v>
      </c>
      <c r="D234" s="204" t="s">
        <v>159</v>
      </c>
      <c r="E234" s="205" t="s">
        <v>2645</v>
      </c>
      <c r="F234" s="206" t="s">
        <v>2646</v>
      </c>
      <c r="G234" s="207" t="s">
        <v>231</v>
      </c>
      <c r="H234" s="208">
        <v>40</v>
      </c>
      <c r="I234" s="209"/>
      <c r="J234" s="208">
        <f>ROUND(I234*H234,0)</f>
        <v>0</v>
      </c>
      <c r="K234" s="206" t="s">
        <v>209</v>
      </c>
      <c r="L234" s="43"/>
      <c r="M234" s="210" t="s">
        <v>20</v>
      </c>
      <c r="N234" s="211" t="s">
        <v>46</v>
      </c>
      <c r="O234" s="79"/>
      <c r="P234" s="212">
        <f>O234*H234</f>
        <v>0</v>
      </c>
      <c r="Q234" s="212">
        <v>0</v>
      </c>
      <c r="R234" s="212">
        <f>Q234*H234</f>
        <v>0</v>
      </c>
      <c r="S234" s="212">
        <v>0</v>
      </c>
      <c r="T234" s="213">
        <f>S234*H234</f>
        <v>0</v>
      </c>
      <c r="AR234" s="17" t="s">
        <v>247</v>
      </c>
      <c r="AT234" s="17" t="s">
        <v>159</v>
      </c>
      <c r="AU234" s="17" t="s">
        <v>165</v>
      </c>
      <c r="AY234" s="17" t="s">
        <v>157</v>
      </c>
      <c r="BE234" s="214">
        <f>IF(N234="základní",J234,0)</f>
        <v>0</v>
      </c>
      <c r="BF234" s="214">
        <f>IF(N234="snížená",J234,0)</f>
        <v>0</v>
      </c>
      <c r="BG234" s="214">
        <f>IF(N234="zákl. přenesená",J234,0)</f>
        <v>0</v>
      </c>
      <c r="BH234" s="214">
        <f>IF(N234="sníž. přenesená",J234,0)</f>
        <v>0</v>
      </c>
      <c r="BI234" s="214">
        <f>IF(N234="nulová",J234,0)</f>
        <v>0</v>
      </c>
      <c r="BJ234" s="17" t="s">
        <v>165</v>
      </c>
      <c r="BK234" s="214">
        <f>ROUND(I234*H234,0)</f>
        <v>0</v>
      </c>
      <c r="BL234" s="17" t="s">
        <v>247</v>
      </c>
      <c r="BM234" s="17" t="s">
        <v>2647</v>
      </c>
    </row>
    <row r="235" spans="2:51" s="11" customFormat="1" ht="12">
      <c r="B235" s="215"/>
      <c r="C235" s="216"/>
      <c r="D235" s="217" t="s">
        <v>167</v>
      </c>
      <c r="E235" s="218" t="s">
        <v>20</v>
      </c>
      <c r="F235" s="219" t="s">
        <v>2558</v>
      </c>
      <c r="G235" s="216"/>
      <c r="H235" s="220">
        <v>40</v>
      </c>
      <c r="I235" s="221"/>
      <c r="J235" s="216"/>
      <c r="K235" s="216"/>
      <c r="L235" s="222"/>
      <c r="M235" s="223"/>
      <c r="N235" s="224"/>
      <c r="O235" s="224"/>
      <c r="P235" s="224"/>
      <c r="Q235" s="224"/>
      <c r="R235" s="224"/>
      <c r="S235" s="224"/>
      <c r="T235" s="225"/>
      <c r="AT235" s="226" t="s">
        <v>167</v>
      </c>
      <c r="AU235" s="226" t="s">
        <v>165</v>
      </c>
      <c r="AV235" s="11" t="s">
        <v>165</v>
      </c>
      <c r="AW235" s="11" t="s">
        <v>34</v>
      </c>
      <c r="AX235" s="11" t="s">
        <v>8</v>
      </c>
      <c r="AY235" s="226" t="s">
        <v>157</v>
      </c>
    </row>
    <row r="236" spans="2:65" s="1" customFormat="1" ht="16.5" customHeight="1">
      <c r="B236" s="38"/>
      <c r="C236" s="204" t="s">
        <v>591</v>
      </c>
      <c r="D236" s="204" t="s">
        <v>159</v>
      </c>
      <c r="E236" s="205" t="s">
        <v>2648</v>
      </c>
      <c r="F236" s="206" t="s">
        <v>1456</v>
      </c>
      <c r="G236" s="207" t="s">
        <v>434</v>
      </c>
      <c r="H236" s="208">
        <v>36</v>
      </c>
      <c r="I236" s="209"/>
      <c r="J236" s="208">
        <f>ROUND(I236*H236,0)</f>
        <v>0</v>
      </c>
      <c r="K236" s="206" t="s">
        <v>209</v>
      </c>
      <c r="L236" s="43"/>
      <c r="M236" s="210" t="s">
        <v>20</v>
      </c>
      <c r="N236" s="211" t="s">
        <v>46</v>
      </c>
      <c r="O236" s="79"/>
      <c r="P236" s="212">
        <f>O236*H236</f>
        <v>0</v>
      </c>
      <c r="Q236" s="212">
        <v>0</v>
      </c>
      <c r="R236" s="212">
        <f>Q236*H236</f>
        <v>0</v>
      </c>
      <c r="S236" s="212">
        <v>0</v>
      </c>
      <c r="T236" s="213">
        <f>S236*H236</f>
        <v>0</v>
      </c>
      <c r="AR236" s="17" t="s">
        <v>247</v>
      </c>
      <c r="AT236" s="17" t="s">
        <v>159</v>
      </c>
      <c r="AU236" s="17" t="s">
        <v>165</v>
      </c>
      <c r="AY236" s="17" t="s">
        <v>157</v>
      </c>
      <c r="BE236" s="214">
        <f>IF(N236="základní",J236,0)</f>
        <v>0</v>
      </c>
      <c r="BF236" s="214">
        <f>IF(N236="snížená",J236,0)</f>
        <v>0</v>
      </c>
      <c r="BG236" s="214">
        <f>IF(N236="zákl. přenesená",J236,0)</f>
        <v>0</v>
      </c>
      <c r="BH236" s="214">
        <f>IF(N236="sníž. přenesená",J236,0)</f>
        <v>0</v>
      </c>
      <c r="BI236" s="214">
        <f>IF(N236="nulová",J236,0)</f>
        <v>0</v>
      </c>
      <c r="BJ236" s="17" t="s">
        <v>165</v>
      </c>
      <c r="BK236" s="214">
        <f>ROUND(I236*H236,0)</f>
        <v>0</v>
      </c>
      <c r="BL236" s="17" t="s">
        <v>247</v>
      </c>
      <c r="BM236" s="17" t="s">
        <v>2649</v>
      </c>
    </row>
    <row r="237" spans="2:51" s="11" customFormat="1" ht="12">
      <c r="B237" s="215"/>
      <c r="C237" s="216"/>
      <c r="D237" s="217" t="s">
        <v>167</v>
      </c>
      <c r="E237" s="218" t="s">
        <v>20</v>
      </c>
      <c r="F237" s="219" t="s">
        <v>2561</v>
      </c>
      <c r="G237" s="216"/>
      <c r="H237" s="220">
        <v>36</v>
      </c>
      <c r="I237" s="221"/>
      <c r="J237" s="216"/>
      <c r="K237" s="216"/>
      <c r="L237" s="222"/>
      <c r="M237" s="223"/>
      <c r="N237" s="224"/>
      <c r="O237" s="224"/>
      <c r="P237" s="224"/>
      <c r="Q237" s="224"/>
      <c r="R237" s="224"/>
      <c r="S237" s="224"/>
      <c r="T237" s="225"/>
      <c r="AT237" s="226" t="s">
        <v>167</v>
      </c>
      <c r="AU237" s="226" t="s">
        <v>165</v>
      </c>
      <c r="AV237" s="11" t="s">
        <v>165</v>
      </c>
      <c r="AW237" s="11" t="s">
        <v>34</v>
      </c>
      <c r="AX237" s="11" t="s">
        <v>8</v>
      </c>
      <c r="AY237" s="226" t="s">
        <v>157</v>
      </c>
    </row>
    <row r="238" spans="2:65" s="1" customFormat="1" ht="16.5" customHeight="1">
      <c r="B238" s="38"/>
      <c r="C238" s="204" t="s">
        <v>597</v>
      </c>
      <c r="D238" s="204" t="s">
        <v>159</v>
      </c>
      <c r="E238" s="205" t="s">
        <v>2650</v>
      </c>
      <c r="F238" s="206" t="s">
        <v>2563</v>
      </c>
      <c r="G238" s="207" t="s">
        <v>434</v>
      </c>
      <c r="H238" s="208">
        <v>16</v>
      </c>
      <c r="I238" s="209"/>
      <c r="J238" s="208">
        <f>ROUND(I238*H238,0)</f>
        <v>0</v>
      </c>
      <c r="K238" s="206" t="s">
        <v>209</v>
      </c>
      <c r="L238" s="43"/>
      <c r="M238" s="210" t="s">
        <v>20</v>
      </c>
      <c r="N238" s="211" t="s">
        <v>46</v>
      </c>
      <c r="O238" s="79"/>
      <c r="P238" s="212">
        <f>O238*H238</f>
        <v>0</v>
      </c>
      <c r="Q238" s="212">
        <v>0</v>
      </c>
      <c r="R238" s="212">
        <f>Q238*H238</f>
        <v>0</v>
      </c>
      <c r="S238" s="212">
        <v>0</v>
      </c>
      <c r="T238" s="213">
        <f>S238*H238</f>
        <v>0</v>
      </c>
      <c r="AR238" s="17" t="s">
        <v>247</v>
      </c>
      <c r="AT238" s="17" t="s">
        <v>159</v>
      </c>
      <c r="AU238" s="17" t="s">
        <v>165</v>
      </c>
      <c r="AY238" s="17" t="s">
        <v>157</v>
      </c>
      <c r="BE238" s="214">
        <f>IF(N238="základní",J238,0)</f>
        <v>0</v>
      </c>
      <c r="BF238" s="214">
        <f>IF(N238="snížená",J238,0)</f>
        <v>0</v>
      </c>
      <c r="BG238" s="214">
        <f>IF(N238="zákl. přenesená",J238,0)</f>
        <v>0</v>
      </c>
      <c r="BH238" s="214">
        <f>IF(N238="sníž. přenesená",J238,0)</f>
        <v>0</v>
      </c>
      <c r="BI238" s="214">
        <f>IF(N238="nulová",J238,0)</f>
        <v>0</v>
      </c>
      <c r="BJ238" s="17" t="s">
        <v>165</v>
      </c>
      <c r="BK238" s="214">
        <f>ROUND(I238*H238,0)</f>
        <v>0</v>
      </c>
      <c r="BL238" s="17" t="s">
        <v>247</v>
      </c>
      <c r="BM238" s="17" t="s">
        <v>2651</v>
      </c>
    </row>
    <row r="239" spans="2:51" s="11" customFormat="1" ht="12">
      <c r="B239" s="215"/>
      <c r="C239" s="216"/>
      <c r="D239" s="217" t="s">
        <v>167</v>
      </c>
      <c r="E239" s="218" t="s">
        <v>20</v>
      </c>
      <c r="F239" s="219" t="s">
        <v>2614</v>
      </c>
      <c r="G239" s="216"/>
      <c r="H239" s="220">
        <v>16</v>
      </c>
      <c r="I239" s="221"/>
      <c r="J239" s="216"/>
      <c r="K239" s="216"/>
      <c r="L239" s="222"/>
      <c r="M239" s="223"/>
      <c r="N239" s="224"/>
      <c r="O239" s="224"/>
      <c r="P239" s="224"/>
      <c r="Q239" s="224"/>
      <c r="R239" s="224"/>
      <c r="S239" s="224"/>
      <c r="T239" s="225"/>
      <c r="AT239" s="226" t="s">
        <v>167</v>
      </c>
      <c r="AU239" s="226" t="s">
        <v>165</v>
      </c>
      <c r="AV239" s="11" t="s">
        <v>165</v>
      </c>
      <c r="AW239" s="11" t="s">
        <v>34</v>
      </c>
      <c r="AX239" s="11" t="s">
        <v>8</v>
      </c>
      <c r="AY239" s="226" t="s">
        <v>157</v>
      </c>
    </row>
    <row r="240" spans="2:65" s="1" customFormat="1" ht="16.5" customHeight="1">
      <c r="B240" s="38"/>
      <c r="C240" s="204" t="s">
        <v>602</v>
      </c>
      <c r="D240" s="204" t="s">
        <v>159</v>
      </c>
      <c r="E240" s="205" t="s">
        <v>2652</v>
      </c>
      <c r="F240" s="206" t="s">
        <v>2567</v>
      </c>
      <c r="G240" s="207" t="s">
        <v>231</v>
      </c>
      <c r="H240" s="208">
        <v>35</v>
      </c>
      <c r="I240" s="209"/>
      <c r="J240" s="208">
        <f>ROUND(I240*H240,0)</f>
        <v>0</v>
      </c>
      <c r="K240" s="206" t="s">
        <v>209</v>
      </c>
      <c r="L240" s="43"/>
      <c r="M240" s="210" t="s">
        <v>20</v>
      </c>
      <c r="N240" s="211" t="s">
        <v>46</v>
      </c>
      <c r="O240" s="79"/>
      <c r="P240" s="212">
        <f>O240*H240</f>
        <v>0</v>
      </c>
      <c r="Q240" s="212">
        <v>0</v>
      </c>
      <c r="R240" s="212">
        <f>Q240*H240</f>
        <v>0</v>
      </c>
      <c r="S240" s="212">
        <v>0</v>
      </c>
      <c r="T240" s="213">
        <f>S240*H240</f>
        <v>0</v>
      </c>
      <c r="AR240" s="17" t="s">
        <v>247</v>
      </c>
      <c r="AT240" s="17" t="s">
        <v>159</v>
      </c>
      <c r="AU240" s="17" t="s">
        <v>165</v>
      </c>
      <c r="AY240" s="17" t="s">
        <v>157</v>
      </c>
      <c r="BE240" s="214">
        <f>IF(N240="základní",J240,0)</f>
        <v>0</v>
      </c>
      <c r="BF240" s="214">
        <f>IF(N240="snížená",J240,0)</f>
        <v>0</v>
      </c>
      <c r="BG240" s="214">
        <f>IF(N240="zákl. přenesená",J240,0)</f>
        <v>0</v>
      </c>
      <c r="BH240" s="214">
        <f>IF(N240="sníž. přenesená",J240,0)</f>
        <v>0</v>
      </c>
      <c r="BI240" s="214">
        <f>IF(N240="nulová",J240,0)</f>
        <v>0</v>
      </c>
      <c r="BJ240" s="17" t="s">
        <v>165</v>
      </c>
      <c r="BK240" s="214">
        <f>ROUND(I240*H240,0)</f>
        <v>0</v>
      </c>
      <c r="BL240" s="17" t="s">
        <v>247</v>
      </c>
      <c r="BM240" s="17" t="s">
        <v>2653</v>
      </c>
    </row>
    <row r="241" spans="2:51" s="11" customFormat="1" ht="12">
      <c r="B241" s="215"/>
      <c r="C241" s="216"/>
      <c r="D241" s="217" t="s">
        <v>167</v>
      </c>
      <c r="E241" s="218" t="s">
        <v>20</v>
      </c>
      <c r="F241" s="219" t="s">
        <v>2569</v>
      </c>
      <c r="G241" s="216"/>
      <c r="H241" s="220">
        <v>35</v>
      </c>
      <c r="I241" s="221"/>
      <c r="J241" s="216"/>
      <c r="K241" s="216"/>
      <c r="L241" s="222"/>
      <c r="M241" s="223"/>
      <c r="N241" s="224"/>
      <c r="O241" s="224"/>
      <c r="P241" s="224"/>
      <c r="Q241" s="224"/>
      <c r="R241" s="224"/>
      <c r="S241" s="224"/>
      <c r="T241" s="225"/>
      <c r="AT241" s="226" t="s">
        <v>167</v>
      </c>
      <c r="AU241" s="226" t="s">
        <v>165</v>
      </c>
      <c r="AV241" s="11" t="s">
        <v>165</v>
      </c>
      <c r="AW241" s="11" t="s">
        <v>34</v>
      </c>
      <c r="AX241" s="11" t="s">
        <v>8</v>
      </c>
      <c r="AY241" s="226" t="s">
        <v>157</v>
      </c>
    </row>
    <row r="242" spans="2:65" s="1" customFormat="1" ht="16.5" customHeight="1">
      <c r="B242" s="38"/>
      <c r="C242" s="204" t="s">
        <v>608</v>
      </c>
      <c r="D242" s="204" t="s">
        <v>159</v>
      </c>
      <c r="E242" s="205" t="s">
        <v>2654</v>
      </c>
      <c r="F242" s="206" t="s">
        <v>2571</v>
      </c>
      <c r="G242" s="207" t="s">
        <v>434</v>
      </c>
      <c r="H242" s="208">
        <v>24</v>
      </c>
      <c r="I242" s="209"/>
      <c r="J242" s="208">
        <f>ROUND(I242*H242,0)</f>
        <v>0</v>
      </c>
      <c r="K242" s="206" t="s">
        <v>209</v>
      </c>
      <c r="L242" s="43"/>
      <c r="M242" s="210" t="s">
        <v>20</v>
      </c>
      <c r="N242" s="211" t="s">
        <v>46</v>
      </c>
      <c r="O242" s="79"/>
      <c r="P242" s="212">
        <f>O242*H242</f>
        <v>0</v>
      </c>
      <c r="Q242" s="212">
        <v>0</v>
      </c>
      <c r="R242" s="212">
        <f>Q242*H242</f>
        <v>0</v>
      </c>
      <c r="S242" s="212">
        <v>0</v>
      </c>
      <c r="T242" s="213">
        <f>S242*H242</f>
        <v>0</v>
      </c>
      <c r="AR242" s="17" t="s">
        <v>247</v>
      </c>
      <c r="AT242" s="17" t="s">
        <v>159</v>
      </c>
      <c r="AU242" s="17" t="s">
        <v>165</v>
      </c>
      <c r="AY242" s="17" t="s">
        <v>157</v>
      </c>
      <c r="BE242" s="214">
        <f>IF(N242="základní",J242,0)</f>
        <v>0</v>
      </c>
      <c r="BF242" s="214">
        <f>IF(N242="snížená",J242,0)</f>
        <v>0</v>
      </c>
      <c r="BG242" s="214">
        <f>IF(N242="zákl. přenesená",J242,0)</f>
        <v>0</v>
      </c>
      <c r="BH242" s="214">
        <f>IF(N242="sníž. přenesená",J242,0)</f>
        <v>0</v>
      </c>
      <c r="BI242" s="214">
        <f>IF(N242="nulová",J242,0)</f>
        <v>0</v>
      </c>
      <c r="BJ242" s="17" t="s">
        <v>165</v>
      </c>
      <c r="BK242" s="214">
        <f>ROUND(I242*H242,0)</f>
        <v>0</v>
      </c>
      <c r="BL242" s="17" t="s">
        <v>247</v>
      </c>
      <c r="BM242" s="17" t="s">
        <v>2655</v>
      </c>
    </row>
    <row r="243" spans="2:51" s="11" customFormat="1" ht="12">
      <c r="B243" s="215"/>
      <c r="C243" s="216"/>
      <c r="D243" s="217" t="s">
        <v>167</v>
      </c>
      <c r="E243" s="218" t="s">
        <v>20</v>
      </c>
      <c r="F243" s="219" t="s">
        <v>2573</v>
      </c>
      <c r="G243" s="216"/>
      <c r="H243" s="220">
        <v>24</v>
      </c>
      <c r="I243" s="221"/>
      <c r="J243" s="216"/>
      <c r="K243" s="216"/>
      <c r="L243" s="222"/>
      <c r="M243" s="223"/>
      <c r="N243" s="224"/>
      <c r="O243" s="224"/>
      <c r="P243" s="224"/>
      <c r="Q243" s="224"/>
      <c r="R243" s="224"/>
      <c r="S243" s="224"/>
      <c r="T243" s="225"/>
      <c r="AT243" s="226" t="s">
        <v>167</v>
      </c>
      <c r="AU243" s="226" t="s">
        <v>165</v>
      </c>
      <c r="AV243" s="11" t="s">
        <v>165</v>
      </c>
      <c r="AW243" s="11" t="s">
        <v>34</v>
      </c>
      <c r="AX243" s="11" t="s">
        <v>8</v>
      </c>
      <c r="AY243" s="226" t="s">
        <v>157</v>
      </c>
    </row>
    <row r="244" spans="2:65" s="1" customFormat="1" ht="16.5" customHeight="1">
      <c r="B244" s="38"/>
      <c r="C244" s="204" t="s">
        <v>613</v>
      </c>
      <c r="D244" s="204" t="s">
        <v>159</v>
      </c>
      <c r="E244" s="205" t="s">
        <v>2656</v>
      </c>
      <c r="F244" s="206" t="s">
        <v>2575</v>
      </c>
      <c r="G244" s="207" t="s">
        <v>434</v>
      </c>
      <c r="H244" s="208">
        <v>24</v>
      </c>
      <c r="I244" s="209"/>
      <c r="J244" s="208">
        <f>ROUND(I244*H244,0)</f>
        <v>0</v>
      </c>
      <c r="K244" s="206" t="s">
        <v>209</v>
      </c>
      <c r="L244" s="43"/>
      <c r="M244" s="210" t="s">
        <v>20</v>
      </c>
      <c r="N244" s="211" t="s">
        <v>46</v>
      </c>
      <c r="O244" s="79"/>
      <c r="P244" s="212">
        <f>O244*H244</f>
        <v>0</v>
      </c>
      <c r="Q244" s="212">
        <v>0</v>
      </c>
      <c r="R244" s="212">
        <f>Q244*H244</f>
        <v>0</v>
      </c>
      <c r="S244" s="212">
        <v>0</v>
      </c>
      <c r="T244" s="213">
        <f>S244*H244</f>
        <v>0</v>
      </c>
      <c r="AR244" s="17" t="s">
        <v>247</v>
      </c>
      <c r="AT244" s="17" t="s">
        <v>159</v>
      </c>
      <c r="AU244" s="17" t="s">
        <v>165</v>
      </c>
      <c r="AY244" s="17" t="s">
        <v>157</v>
      </c>
      <c r="BE244" s="214">
        <f>IF(N244="základní",J244,0)</f>
        <v>0</v>
      </c>
      <c r="BF244" s="214">
        <f>IF(N244="snížená",J244,0)</f>
        <v>0</v>
      </c>
      <c r="BG244" s="214">
        <f>IF(N244="zákl. přenesená",J244,0)</f>
        <v>0</v>
      </c>
      <c r="BH244" s="214">
        <f>IF(N244="sníž. přenesená",J244,0)</f>
        <v>0</v>
      </c>
      <c r="BI244" s="214">
        <f>IF(N244="nulová",J244,0)</f>
        <v>0</v>
      </c>
      <c r="BJ244" s="17" t="s">
        <v>165</v>
      </c>
      <c r="BK244" s="214">
        <f>ROUND(I244*H244,0)</f>
        <v>0</v>
      </c>
      <c r="BL244" s="17" t="s">
        <v>247</v>
      </c>
      <c r="BM244" s="17" t="s">
        <v>2657</v>
      </c>
    </row>
    <row r="245" spans="2:51" s="11" customFormat="1" ht="12">
      <c r="B245" s="215"/>
      <c r="C245" s="216"/>
      <c r="D245" s="217" t="s">
        <v>167</v>
      </c>
      <c r="E245" s="218" t="s">
        <v>20</v>
      </c>
      <c r="F245" s="219" t="s">
        <v>2573</v>
      </c>
      <c r="G245" s="216"/>
      <c r="H245" s="220">
        <v>24</v>
      </c>
      <c r="I245" s="221"/>
      <c r="J245" s="216"/>
      <c r="K245" s="216"/>
      <c r="L245" s="222"/>
      <c r="M245" s="223"/>
      <c r="N245" s="224"/>
      <c r="O245" s="224"/>
      <c r="P245" s="224"/>
      <c r="Q245" s="224"/>
      <c r="R245" s="224"/>
      <c r="S245" s="224"/>
      <c r="T245" s="225"/>
      <c r="AT245" s="226" t="s">
        <v>167</v>
      </c>
      <c r="AU245" s="226" t="s">
        <v>165</v>
      </c>
      <c r="AV245" s="11" t="s">
        <v>165</v>
      </c>
      <c r="AW245" s="11" t="s">
        <v>34</v>
      </c>
      <c r="AX245" s="11" t="s">
        <v>8</v>
      </c>
      <c r="AY245" s="226" t="s">
        <v>157</v>
      </c>
    </row>
    <row r="246" spans="2:65" s="1" customFormat="1" ht="16.5" customHeight="1">
      <c r="B246" s="38"/>
      <c r="C246" s="204" t="s">
        <v>618</v>
      </c>
      <c r="D246" s="204" t="s">
        <v>159</v>
      </c>
      <c r="E246" s="205" t="s">
        <v>2658</v>
      </c>
      <c r="F246" s="206" t="s">
        <v>2578</v>
      </c>
      <c r="G246" s="207" t="s">
        <v>231</v>
      </c>
      <c r="H246" s="208">
        <v>760</v>
      </c>
      <c r="I246" s="209"/>
      <c r="J246" s="208">
        <f>ROUND(I246*H246,0)</f>
        <v>0</v>
      </c>
      <c r="K246" s="206" t="s">
        <v>209</v>
      </c>
      <c r="L246" s="43"/>
      <c r="M246" s="210" t="s">
        <v>20</v>
      </c>
      <c r="N246" s="211" t="s">
        <v>46</v>
      </c>
      <c r="O246" s="79"/>
      <c r="P246" s="212">
        <f>O246*H246</f>
        <v>0</v>
      </c>
      <c r="Q246" s="212">
        <v>0</v>
      </c>
      <c r="R246" s="212">
        <f>Q246*H246</f>
        <v>0</v>
      </c>
      <c r="S246" s="212">
        <v>0</v>
      </c>
      <c r="T246" s="213">
        <f>S246*H246</f>
        <v>0</v>
      </c>
      <c r="AR246" s="17" t="s">
        <v>247</v>
      </c>
      <c r="AT246" s="17" t="s">
        <v>159</v>
      </c>
      <c r="AU246" s="17" t="s">
        <v>165</v>
      </c>
      <c r="AY246" s="17" t="s">
        <v>157</v>
      </c>
      <c r="BE246" s="214">
        <f>IF(N246="základní",J246,0)</f>
        <v>0</v>
      </c>
      <c r="BF246" s="214">
        <f>IF(N246="snížená",J246,0)</f>
        <v>0</v>
      </c>
      <c r="BG246" s="214">
        <f>IF(N246="zákl. přenesená",J246,0)</f>
        <v>0</v>
      </c>
      <c r="BH246" s="214">
        <f>IF(N246="sníž. přenesená",J246,0)</f>
        <v>0</v>
      </c>
      <c r="BI246" s="214">
        <f>IF(N246="nulová",J246,0)</f>
        <v>0</v>
      </c>
      <c r="BJ246" s="17" t="s">
        <v>165</v>
      </c>
      <c r="BK246" s="214">
        <f>ROUND(I246*H246,0)</f>
        <v>0</v>
      </c>
      <c r="BL246" s="17" t="s">
        <v>247</v>
      </c>
      <c r="BM246" s="17" t="s">
        <v>2659</v>
      </c>
    </row>
    <row r="247" spans="2:51" s="11" customFormat="1" ht="12">
      <c r="B247" s="215"/>
      <c r="C247" s="216"/>
      <c r="D247" s="217" t="s">
        <v>167</v>
      </c>
      <c r="E247" s="218" t="s">
        <v>20</v>
      </c>
      <c r="F247" s="219" t="s">
        <v>2580</v>
      </c>
      <c r="G247" s="216"/>
      <c r="H247" s="220">
        <v>760</v>
      </c>
      <c r="I247" s="221"/>
      <c r="J247" s="216"/>
      <c r="K247" s="216"/>
      <c r="L247" s="222"/>
      <c r="M247" s="223"/>
      <c r="N247" s="224"/>
      <c r="O247" s="224"/>
      <c r="P247" s="224"/>
      <c r="Q247" s="224"/>
      <c r="R247" s="224"/>
      <c r="S247" s="224"/>
      <c r="T247" s="225"/>
      <c r="AT247" s="226" t="s">
        <v>167</v>
      </c>
      <c r="AU247" s="226" t="s">
        <v>165</v>
      </c>
      <c r="AV247" s="11" t="s">
        <v>165</v>
      </c>
      <c r="AW247" s="11" t="s">
        <v>34</v>
      </c>
      <c r="AX247" s="11" t="s">
        <v>8</v>
      </c>
      <c r="AY247" s="226" t="s">
        <v>157</v>
      </c>
    </row>
    <row r="248" spans="2:65" s="1" customFormat="1" ht="16.5" customHeight="1">
      <c r="B248" s="38"/>
      <c r="C248" s="204" t="s">
        <v>624</v>
      </c>
      <c r="D248" s="204" t="s">
        <v>159</v>
      </c>
      <c r="E248" s="205" t="s">
        <v>2660</v>
      </c>
      <c r="F248" s="206" t="s">
        <v>1464</v>
      </c>
      <c r="G248" s="207" t="s">
        <v>434</v>
      </c>
      <c r="H248" s="208">
        <v>36</v>
      </c>
      <c r="I248" s="209"/>
      <c r="J248" s="208">
        <f>ROUND(I248*H248,0)</f>
        <v>0</v>
      </c>
      <c r="K248" s="206" t="s">
        <v>209</v>
      </c>
      <c r="L248" s="43"/>
      <c r="M248" s="210" t="s">
        <v>20</v>
      </c>
      <c r="N248" s="211" t="s">
        <v>46</v>
      </c>
      <c r="O248" s="79"/>
      <c r="P248" s="212">
        <f>O248*H248</f>
        <v>0</v>
      </c>
      <c r="Q248" s="212">
        <v>0</v>
      </c>
      <c r="R248" s="212">
        <f>Q248*H248</f>
        <v>0</v>
      </c>
      <c r="S248" s="212">
        <v>0</v>
      </c>
      <c r="T248" s="213">
        <f>S248*H248</f>
        <v>0</v>
      </c>
      <c r="AR248" s="17" t="s">
        <v>247</v>
      </c>
      <c r="AT248" s="17" t="s">
        <v>159</v>
      </c>
      <c r="AU248" s="17" t="s">
        <v>165</v>
      </c>
      <c r="AY248" s="17" t="s">
        <v>157</v>
      </c>
      <c r="BE248" s="214">
        <f>IF(N248="základní",J248,0)</f>
        <v>0</v>
      </c>
      <c r="BF248" s="214">
        <f>IF(N248="snížená",J248,0)</f>
        <v>0</v>
      </c>
      <c r="BG248" s="214">
        <f>IF(N248="zákl. přenesená",J248,0)</f>
        <v>0</v>
      </c>
      <c r="BH248" s="214">
        <f>IF(N248="sníž. přenesená",J248,0)</f>
        <v>0</v>
      </c>
      <c r="BI248" s="214">
        <f>IF(N248="nulová",J248,0)</f>
        <v>0</v>
      </c>
      <c r="BJ248" s="17" t="s">
        <v>165</v>
      </c>
      <c r="BK248" s="214">
        <f>ROUND(I248*H248,0)</f>
        <v>0</v>
      </c>
      <c r="BL248" s="17" t="s">
        <v>247</v>
      </c>
      <c r="BM248" s="17" t="s">
        <v>2661</v>
      </c>
    </row>
    <row r="249" spans="2:51" s="11" customFormat="1" ht="12">
      <c r="B249" s="215"/>
      <c r="C249" s="216"/>
      <c r="D249" s="217" t="s">
        <v>167</v>
      </c>
      <c r="E249" s="218" t="s">
        <v>20</v>
      </c>
      <c r="F249" s="219" t="s">
        <v>2583</v>
      </c>
      <c r="G249" s="216"/>
      <c r="H249" s="220">
        <v>36</v>
      </c>
      <c r="I249" s="221"/>
      <c r="J249" s="216"/>
      <c r="K249" s="216"/>
      <c r="L249" s="222"/>
      <c r="M249" s="223"/>
      <c r="N249" s="224"/>
      <c r="O249" s="224"/>
      <c r="P249" s="224"/>
      <c r="Q249" s="224"/>
      <c r="R249" s="224"/>
      <c r="S249" s="224"/>
      <c r="T249" s="225"/>
      <c r="AT249" s="226" t="s">
        <v>167</v>
      </c>
      <c r="AU249" s="226" t="s">
        <v>165</v>
      </c>
      <c r="AV249" s="11" t="s">
        <v>165</v>
      </c>
      <c r="AW249" s="11" t="s">
        <v>34</v>
      </c>
      <c r="AX249" s="11" t="s">
        <v>8</v>
      </c>
      <c r="AY249" s="226" t="s">
        <v>157</v>
      </c>
    </row>
    <row r="250" spans="2:65" s="1" customFormat="1" ht="16.5" customHeight="1">
      <c r="B250" s="38"/>
      <c r="C250" s="204" t="s">
        <v>628</v>
      </c>
      <c r="D250" s="204" t="s">
        <v>159</v>
      </c>
      <c r="E250" s="205" t="s">
        <v>2662</v>
      </c>
      <c r="F250" s="206" t="s">
        <v>1468</v>
      </c>
      <c r="G250" s="207" t="s">
        <v>434</v>
      </c>
      <c r="H250" s="208">
        <v>36</v>
      </c>
      <c r="I250" s="209"/>
      <c r="J250" s="208">
        <f>ROUND(I250*H250,0)</f>
        <v>0</v>
      </c>
      <c r="K250" s="206" t="s">
        <v>209</v>
      </c>
      <c r="L250" s="43"/>
      <c r="M250" s="210" t="s">
        <v>20</v>
      </c>
      <c r="N250" s="211" t="s">
        <v>46</v>
      </c>
      <c r="O250" s="79"/>
      <c r="P250" s="212">
        <f>O250*H250</f>
        <v>0</v>
      </c>
      <c r="Q250" s="212">
        <v>0</v>
      </c>
      <c r="R250" s="212">
        <f>Q250*H250</f>
        <v>0</v>
      </c>
      <c r="S250" s="212">
        <v>0</v>
      </c>
      <c r="T250" s="213">
        <f>S250*H250</f>
        <v>0</v>
      </c>
      <c r="AR250" s="17" t="s">
        <v>247</v>
      </c>
      <c r="AT250" s="17" t="s">
        <v>159</v>
      </c>
      <c r="AU250" s="17" t="s">
        <v>165</v>
      </c>
      <c r="AY250" s="17" t="s">
        <v>157</v>
      </c>
      <c r="BE250" s="214">
        <f>IF(N250="základní",J250,0)</f>
        <v>0</v>
      </c>
      <c r="BF250" s="214">
        <f>IF(N250="snížená",J250,0)</f>
        <v>0</v>
      </c>
      <c r="BG250" s="214">
        <f>IF(N250="zákl. přenesená",J250,0)</f>
        <v>0</v>
      </c>
      <c r="BH250" s="214">
        <f>IF(N250="sníž. přenesená",J250,0)</f>
        <v>0</v>
      </c>
      <c r="BI250" s="214">
        <f>IF(N250="nulová",J250,0)</f>
        <v>0</v>
      </c>
      <c r="BJ250" s="17" t="s">
        <v>165</v>
      </c>
      <c r="BK250" s="214">
        <f>ROUND(I250*H250,0)</f>
        <v>0</v>
      </c>
      <c r="BL250" s="17" t="s">
        <v>247</v>
      </c>
      <c r="BM250" s="17" t="s">
        <v>2663</v>
      </c>
    </row>
    <row r="251" spans="2:51" s="11" customFormat="1" ht="12">
      <c r="B251" s="215"/>
      <c r="C251" s="216"/>
      <c r="D251" s="217" t="s">
        <v>167</v>
      </c>
      <c r="E251" s="218" t="s">
        <v>20</v>
      </c>
      <c r="F251" s="219" t="s">
        <v>2583</v>
      </c>
      <c r="G251" s="216"/>
      <c r="H251" s="220">
        <v>36</v>
      </c>
      <c r="I251" s="221"/>
      <c r="J251" s="216"/>
      <c r="K251" s="216"/>
      <c r="L251" s="222"/>
      <c r="M251" s="223"/>
      <c r="N251" s="224"/>
      <c r="O251" s="224"/>
      <c r="P251" s="224"/>
      <c r="Q251" s="224"/>
      <c r="R251" s="224"/>
      <c r="S251" s="224"/>
      <c r="T251" s="225"/>
      <c r="AT251" s="226" t="s">
        <v>167</v>
      </c>
      <c r="AU251" s="226" t="s">
        <v>165</v>
      </c>
      <c r="AV251" s="11" t="s">
        <v>165</v>
      </c>
      <c r="AW251" s="11" t="s">
        <v>34</v>
      </c>
      <c r="AX251" s="11" t="s">
        <v>8</v>
      </c>
      <c r="AY251" s="226" t="s">
        <v>157</v>
      </c>
    </row>
    <row r="252" spans="2:65" s="1" customFormat="1" ht="16.5" customHeight="1">
      <c r="B252" s="38"/>
      <c r="C252" s="204" t="s">
        <v>633</v>
      </c>
      <c r="D252" s="204" t="s">
        <v>159</v>
      </c>
      <c r="E252" s="205" t="s">
        <v>2664</v>
      </c>
      <c r="F252" s="206" t="s">
        <v>2587</v>
      </c>
      <c r="G252" s="207" t="s">
        <v>434</v>
      </c>
      <c r="H252" s="208">
        <v>18</v>
      </c>
      <c r="I252" s="209"/>
      <c r="J252" s="208">
        <f>ROUND(I252*H252,0)</f>
        <v>0</v>
      </c>
      <c r="K252" s="206" t="s">
        <v>209</v>
      </c>
      <c r="L252" s="43"/>
      <c r="M252" s="210" t="s">
        <v>20</v>
      </c>
      <c r="N252" s="211" t="s">
        <v>46</v>
      </c>
      <c r="O252" s="79"/>
      <c r="P252" s="212">
        <f>O252*H252</f>
        <v>0</v>
      </c>
      <c r="Q252" s="212">
        <v>0</v>
      </c>
      <c r="R252" s="212">
        <f>Q252*H252</f>
        <v>0</v>
      </c>
      <c r="S252" s="212">
        <v>0</v>
      </c>
      <c r="T252" s="213">
        <f>S252*H252</f>
        <v>0</v>
      </c>
      <c r="AR252" s="17" t="s">
        <v>247</v>
      </c>
      <c r="AT252" s="17" t="s">
        <v>159</v>
      </c>
      <c r="AU252" s="17" t="s">
        <v>165</v>
      </c>
      <c r="AY252" s="17" t="s">
        <v>157</v>
      </c>
      <c r="BE252" s="214">
        <f>IF(N252="základní",J252,0)</f>
        <v>0</v>
      </c>
      <c r="BF252" s="214">
        <f>IF(N252="snížená",J252,0)</f>
        <v>0</v>
      </c>
      <c r="BG252" s="214">
        <f>IF(N252="zákl. přenesená",J252,0)</f>
        <v>0</v>
      </c>
      <c r="BH252" s="214">
        <f>IF(N252="sníž. přenesená",J252,0)</f>
        <v>0</v>
      </c>
      <c r="BI252" s="214">
        <f>IF(N252="nulová",J252,0)</f>
        <v>0</v>
      </c>
      <c r="BJ252" s="17" t="s">
        <v>165</v>
      </c>
      <c r="BK252" s="214">
        <f>ROUND(I252*H252,0)</f>
        <v>0</v>
      </c>
      <c r="BL252" s="17" t="s">
        <v>247</v>
      </c>
      <c r="BM252" s="17" t="s">
        <v>2665</v>
      </c>
    </row>
    <row r="253" spans="2:51" s="11" customFormat="1" ht="12">
      <c r="B253" s="215"/>
      <c r="C253" s="216"/>
      <c r="D253" s="217" t="s">
        <v>167</v>
      </c>
      <c r="E253" s="218" t="s">
        <v>20</v>
      </c>
      <c r="F253" s="219" t="s">
        <v>2589</v>
      </c>
      <c r="G253" s="216"/>
      <c r="H253" s="220">
        <v>18</v>
      </c>
      <c r="I253" s="221"/>
      <c r="J253" s="216"/>
      <c r="K253" s="216"/>
      <c r="L253" s="222"/>
      <c r="M253" s="223"/>
      <c r="N253" s="224"/>
      <c r="O253" s="224"/>
      <c r="P253" s="224"/>
      <c r="Q253" s="224"/>
      <c r="R253" s="224"/>
      <c r="S253" s="224"/>
      <c r="T253" s="225"/>
      <c r="AT253" s="226" t="s">
        <v>167</v>
      </c>
      <c r="AU253" s="226" t="s">
        <v>165</v>
      </c>
      <c r="AV253" s="11" t="s">
        <v>165</v>
      </c>
      <c r="AW253" s="11" t="s">
        <v>34</v>
      </c>
      <c r="AX253" s="11" t="s">
        <v>8</v>
      </c>
      <c r="AY253" s="226" t="s">
        <v>157</v>
      </c>
    </row>
    <row r="254" spans="2:65" s="1" customFormat="1" ht="16.5" customHeight="1">
      <c r="B254" s="38"/>
      <c r="C254" s="204" t="s">
        <v>638</v>
      </c>
      <c r="D254" s="204" t="s">
        <v>159</v>
      </c>
      <c r="E254" s="205" t="s">
        <v>2666</v>
      </c>
      <c r="F254" s="206" t="s">
        <v>1502</v>
      </c>
      <c r="G254" s="207" t="s">
        <v>434</v>
      </c>
      <c r="H254" s="208">
        <v>36</v>
      </c>
      <c r="I254" s="209"/>
      <c r="J254" s="208">
        <f>ROUND(I254*H254,0)</f>
        <v>0</v>
      </c>
      <c r="K254" s="206" t="s">
        <v>209</v>
      </c>
      <c r="L254" s="43"/>
      <c r="M254" s="210" t="s">
        <v>20</v>
      </c>
      <c r="N254" s="211" t="s">
        <v>46</v>
      </c>
      <c r="O254" s="79"/>
      <c r="P254" s="212">
        <f>O254*H254</f>
        <v>0</v>
      </c>
      <c r="Q254" s="212">
        <v>0</v>
      </c>
      <c r="R254" s="212">
        <f>Q254*H254</f>
        <v>0</v>
      </c>
      <c r="S254" s="212">
        <v>0</v>
      </c>
      <c r="T254" s="213">
        <f>S254*H254</f>
        <v>0</v>
      </c>
      <c r="AR254" s="17" t="s">
        <v>247</v>
      </c>
      <c r="AT254" s="17" t="s">
        <v>159</v>
      </c>
      <c r="AU254" s="17" t="s">
        <v>165</v>
      </c>
      <c r="AY254" s="17" t="s">
        <v>157</v>
      </c>
      <c r="BE254" s="214">
        <f>IF(N254="základní",J254,0)</f>
        <v>0</v>
      </c>
      <c r="BF254" s="214">
        <f>IF(N254="snížená",J254,0)</f>
        <v>0</v>
      </c>
      <c r="BG254" s="214">
        <f>IF(N254="zákl. přenesená",J254,0)</f>
        <v>0</v>
      </c>
      <c r="BH254" s="214">
        <f>IF(N254="sníž. přenesená",J254,0)</f>
        <v>0</v>
      </c>
      <c r="BI254" s="214">
        <f>IF(N254="nulová",J254,0)</f>
        <v>0</v>
      </c>
      <c r="BJ254" s="17" t="s">
        <v>165</v>
      </c>
      <c r="BK254" s="214">
        <f>ROUND(I254*H254,0)</f>
        <v>0</v>
      </c>
      <c r="BL254" s="17" t="s">
        <v>247</v>
      </c>
      <c r="BM254" s="17" t="s">
        <v>2667</v>
      </c>
    </row>
    <row r="255" spans="2:51" s="11" customFormat="1" ht="12">
      <c r="B255" s="215"/>
      <c r="C255" s="216"/>
      <c r="D255" s="217" t="s">
        <v>167</v>
      </c>
      <c r="E255" s="218" t="s">
        <v>20</v>
      </c>
      <c r="F255" s="219" t="s">
        <v>2583</v>
      </c>
      <c r="G255" s="216"/>
      <c r="H255" s="220">
        <v>36</v>
      </c>
      <c r="I255" s="221"/>
      <c r="J255" s="216"/>
      <c r="K255" s="216"/>
      <c r="L255" s="222"/>
      <c r="M255" s="223"/>
      <c r="N255" s="224"/>
      <c r="O255" s="224"/>
      <c r="P255" s="224"/>
      <c r="Q255" s="224"/>
      <c r="R255" s="224"/>
      <c r="S255" s="224"/>
      <c r="T255" s="225"/>
      <c r="AT255" s="226" t="s">
        <v>167</v>
      </c>
      <c r="AU255" s="226" t="s">
        <v>165</v>
      </c>
      <c r="AV255" s="11" t="s">
        <v>165</v>
      </c>
      <c r="AW255" s="11" t="s">
        <v>34</v>
      </c>
      <c r="AX255" s="11" t="s">
        <v>8</v>
      </c>
      <c r="AY255" s="226" t="s">
        <v>157</v>
      </c>
    </row>
    <row r="256" spans="2:65" s="1" customFormat="1" ht="16.5" customHeight="1">
      <c r="B256" s="38"/>
      <c r="C256" s="204" t="s">
        <v>643</v>
      </c>
      <c r="D256" s="204" t="s">
        <v>159</v>
      </c>
      <c r="E256" s="205" t="s">
        <v>2668</v>
      </c>
      <c r="F256" s="206" t="s">
        <v>2623</v>
      </c>
      <c r="G256" s="207" t="s">
        <v>434</v>
      </c>
      <c r="H256" s="208">
        <v>18</v>
      </c>
      <c r="I256" s="209"/>
      <c r="J256" s="208">
        <f>ROUND(I256*H256,0)</f>
        <v>0</v>
      </c>
      <c r="K256" s="206" t="s">
        <v>209</v>
      </c>
      <c r="L256" s="43"/>
      <c r="M256" s="210" t="s">
        <v>20</v>
      </c>
      <c r="N256" s="211" t="s">
        <v>46</v>
      </c>
      <c r="O256" s="79"/>
      <c r="P256" s="212">
        <f>O256*H256</f>
        <v>0</v>
      </c>
      <c r="Q256" s="212">
        <v>0</v>
      </c>
      <c r="R256" s="212">
        <f>Q256*H256</f>
        <v>0</v>
      </c>
      <c r="S256" s="212">
        <v>0</v>
      </c>
      <c r="T256" s="213">
        <f>S256*H256</f>
        <v>0</v>
      </c>
      <c r="AR256" s="17" t="s">
        <v>247</v>
      </c>
      <c r="AT256" s="17" t="s">
        <v>159</v>
      </c>
      <c r="AU256" s="17" t="s">
        <v>165</v>
      </c>
      <c r="AY256" s="17" t="s">
        <v>157</v>
      </c>
      <c r="BE256" s="214">
        <f>IF(N256="základní",J256,0)</f>
        <v>0</v>
      </c>
      <c r="BF256" s="214">
        <f>IF(N256="snížená",J256,0)</f>
        <v>0</v>
      </c>
      <c r="BG256" s="214">
        <f>IF(N256="zákl. přenesená",J256,0)</f>
        <v>0</v>
      </c>
      <c r="BH256" s="214">
        <f>IF(N256="sníž. přenesená",J256,0)</f>
        <v>0</v>
      </c>
      <c r="BI256" s="214">
        <f>IF(N256="nulová",J256,0)</f>
        <v>0</v>
      </c>
      <c r="BJ256" s="17" t="s">
        <v>165</v>
      </c>
      <c r="BK256" s="214">
        <f>ROUND(I256*H256,0)</f>
        <v>0</v>
      </c>
      <c r="BL256" s="17" t="s">
        <v>247</v>
      </c>
      <c r="BM256" s="17" t="s">
        <v>2669</v>
      </c>
    </row>
    <row r="257" spans="2:51" s="11" customFormat="1" ht="12">
      <c r="B257" s="215"/>
      <c r="C257" s="216"/>
      <c r="D257" s="217" t="s">
        <v>167</v>
      </c>
      <c r="E257" s="218" t="s">
        <v>20</v>
      </c>
      <c r="F257" s="219" t="s">
        <v>2589</v>
      </c>
      <c r="G257" s="216"/>
      <c r="H257" s="220">
        <v>18</v>
      </c>
      <c r="I257" s="221"/>
      <c r="J257" s="216"/>
      <c r="K257" s="216"/>
      <c r="L257" s="222"/>
      <c r="M257" s="223"/>
      <c r="N257" s="224"/>
      <c r="O257" s="224"/>
      <c r="P257" s="224"/>
      <c r="Q257" s="224"/>
      <c r="R257" s="224"/>
      <c r="S257" s="224"/>
      <c r="T257" s="225"/>
      <c r="AT257" s="226" t="s">
        <v>167</v>
      </c>
      <c r="AU257" s="226" t="s">
        <v>165</v>
      </c>
      <c r="AV257" s="11" t="s">
        <v>165</v>
      </c>
      <c r="AW257" s="11" t="s">
        <v>34</v>
      </c>
      <c r="AX257" s="11" t="s">
        <v>8</v>
      </c>
      <c r="AY257" s="226" t="s">
        <v>157</v>
      </c>
    </row>
    <row r="258" spans="2:65" s="1" customFormat="1" ht="16.5" customHeight="1">
      <c r="B258" s="38"/>
      <c r="C258" s="204" t="s">
        <v>649</v>
      </c>
      <c r="D258" s="204" t="s">
        <v>159</v>
      </c>
      <c r="E258" s="205" t="s">
        <v>2670</v>
      </c>
      <c r="F258" s="206" t="s">
        <v>2627</v>
      </c>
      <c r="G258" s="207" t="s">
        <v>434</v>
      </c>
      <c r="H258" s="208">
        <v>4</v>
      </c>
      <c r="I258" s="209"/>
      <c r="J258" s="208">
        <f>ROUND(I258*H258,0)</f>
        <v>0</v>
      </c>
      <c r="K258" s="206" t="s">
        <v>209</v>
      </c>
      <c r="L258" s="43"/>
      <c r="M258" s="210" t="s">
        <v>20</v>
      </c>
      <c r="N258" s="211" t="s">
        <v>46</v>
      </c>
      <c r="O258" s="79"/>
      <c r="P258" s="212">
        <f>O258*H258</f>
        <v>0</v>
      </c>
      <c r="Q258" s="212">
        <v>0</v>
      </c>
      <c r="R258" s="212">
        <f>Q258*H258</f>
        <v>0</v>
      </c>
      <c r="S258" s="212">
        <v>0</v>
      </c>
      <c r="T258" s="213">
        <f>S258*H258</f>
        <v>0</v>
      </c>
      <c r="AR258" s="17" t="s">
        <v>247</v>
      </c>
      <c r="AT258" s="17" t="s">
        <v>159</v>
      </c>
      <c r="AU258" s="17" t="s">
        <v>165</v>
      </c>
      <c r="AY258" s="17" t="s">
        <v>157</v>
      </c>
      <c r="BE258" s="214">
        <f>IF(N258="základní",J258,0)</f>
        <v>0</v>
      </c>
      <c r="BF258" s="214">
        <f>IF(N258="snížená",J258,0)</f>
        <v>0</v>
      </c>
      <c r="BG258" s="214">
        <f>IF(N258="zákl. přenesená",J258,0)</f>
        <v>0</v>
      </c>
      <c r="BH258" s="214">
        <f>IF(N258="sníž. přenesená",J258,0)</f>
        <v>0</v>
      </c>
      <c r="BI258" s="214">
        <f>IF(N258="nulová",J258,0)</f>
        <v>0</v>
      </c>
      <c r="BJ258" s="17" t="s">
        <v>165</v>
      </c>
      <c r="BK258" s="214">
        <f>ROUND(I258*H258,0)</f>
        <v>0</v>
      </c>
      <c r="BL258" s="17" t="s">
        <v>247</v>
      </c>
      <c r="BM258" s="17" t="s">
        <v>2671</v>
      </c>
    </row>
    <row r="259" spans="2:51" s="11" customFormat="1" ht="12">
      <c r="B259" s="215"/>
      <c r="C259" s="216"/>
      <c r="D259" s="217" t="s">
        <v>167</v>
      </c>
      <c r="E259" s="218" t="s">
        <v>20</v>
      </c>
      <c r="F259" s="219" t="s">
        <v>1632</v>
      </c>
      <c r="G259" s="216"/>
      <c r="H259" s="220">
        <v>4</v>
      </c>
      <c r="I259" s="221"/>
      <c r="J259" s="216"/>
      <c r="K259" s="216"/>
      <c r="L259" s="222"/>
      <c r="M259" s="223"/>
      <c r="N259" s="224"/>
      <c r="O259" s="224"/>
      <c r="P259" s="224"/>
      <c r="Q259" s="224"/>
      <c r="R259" s="224"/>
      <c r="S259" s="224"/>
      <c r="T259" s="225"/>
      <c r="AT259" s="226" t="s">
        <v>167</v>
      </c>
      <c r="AU259" s="226" t="s">
        <v>165</v>
      </c>
      <c r="AV259" s="11" t="s">
        <v>165</v>
      </c>
      <c r="AW259" s="11" t="s">
        <v>34</v>
      </c>
      <c r="AX259" s="11" t="s">
        <v>8</v>
      </c>
      <c r="AY259" s="226" t="s">
        <v>157</v>
      </c>
    </row>
    <row r="260" spans="2:65" s="1" customFormat="1" ht="16.5" customHeight="1">
      <c r="B260" s="38"/>
      <c r="C260" s="204" t="s">
        <v>654</v>
      </c>
      <c r="D260" s="204" t="s">
        <v>159</v>
      </c>
      <c r="E260" s="205" t="s">
        <v>2672</v>
      </c>
      <c r="F260" s="206" t="s">
        <v>2673</v>
      </c>
      <c r="G260" s="207" t="s">
        <v>434</v>
      </c>
      <c r="H260" s="208">
        <v>40</v>
      </c>
      <c r="I260" s="209"/>
      <c r="J260" s="208">
        <f>ROUND(I260*H260,0)</f>
        <v>0</v>
      </c>
      <c r="K260" s="206" t="s">
        <v>209</v>
      </c>
      <c r="L260" s="43"/>
      <c r="M260" s="210" t="s">
        <v>20</v>
      </c>
      <c r="N260" s="211" t="s">
        <v>46</v>
      </c>
      <c r="O260" s="79"/>
      <c r="P260" s="212">
        <f>O260*H260</f>
        <v>0</v>
      </c>
      <c r="Q260" s="212">
        <v>0</v>
      </c>
      <c r="R260" s="212">
        <f>Q260*H260</f>
        <v>0</v>
      </c>
      <c r="S260" s="212">
        <v>0</v>
      </c>
      <c r="T260" s="213">
        <f>S260*H260</f>
        <v>0</v>
      </c>
      <c r="AR260" s="17" t="s">
        <v>247</v>
      </c>
      <c r="AT260" s="17" t="s">
        <v>159</v>
      </c>
      <c r="AU260" s="17" t="s">
        <v>165</v>
      </c>
      <c r="AY260" s="17" t="s">
        <v>157</v>
      </c>
      <c r="BE260" s="214">
        <f>IF(N260="základní",J260,0)</f>
        <v>0</v>
      </c>
      <c r="BF260" s="214">
        <f>IF(N260="snížená",J260,0)</f>
        <v>0</v>
      </c>
      <c r="BG260" s="214">
        <f>IF(N260="zákl. přenesená",J260,0)</f>
        <v>0</v>
      </c>
      <c r="BH260" s="214">
        <f>IF(N260="sníž. přenesená",J260,0)</f>
        <v>0</v>
      </c>
      <c r="BI260" s="214">
        <f>IF(N260="nulová",J260,0)</f>
        <v>0</v>
      </c>
      <c r="BJ260" s="17" t="s">
        <v>165</v>
      </c>
      <c r="BK260" s="214">
        <f>ROUND(I260*H260,0)</f>
        <v>0</v>
      </c>
      <c r="BL260" s="17" t="s">
        <v>247</v>
      </c>
      <c r="BM260" s="17" t="s">
        <v>2674</v>
      </c>
    </row>
    <row r="261" spans="2:51" s="11" customFormat="1" ht="12">
      <c r="B261" s="215"/>
      <c r="C261" s="216"/>
      <c r="D261" s="217" t="s">
        <v>167</v>
      </c>
      <c r="E261" s="218" t="s">
        <v>20</v>
      </c>
      <c r="F261" s="219" t="s">
        <v>2675</v>
      </c>
      <c r="G261" s="216"/>
      <c r="H261" s="220">
        <v>40</v>
      </c>
      <c r="I261" s="221"/>
      <c r="J261" s="216"/>
      <c r="K261" s="216"/>
      <c r="L261" s="222"/>
      <c r="M261" s="223"/>
      <c r="N261" s="224"/>
      <c r="O261" s="224"/>
      <c r="P261" s="224"/>
      <c r="Q261" s="224"/>
      <c r="R261" s="224"/>
      <c r="S261" s="224"/>
      <c r="T261" s="225"/>
      <c r="AT261" s="226" t="s">
        <v>167</v>
      </c>
      <c r="AU261" s="226" t="s">
        <v>165</v>
      </c>
      <c r="AV261" s="11" t="s">
        <v>165</v>
      </c>
      <c r="AW261" s="11" t="s">
        <v>34</v>
      </c>
      <c r="AX261" s="11" t="s">
        <v>8</v>
      </c>
      <c r="AY261" s="226" t="s">
        <v>157</v>
      </c>
    </row>
    <row r="262" spans="2:65" s="1" customFormat="1" ht="16.5" customHeight="1">
      <c r="B262" s="38"/>
      <c r="C262" s="204" t="s">
        <v>659</v>
      </c>
      <c r="D262" s="204" t="s">
        <v>159</v>
      </c>
      <c r="E262" s="205" t="s">
        <v>2676</v>
      </c>
      <c r="F262" s="206" t="s">
        <v>2677</v>
      </c>
      <c r="G262" s="207" t="s">
        <v>434</v>
      </c>
      <c r="H262" s="208">
        <v>18</v>
      </c>
      <c r="I262" s="209"/>
      <c r="J262" s="208">
        <f>ROUND(I262*H262,0)</f>
        <v>0</v>
      </c>
      <c r="K262" s="206" t="s">
        <v>209</v>
      </c>
      <c r="L262" s="43"/>
      <c r="M262" s="210" t="s">
        <v>20</v>
      </c>
      <c r="N262" s="211" t="s">
        <v>46</v>
      </c>
      <c r="O262" s="79"/>
      <c r="P262" s="212">
        <f>O262*H262</f>
        <v>0</v>
      </c>
      <c r="Q262" s="212">
        <v>0</v>
      </c>
      <c r="R262" s="212">
        <f>Q262*H262</f>
        <v>0</v>
      </c>
      <c r="S262" s="212">
        <v>0</v>
      </c>
      <c r="T262" s="213">
        <f>S262*H262</f>
        <v>0</v>
      </c>
      <c r="AR262" s="17" t="s">
        <v>247</v>
      </c>
      <c r="AT262" s="17" t="s">
        <v>159</v>
      </c>
      <c r="AU262" s="17" t="s">
        <v>165</v>
      </c>
      <c r="AY262" s="17" t="s">
        <v>157</v>
      </c>
      <c r="BE262" s="214">
        <f>IF(N262="základní",J262,0)</f>
        <v>0</v>
      </c>
      <c r="BF262" s="214">
        <f>IF(N262="snížená",J262,0)</f>
        <v>0</v>
      </c>
      <c r="BG262" s="214">
        <f>IF(N262="zákl. přenesená",J262,0)</f>
        <v>0</v>
      </c>
      <c r="BH262" s="214">
        <f>IF(N262="sníž. přenesená",J262,0)</f>
        <v>0</v>
      </c>
      <c r="BI262" s="214">
        <f>IF(N262="nulová",J262,0)</f>
        <v>0</v>
      </c>
      <c r="BJ262" s="17" t="s">
        <v>165</v>
      </c>
      <c r="BK262" s="214">
        <f>ROUND(I262*H262,0)</f>
        <v>0</v>
      </c>
      <c r="BL262" s="17" t="s">
        <v>247</v>
      </c>
      <c r="BM262" s="17" t="s">
        <v>2678</v>
      </c>
    </row>
    <row r="263" spans="2:51" s="11" customFormat="1" ht="12">
      <c r="B263" s="215"/>
      <c r="C263" s="216"/>
      <c r="D263" s="217" t="s">
        <v>167</v>
      </c>
      <c r="E263" s="218" t="s">
        <v>20</v>
      </c>
      <c r="F263" s="219" t="s">
        <v>2625</v>
      </c>
      <c r="G263" s="216"/>
      <c r="H263" s="220">
        <v>18</v>
      </c>
      <c r="I263" s="221"/>
      <c r="J263" s="216"/>
      <c r="K263" s="216"/>
      <c r="L263" s="222"/>
      <c r="M263" s="223"/>
      <c r="N263" s="224"/>
      <c r="O263" s="224"/>
      <c r="P263" s="224"/>
      <c r="Q263" s="224"/>
      <c r="R263" s="224"/>
      <c r="S263" s="224"/>
      <c r="T263" s="225"/>
      <c r="AT263" s="226" t="s">
        <v>167</v>
      </c>
      <c r="AU263" s="226" t="s">
        <v>165</v>
      </c>
      <c r="AV263" s="11" t="s">
        <v>165</v>
      </c>
      <c r="AW263" s="11" t="s">
        <v>34</v>
      </c>
      <c r="AX263" s="11" t="s">
        <v>8</v>
      </c>
      <c r="AY263" s="226" t="s">
        <v>157</v>
      </c>
    </row>
    <row r="264" spans="2:65" s="1" customFormat="1" ht="16.5" customHeight="1">
      <c r="B264" s="38"/>
      <c r="C264" s="204" t="s">
        <v>664</v>
      </c>
      <c r="D264" s="204" t="s">
        <v>159</v>
      </c>
      <c r="E264" s="205" t="s">
        <v>2679</v>
      </c>
      <c r="F264" s="206" t="s">
        <v>2680</v>
      </c>
      <c r="G264" s="207" t="s">
        <v>208</v>
      </c>
      <c r="H264" s="208">
        <v>38</v>
      </c>
      <c r="I264" s="209"/>
      <c r="J264" s="208">
        <f>ROUND(I264*H264,0)</f>
        <v>0</v>
      </c>
      <c r="K264" s="206" t="s">
        <v>209</v>
      </c>
      <c r="L264" s="43"/>
      <c r="M264" s="210" t="s">
        <v>20</v>
      </c>
      <c r="N264" s="211" t="s">
        <v>46</v>
      </c>
      <c r="O264" s="79"/>
      <c r="P264" s="212">
        <f>O264*H264</f>
        <v>0</v>
      </c>
      <c r="Q264" s="212">
        <v>0</v>
      </c>
      <c r="R264" s="212">
        <f>Q264*H264</f>
        <v>0</v>
      </c>
      <c r="S264" s="212">
        <v>0</v>
      </c>
      <c r="T264" s="213">
        <f>S264*H264</f>
        <v>0</v>
      </c>
      <c r="AR264" s="17" t="s">
        <v>247</v>
      </c>
      <c r="AT264" s="17" t="s">
        <v>159</v>
      </c>
      <c r="AU264" s="17" t="s">
        <v>165</v>
      </c>
      <c r="AY264" s="17" t="s">
        <v>157</v>
      </c>
      <c r="BE264" s="214">
        <f>IF(N264="základní",J264,0)</f>
        <v>0</v>
      </c>
      <c r="BF264" s="214">
        <f>IF(N264="snížená",J264,0)</f>
        <v>0</v>
      </c>
      <c r="BG264" s="214">
        <f>IF(N264="zákl. přenesená",J264,0)</f>
        <v>0</v>
      </c>
      <c r="BH264" s="214">
        <f>IF(N264="sníž. přenesená",J264,0)</f>
        <v>0</v>
      </c>
      <c r="BI264" s="214">
        <f>IF(N264="nulová",J264,0)</f>
        <v>0</v>
      </c>
      <c r="BJ264" s="17" t="s">
        <v>165</v>
      </c>
      <c r="BK264" s="214">
        <f>ROUND(I264*H264,0)</f>
        <v>0</v>
      </c>
      <c r="BL264" s="17" t="s">
        <v>247</v>
      </c>
      <c r="BM264" s="17" t="s">
        <v>2681</v>
      </c>
    </row>
    <row r="265" spans="2:65" s="1" customFormat="1" ht="16.5" customHeight="1">
      <c r="B265" s="38"/>
      <c r="C265" s="204" t="s">
        <v>669</v>
      </c>
      <c r="D265" s="204" t="s">
        <v>159</v>
      </c>
      <c r="E265" s="205" t="s">
        <v>2682</v>
      </c>
      <c r="F265" s="206" t="s">
        <v>1514</v>
      </c>
      <c r="G265" s="207" t="s">
        <v>208</v>
      </c>
      <c r="H265" s="208">
        <v>35</v>
      </c>
      <c r="I265" s="209"/>
      <c r="J265" s="208">
        <f>ROUND(I265*H265,0)</f>
        <v>0</v>
      </c>
      <c r="K265" s="206" t="s">
        <v>209</v>
      </c>
      <c r="L265" s="43"/>
      <c r="M265" s="210" t="s">
        <v>20</v>
      </c>
      <c r="N265" s="211" t="s">
        <v>46</v>
      </c>
      <c r="O265" s="79"/>
      <c r="P265" s="212">
        <f>O265*H265</f>
        <v>0</v>
      </c>
      <c r="Q265" s="212">
        <v>0</v>
      </c>
      <c r="R265" s="212">
        <f>Q265*H265</f>
        <v>0</v>
      </c>
      <c r="S265" s="212">
        <v>0</v>
      </c>
      <c r="T265" s="213">
        <f>S265*H265</f>
        <v>0</v>
      </c>
      <c r="AR265" s="17" t="s">
        <v>247</v>
      </c>
      <c r="AT265" s="17" t="s">
        <v>159</v>
      </c>
      <c r="AU265" s="17" t="s">
        <v>165</v>
      </c>
      <c r="AY265" s="17" t="s">
        <v>157</v>
      </c>
      <c r="BE265" s="214">
        <f>IF(N265="základní",J265,0)</f>
        <v>0</v>
      </c>
      <c r="BF265" s="214">
        <f>IF(N265="snížená",J265,0)</f>
        <v>0</v>
      </c>
      <c r="BG265" s="214">
        <f>IF(N265="zákl. přenesená",J265,0)</f>
        <v>0</v>
      </c>
      <c r="BH265" s="214">
        <f>IF(N265="sníž. přenesená",J265,0)</f>
        <v>0</v>
      </c>
      <c r="BI265" s="214">
        <f>IF(N265="nulová",J265,0)</f>
        <v>0</v>
      </c>
      <c r="BJ265" s="17" t="s">
        <v>165</v>
      </c>
      <c r="BK265" s="214">
        <f>ROUND(I265*H265,0)</f>
        <v>0</v>
      </c>
      <c r="BL265" s="17" t="s">
        <v>247</v>
      </c>
      <c r="BM265" s="17" t="s">
        <v>2683</v>
      </c>
    </row>
    <row r="266" spans="2:65" s="1" customFormat="1" ht="16.5" customHeight="1">
      <c r="B266" s="38"/>
      <c r="C266" s="204" t="s">
        <v>674</v>
      </c>
      <c r="D266" s="204" t="s">
        <v>159</v>
      </c>
      <c r="E266" s="205" t="s">
        <v>2684</v>
      </c>
      <c r="F266" s="206" t="s">
        <v>2685</v>
      </c>
      <c r="G266" s="207" t="s">
        <v>208</v>
      </c>
      <c r="H266" s="208">
        <v>61</v>
      </c>
      <c r="I266" s="209"/>
      <c r="J266" s="208">
        <f>ROUND(I266*H266,0)</f>
        <v>0</v>
      </c>
      <c r="K266" s="206" t="s">
        <v>209</v>
      </c>
      <c r="L266" s="43"/>
      <c r="M266" s="210" t="s">
        <v>20</v>
      </c>
      <c r="N266" s="211" t="s">
        <v>46</v>
      </c>
      <c r="O266" s="79"/>
      <c r="P266" s="212">
        <f>O266*H266</f>
        <v>0</v>
      </c>
      <c r="Q266" s="212">
        <v>0</v>
      </c>
      <c r="R266" s="212">
        <f>Q266*H266</f>
        <v>0</v>
      </c>
      <c r="S266" s="212">
        <v>0</v>
      </c>
      <c r="T266" s="213">
        <f>S266*H266</f>
        <v>0</v>
      </c>
      <c r="AR266" s="17" t="s">
        <v>247</v>
      </c>
      <c r="AT266" s="17" t="s">
        <v>159</v>
      </c>
      <c r="AU266" s="17" t="s">
        <v>165</v>
      </c>
      <c r="AY266" s="17" t="s">
        <v>157</v>
      </c>
      <c r="BE266" s="214">
        <f>IF(N266="základní",J266,0)</f>
        <v>0</v>
      </c>
      <c r="BF266" s="214">
        <f>IF(N266="snížená",J266,0)</f>
        <v>0</v>
      </c>
      <c r="BG266" s="214">
        <f>IF(N266="zákl. přenesená",J266,0)</f>
        <v>0</v>
      </c>
      <c r="BH266" s="214">
        <f>IF(N266="sníž. přenesená",J266,0)</f>
        <v>0</v>
      </c>
      <c r="BI266" s="214">
        <f>IF(N266="nulová",J266,0)</f>
        <v>0</v>
      </c>
      <c r="BJ266" s="17" t="s">
        <v>165</v>
      </c>
      <c r="BK266" s="214">
        <f>ROUND(I266*H266,0)</f>
        <v>0</v>
      </c>
      <c r="BL266" s="17" t="s">
        <v>247</v>
      </c>
      <c r="BM266" s="17" t="s">
        <v>2686</v>
      </c>
    </row>
    <row r="267" spans="2:51" s="11" customFormat="1" ht="12">
      <c r="B267" s="215"/>
      <c r="C267" s="216"/>
      <c r="D267" s="217" t="s">
        <v>167</v>
      </c>
      <c r="E267" s="218" t="s">
        <v>20</v>
      </c>
      <c r="F267" s="219" t="s">
        <v>2687</v>
      </c>
      <c r="G267" s="216"/>
      <c r="H267" s="220">
        <v>61</v>
      </c>
      <c r="I267" s="221"/>
      <c r="J267" s="216"/>
      <c r="K267" s="216"/>
      <c r="L267" s="222"/>
      <c r="M267" s="223"/>
      <c r="N267" s="224"/>
      <c r="O267" s="224"/>
      <c r="P267" s="224"/>
      <c r="Q267" s="224"/>
      <c r="R267" s="224"/>
      <c r="S267" s="224"/>
      <c r="T267" s="225"/>
      <c r="AT267" s="226" t="s">
        <v>167</v>
      </c>
      <c r="AU267" s="226" t="s">
        <v>165</v>
      </c>
      <c r="AV267" s="11" t="s">
        <v>165</v>
      </c>
      <c r="AW267" s="11" t="s">
        <v>34</v>
      </c>
      <c r="AX267" s="11" t="s">
        <v>74</v>
      </c>
      <c r="AY267" s="226" t="s">
        <v>157</v>
      </c>
    </row>
    <row r="268" spans="2:51" s="12" customFormat="1" ht="12">
      <c r="B268" s="227"/>
      <c r="C268" s="228"/>
      <c r="D268" s="217" t="s">
        <v>167</v>
      </c>
      <c r="E268" s="229" t="s">
        <v>20</v>
      </c>
      <c r="F268" s="230" t="s">
        <v>169</v>
      </c>
      <c r="G268" s="228"/>
      <c r="H268" s="231">
        <v>61</v>
      </c>
      <c r="I268" s="232"/>
      <c r="J268" s="228"/>
      <c r="K268" s="228"/>
      <c r="L268" s="233"/>
      <c r="M268" s="234"/>
      <c r="N268" s="235"/>
      <c r="O268" s="235"/>
      <c r="P268" s="235"/>
      <c r="Q268" s="235"/>
      <c r="R268" s="235"/>
      <c r="S268" s="235"/>
      <c r="T268" s="236"/>
      <c r="AT268" s="237" t="s">
        <v>167</v>
      </c>
      <c r="AU268" s="237" t="s">
        <v>165</v>
      </c>
      <c r="AV268" s="12" t="s">
        <v>164</v>
      </c>
      <c r="AW268" s="12" t="s">
        <v>34</v>
      </c>
      <c r="AX268" s="12" t="s">
        <v>8</v>
      </c>
      <c r="AY268" s="237" t="s">
        <v>157</v>
      </c>
    </row>
    <row r="269" spans="2:63" s="10" customFormat="1" ht="22.8" customHeight="1">
      <c r="B269" s="188"/>
      <c r="C269" s="189"/>
      <c r="D269" s="190" t="s">
        <v>73</v>
      </c>
      <c r="E269" s="202" t="s">
        <v>2688</v>
      </c>
      <c r="F269" s="202" t="s">
        <v>1619</v>
      </c>
      <c r="G269" s="189"/>
      <c r="H269" s="189"/>
      <c r="I269" s="192"/>
      <c r="J269" s="203">
        <f>BK269</f>
        <v>0</v>
      </c>
      <c r="K269" s="189"/>
      <c r="L269" s="194"/>
      <c r="M269" s="195"/>
      <c r="N269" s="196"/>
      <c r="O269" s="196"/>
      <c r="P269" s="197">
        <f>SUM(P270:P337)</f>
        <v>0</v>
      </c>
      <c r="Q269" s="196"/>
      <c r="R269" s="197">
        <f>SUM(R270:R337)</f>
        <v>0</v>
      </c>
      <c r="S269" s="196"/>
      <c r="T269" s="198">
        <f>SUM(T270:T337)</f>
        <v>0</v>
      </c>
      <c r="AR269" s="199" t="s">
        <v>165</v>
      </c>
      <c r="AT269" s="200" t="s">
        <v>73</v>
      </c>
      <c r="AU269" s="200" t="s">
        <v>8</v>
      </c>
      <c r="AY269" s="199" t="s">
        <v>157</v>
      </c>
      <c r="BK269" s="201">
        <f>SUM(BK270:BK337)</f>
        <v>0</v>
      </c>
    </row>
    <row r="270" spans="2:65" s="1" customFormat="1" ht="16.5" customHeight="1">
      <c r="B270" s="38"/>
      <c r="C270" s="248" t="s">
        <v>679</v>
      </c>
      <c r="D270" s="248" t="s">
        <v>223</v>
      </c>
      <c r="E270" s="249" t="s">
        <v>1620</v>
      </c>
      <c r="F270" s="250" t="s">
        <v>1524</v>
      </c>
      <c r="G270" s="251" t="s">
        <v>434</v>
      </c>
      <c r="H270" s="252">
        <v>36</v>
      </c>
      <c r="I270" s="253"/>
      <c r="J270" s="252">
        <f>ROUND(I270*H270,0)</f>
        <v>0</v>
      </c>
      <c r="K270" s="250" t="s">
        <v>209</v>
      </c>
      <c r="L270" s="254"/>
      <c r="M270" s="255" t="s">
        <v>20</v>
      </c>
      <c r="N270" s="256" t="s">
        <v>46</v>
      </c>
      <c r="O270" s="79"/>
      <c r="P270" s="212">
        <f>O270*H270</f>
        <v>0</v>
      </c>
      <c r="Q270" s="212">
        <v>0</v>
      </c>
      <c r="R270" s="212">
        <f>Q270*H270</f>
        <v>0</v>
      </c>
      <c r="S270" s="212">
        <v>0</v>
      </c>
      <c r="T270" s="213">
        <f>S270*H270</f>
        <v>0</v>
      </c>
      <c r="AR270" s="17" t="s">
        <v>374</v>
      </c>
      <c r="AT270" s="17" t="s">
        <v>223</v>
      </c>
      <c r="AU270" s="17" t="s">
        <v>165</v>
      </c>
      <c r="AY270" s="17" t="s">
        <v>157</v>
      </c>
      <c r="BE270" s="214">
        <f>IF(N270="základní",J270,0)</f>
        <v>0</v>
      </c>
      <c r="BF270" s="214">
        <f>IF(N270="snížená",J270,0)</f>
        <v>0</v>
      </c>
      <c r="BG270" s="214">
        <f>IF(N270="zákl. přenesená",J270,0)</f>
        <v>0</v>
      </c>
      <c r="BH270" s="214">
        <f>IF(N270="sníž. přenesená",J270,0)</f>
        <v>0</v>
      </c>
      <c r="BI270" s="214">
        <f>IF(N270="nulová",J270,0)</f>
        <v>0</v>
      </c>
      <c r="BJ270" s="17" t="s">
        <v>165</v>
      </c>
      <c r="BK270" s="214">
        <f>ROUND(I270*H270,0)</f>
        <v>0</v>
      </c>
      <c r="BL270" s="17" t="s">
        <v>247</v>
      </c>
      <c r="BM270" s="17" t="s">
        <v>2689</v>
      </c>
    </row>
    <row r="271" spans="2:51" s="11" customFormat="1" ht="12">
      <c r="B271" s="215"/>
      <c r="C271" s="216"/>
      <c r="D271" s="217" t="s">
        <v>167</v>
      </c>
      <c r="E271" s="218" t="s">
        <v>20</v>
      </c>
      <c r="F271" s="219" t="s">
        <v>2690</v>
      </c>
      <c r="G271" s="216"/>
      <c r="H271" s="220">
        <v>36</v>
      </c>
      <c r="I271" s="221"/>
      <c r="J271" s="216"/>
      <c r="K271" s="216"/>
      <c r="L271" s="222"/>
      <c r="M271" s="223"/>
      <c r="N271" s="224"/>
      <c r="O271" s="224"/>
      <c r="P271" s="224"/>
      <c r="Q271" s="224"/>
      <c r="R271" s="224"/>
      <c r="S271" s="224"/>
      <c r="T271" s="225"/>
      <c r="AT271" s="226" t="s">
        <v>167</v>
      </c>
      <c r="AU271" s="226" t="s">
        <v>165</v>
      </c>
      <c r="AV271" s="11" t="s">
        <v>165</v>
      </c>
      <c r="AW271" s="11" t="s">
        <v>34</v>
      </c>
      <c r="AX271" s="11" t="s">
        <v>74</v>
      </c>
      <c r="AY271" s="226" t="s">
        <v>157</v>
      </c>
    </row>
    <row r="272" spans="2:51" s="12" customFormat="1" ht="12">
      <c r="B272" s="227"/>
      <c r="C272" s="228"/>
      <c r="D272" s="217" t="s">
        <v>167</v>
      </c>
      <c r="E272" s="229" t="s">
        <v>20</v>
      </c>
      <c r="F272" s="230" t="s">
        <v>169</v>
      </c>
      <c r="G272" s="228"/>
      <c r="H272" s="231">
        <v>36</v>
      </c>
      <c r="I272" s="232"/>
      <c r="J272" s="228"/>
      <c r="K272" s="228"/>
      <c r="L272" s="233"/>
      <c r="M272" s="234"/>
      <c r="N272" s="235"/>
      <c r="O272" s="235"/>
      <c r="P272" s="235"/>
      <c r="Q272" s="235"/>
      <c r="R272" s="235"/>
      <c r="S272" s="235"/>
      <c r="T272" s="236"/>
      <c r="AT272" s="237" t="s">
        <v>167</v>
      </c>
      <c r="AU272" s="237" t="s">
        <v>165</v>
      </c>
      <c r="AV272" s="12" t="s">
        <v>164</v>
      </c>
      <c r="AW272" s="12" t="s">
        <v>34</v>
      </c>
      <c r="AX272" s="12" t="s">
        <v>8</v>
      </c>
      <c r="AY272" s="237" t="s">
        <v>157</v>
      </c>
    </row>
    <row r="273" spans="2:65" s="1" customFormat="1" ht="16.5" customHeight="1">
      <c r="B273" s="38"/>
      <c r="C273" s="248" t="s">
        <v>684</v>
      </c>
      <c r="D273" s="248" t="s">
        <v>223</v>
      </c>
      <c r="E273" s="249" t="s">
        <v>1627</v>
      </c>
      <c r="F273" s="250" t="s">
        <v>1530</v>
      </c>
      <c r="G273" s="251" t="s">
        <v>434</v>
      </c>
      <c r="H273" s="252">
        <v>20</v>
      </c>
      <c r="I273" s="253"/>
      <c r="J273" s="252">
        <f>ROUND(I273*H273,0)</f>
        <v>0</v>
      </c>
      <c r="K273" s="250" t="s">
        <v>209</v>
      </c>
      <c r="L273" s="254"/>
      <c r="M273" s="255" t="s">
        <v>20</v>
      </c>
      <c r="N273" s="256" t="s">
        <v>46</v>
      </c>
      <c r="O273" s="79"/>
      <c r="P273" s="212">
        <f>O273*H273</f>
        <v>0</v>
      </c>
      <c r="Q273" s="212">
        <v>0</v>
      </c>
      <c r="R273" s="212">
        <f>Q273*H273</f>
        <v>0</v>
      </c>
      <c r="S273" s="212">
        <v>0</v>
      </c>
      <c r="T273" s="213">
        <f>S273*H273</f>
        <v>0</v>
      </c>
      <c r="AR273" s="17" t="s">
        <v>374</v>
      </c>
      <c r="AT273" s="17" t="s">
        <v>223</v>
      </c>
      <c r="AU273" s="17" t="s">
        <v>165</v>
      </c>
      <c r="AY273" s="17" t="s">
        <v>157</v>
      </c>
      <c r="BE273" s="214">
        <f>IF(N273="základní",J273,0)</f>
        <v>0</v>
      </c>
      <c r="BF273" s="214">
        <f>IF(N273="snížená",J273,0)</f>
        <v>0</v>
      </c>
      <c r="BG273" s="214">
        <f>IF(N273="zákl. přenesená",J273,0)</f>
        <v>0</v>
      </c>
      <c r="BH273" s="214">
        <f>IF(N273="sníž. přenesená",J273,0)</f>
        <v>0</v>
      </c>
      <c r="BI273" s="214">
        <f>IF(N273="nulová",J273,0)</f>
        <v>0</v>
      </c>
      <c r="BJ273" s="17" t="s">
        <v>165</v>
      </c>
      <c r="BK273" s="214">
        <f>ROUND(I273*H273,0)</f>
        <v>0</v>
      </c>
      <c r="BL273" s="17" t="s">
        <v>247</v>
      </c>
      <c r="BM273" s="17" t="s">
        <v>2691</v>
      </c>
    </row>
    <row r="274" spans="2:51" s="11" customFormat="1" ht="12">
      <c r="B274" s="215"/>
      <c r="C274" s="216"/>
      <c r="D274" s="217" t="s">
        <v>167</v>
      </c>
      <c r="E274" s="218" t="s">
        <v>20</v>
      </c>
      <c r="F274" s="219" t="s">
        <v>2692</v>
      </c>
      <c r="G274" s="216"/>
      <c r="H274" s="220">
        <v>20</v>
      </c>
      <c r="I274" s="221"/>
      <c r="J274" s="216"/>
      <c r="K274" s="216"/>
      <c r="L274" s="222"/>
      <c r="M274" s="223"/>
      <c r="N274" s="224"/>
      <c r="O274" s="224"/>
      <c r="P274" s="224"/>
      <c r="Q274" s="224"/>
      <c r="R274" s="224"/>
      <c r="S274" s="224"/>
      <c r="T274" s="225"/>
      <c r="AT274" s="226" t="s">
        <v>167</v>
      </c>
      <c r="AU274" s="226" t="s">
        <v>165</v>
      </c>
      <c r="AV274" s="11" t="s">
        <v>165</v>
      </c>
      <c r="AW274" s="11" t="s">
        <v>34</v>
      </c>
      <c r="AX274" s="11" t="s">
        <v>74</v>
      </c>
      <c r="AY274" s="226" t="s">
        <v>157</v>
      </c>
    </row>
    <row r="275" spans="2:51" s="12" customFormat="1" ht="12">
      <c r="B275" s="227"/>
      <c r="C275" s="228"/>
      <c r="D275" s="217" t="s">
        <v>167</v>
      </c>
      <c r="E275" s="229" t="s">
        <v>20</v>
      </c>
      <c r="F275" s="230" t="s">
        <v>169</v>
      </c>
      <c r="G275" s="228"/>
      <c r="H275" s="231">
        <v>20</v>
      </c>
      <c r="I275" s="232"/>
      <c r="J275" s="228"/>
      <c r="K275" s="228"/>
      <c r="L275" s="233"/>
      <c r="M275" s="234"/>
      <c r="N275" s="235"/>
      <c r="O275" s="235"/>
      <c r="P275" s="235"/>
      <c r="Q275" s="235"/>
      <c r="R275" s="235"/>
      <c r="S275" s="235"/>
      <c r="T275" s="236"/>
      <c r="AT275" s="237" t="s">
        <v>167</v>
      </c>
      <c r="AU275" s="237" t="s">
        <v>165</v>
      </c>
      <c r="AV275" s="12" t="s">
        <v>164</v>
      </c>
      <c r="AW275" s="12" t="s">
        <v>34</v>
      </c>
      <c r="AX275" s="12" t="s">
        <v>8</v>
      </c>
      <c r="AY275" s="237" t="s">
        <v>157</v>
      </c>
    </row>
    <row r="276" spans="2:65" s="1" customFormat="1" ht="16.5" customHeight="1">
      <c r="B276" s="38"/>
      <c r="C276" s="248" t="s">
        <v>689</v>
      </c>
      <c r="D276" s="248" t="s">
        <v>223</v>
      </c>
      <c r="E276" s="249" t="s">
        <v>1630</v>
      </c>
      <c r="F276" s="250" t="s">
        <v>1533</v>
      </c>
      <c r="G276" s="251" t="s">
        <v>434</v>
      </c>
      <c r="H276" s="252">
        <v>2</v>
      </c>
      <c r="I276" s="253"/>
      <c r="J276" s="252">
        <f>ROUND(I276*H276,0)</f>
        <v>0</v>
      </c>
      <c r="K276" s="250" t="s">
        <v>209</v>
      </c>
      <c r="L276" s="254"/>
      <c r="M276" s="255" t="s">
        <v>20</v>
      </c>
      <c r="N276" s="256" t="s">
        <v>46</v>
      </c>
      <c r="O276" s="79"/>
      <c r="P276" s="212">
        <f>O276*H276</f>
        <v>0</v>
      </c>
      <c r="Q276" s="212">
        <v>0</v>
      </c>
      <c r="R276" s="212">
        <f>Q276*H276</f>
        <v>0</v>
      </c>
      <c r="S276" s="212">
        <v>0</v>
      </c>
      <c r="T276" s="213">
        <f>S276*H276</f>
        <v>0</v>
      </c>
      <c r="AR276" s="17" t="s">
        <v>374</v>
      </c>
      <c r="AT276" s="17" t="s">
        <v>223</v>
      </c>
      <c r="AU276" s="17" t="s">
        <v>165</v>
      </c>
      <c r="AY276" s="17" t="s">
        <v>157</v>
      </c>
      <c r="BE276" s="214">
        <f>IF(N276="základní",J276,0)</f>
        <v>0</v>
      </c>
      <c r="BF276" s="214">
        <f>IF(N276="snížená",J276,0)</f>
        <v>0</v>
      </c>
      <c r="BG276" s="214">
        <f>IF(N276="zákl. přenesená",J276,0)</f>
        <v>0</v>
      </c>
      <c r="BH276" s="214">
        <f>IF(N276="sníž. přenesená",J276,0)</f>
        <v>0</v>
      </c>
      <c r="BI276" s="214">
        <f>IF(N276="nulová",J276,0)</f>
        <v>0</v>
      </c>
      <c r="BJ276" s="17" t="s">
        <v>165</v>
      </c>
      <c r="BK276" s="214">
        <f>ROUND(I276*H276,0)</f>
        <v>0</v>
      </c>
      <c r="BL276" s="17" t="s">
        <v>247</v>
      </c>
      <c r="BM276" s="17" t="s">
        <v>2693</v>
      </c>
    </row>
    <row r="277" spans="2:51" s="11" customFormat="1" ht="12">
      <c r="B277" s="215"/>
      <c r="C277" s="216"/>
      <c r="D277" s="217" t="s">
        <v>167</v>
      </c>
      <c r="E277" s="218" t="s">
        <v>20</v>
      </c>
      <c r="F277" s="219" t="s">
        <v>2694</v>
      </c>
      <c r="G277" s="216"/>
      <c r="H277" s="220">
        <v>2</v>
      </c>
      <c r="I277" s="221"/>
      <c r="J277" s="216"/>
      <c r="K277" s="216"/>
      <c r="L277" s="222"/>
      <c r="M277" s="223"/>
      <c r="N277" s="224"/>
      <c r="O277" s="224"/>
      <c r="P277" s="224"/>
      <c r="Q277" s="224"/>
      <c r="R277" s="224"/>
      <c r="S277" s="224"/>
      <c r="T277" s="225"/>
      <c r="AT277" s="226" t="s">
        <v>167</v>
      </c>
      <c r="AU277" s="226" t="s">
        <v>165</v>
      </c>
      <c r="AV277" s="11" t="s">
        <v>165</v>
      </c>
      <c r="AW277" s="11" t="s">
        <v>34</v>
      </c>
      <c r="AX277" s="11" t="s">
        <v>74</v>
      </c>
      <c r="AY277" s="226" t="s">
        <v>157</v>
      </c>
    </row>
    <row r="278" spans="2:51" s="12" customFormat="1" ht="12">
      <c r="B278" s="227"/>
      <c r="C278" s="228"/>
      <c r="D278" s="217" t="s">
        <v>167</v>
      </c>
      <c r="E278" s="229" t="s">
        <v>20</v>
      </c>
      <c r="F278" s="230" t="s">
        <v>169</v>
      </c>
      <c r="G278" s="228"/>
      <c r="H278" s="231">
        <v>2</v>
      </c>
      <c r="I278" s="232"/>
      <c r="J278" s="228"/>
      <c r="K278" s="228"/>
      <c r="L278" s="233"/>
      <c r="M278" s="234"/>
      <c r="N278" s="235"/>
      <c r="O278" s="235"/>
      <c r="P278" s="235"/>
      <c r="Q278" s="235"/>
      <c r="R278" s="235"/>
      <c r="S278" s="235"/>
      <c r="T278" s="236"/>
      <c r="AT278" s="237" t="s">
        <v>167</v>
      </c>
      <c r="AU278" s="237" t="s">
        <v>165</v>
      </c>
      <c r="AV278" s="12" t="s">
        <v>164</v>
      </c>
      <c r="AW278" s="12" t="s">
        <v>34</v>
      </c>
      <c r="AX278" s="12" t="s">
        <v>8</v>
      </c>
      <c r="AY278" s="237" t="s">
        <v>157</v>
      </c>
    </row>
    <row r="279" spans="2:65" s="1" customFormat="1" ht="16.5" customHeight="1">
      <c r="B279" s="38"/>
      <c r="C279" s="248" t="s">
        <v>694</v>
      </c>
      <c r="D279" s="248" t="s">
        <v>223</v>
      </c>
      <c r="E279" s="249" t="s">
        <v>1633</v>
      </c>
      <c r="F279" s="250" t="s">
        <v>1536</v>
      </c>
      <c r="G279" s="251" t="s">
        <v>434</v>
      </c>
      <c r="H279" s="252">
        <v>2</v>
      </c>
      <c r="I279" s="253"/>
      <c r="J279" s="252">
        <f>ROUND(I279*H279,0)</f>
        <v>0</v>
      </c>
      <c r="K279" s="250" t="s">
        <v>209</v>
      </c>
      <c r="L279" s="254"/>
      <c r="M279" s="255" t="s">
        <v>20</v>
      </c>
      <c r="N279" s="256" t="s">
        <v>46</v>
      </c>
      <c r="O279" s="79"/>
      <c r="P279" s="212">
        <f>O279*H279</f>
        <v>0</v>
      </c>
      <c r="Q279" s="212">
        <v>0</v>
      </c>
      <c r="R279" s="212">
        <f>Q279*H279</f>
        <v>0</v>
      </c>
      <c r="S279" s="212">
        <v>0</v>
      </c>
      <c r="T279" s="213">
        <f>S279*H279</f>
        <v>0</v>
      </c>
      <c r="AR279" s="17" t="s">
        <v>374</v>
      </c>
      <c r="AT279" s="17" t="s">
        <v>223</v>
      </c>
      <c r="AU279" s="17" t="s">
        <v>165</v>
      </c>
      <c r="AY279" s="17" t="s">
        <v>157</v>
      </c>
      <c r="BE279" s="214">
        <f>IF(N279="základní",J279,0)</f>
        <v>0</v>
      </c>
      <c r="BF279" s="214">
        <f>IF(N279="snížená",J279,0)</f>
        <v>0</v>
      </c>
      <c r="BG279" s="214">
        <f>IF(N279="zákl. přenesená",J279,0)</f>
        <v>0</v>
      </c>
      <c r="BH279" s="214">
        <f>IF(N279="sníž. přenesená",J279,0)</f>
        <v>0</v>
      </c>
      <c r="BI279" s="214">
        <f>IF(N279="nulová",J279,0)</f>
        <v>0</v>
      </c>
      <c r="BJ279" s="17" t="s">
        <v>165</v>
      </c>
      <c r="BK279" s="214">
        <f>ROUND(I279*H279,0)</f>
        <v>0</v>
      </c>
      <c r="BL279" s="17" t="s">
        <v>247</v>
      </c>
      <c r="BM279" s="17" t="s">
        <v>2695</v>
      </c>
    </row>
    <row r="280" spans="2:51" s="11" customFormat="1" ht="12">
      <c r="B280" s="215"/>
      <c r="C280" s="216"/>
      <c r="D280" s="217" t="s">
        <v>167</v>
      </c>
      <c r="E280" s="218" t="s">
        <v>20</v>
      </c>
      <c r="F280" s="219" t="s">
        <v>2694</v>
      </c>
      <c r="G280" s="216"/>
      <c r="H280" s="220">
        <v>2</v>
      </c>
      <c r="I280" s="221"/>
      <c r="J280" s="216"/>
      <c r="K280" s="216"/>
      <c r="L280" s="222"/>
      <c r="M280" s="223"/>
      <c r="N280" s="224"/>
      <c r="O280" s="224"/>
      <c r="P280" s="224"/>
      <c r="Q280" s="224"/>
      <c r="R280" s="224"/>
      <c r="S280" s="224"/>
      <c r="T280" s="225"/>
      <c r="AT280" s="226" t="s">
        <v>167</v>
      </c>
      <c r="AU280" s="226" t="s">
        <v>165</v>
      </c>
      <c r="AV280" s="11" t="s">
        <v>165</v>
      </c>
      <c r="AW280" s="11" t="s">
        <v>34</v>
      </c>
      <c r="AX280" s="11" t="s">
        <v>74</v>
      </c>
      <c r="AY280" s="226" t="s">
        <v>157</v>
      </c>
    </row>
    <row r="281" spans="2:51" s="12" customFormat="1" ht="12">
      <c r="B281" s="227"/>
      <c r="C281" s="228"/>
      <c r="D281" s="217" t="s">
        <v>167</v>
      </c>
      <c r="E281" s="229" t="s">
        <v>20</v>
      </c>
      <c r="F281" s="230" t="s">
        <v>169</v>
      </c>
      <c r="G281" s="228"/>
      <c r="H281" s="231">
        <v>2</v>
      </c>
      <c r="I281" s="232"/>
      <c r="J281" s="228"/>
      <c r="K281" s="228"/>
      <c r="L281" s="233"/>
      <c r="M281" s="234"/>
      <c r="N281" s="235"/>
      <c r="O281" s="235"/>
      <c r="P281" s="235"/>
      <c r="Q281" s="235"/>
      <c r="R281" s="235"/>
      <c r="S281" s="235"/>
      <c r="T281" s="236"/>
      <c r="AT281" s="237" t="s">
        <v>167</v>
      </c>
      <c r="AU281" s="237" t="s">
        <v>165</v>
      </c>
      <c r="AV281" s="12" t="s">
        <v>164</v>
      </c>
      <c r="AW281" s="12" t="s">
        <v>34</v>
      </c>
      <c r="AX281" s="12" t="s">
        <v>8</v>
      </c>
      <c r="AY281" s="237" t="s">
        <v>157</v>
      </c>
    </row>
    <row r="282" spans="2:65" s="1" customFormat="1" ht="16.5" customHeight="1">
      <c r="B282" s="38"/>
      <c r="C282" s="248" t="s">
        <v>700</v>
      </c>
      <c r="D282" s="248" t="s">
        <v>223</v>
      </c>
      <c r="E282" s="249" t="s">
        <v>1635</v>
      </c>
      <c r="F282" s="250" t="s">
        <v>1539</v>
      </c>
      <c r="G282" s="251" t="s">
        <v>434</v>
      </c>
      <c r="H282" s="252">
        <v>2</v>
      </c>
      <c r="I282" s="253"/>
      <c r="J282" s="252">
        <f>ROUND(I282*H282,0)</f>
        <v>0</v>
      </c>
      <c r="K282" s="250" t="s">
        <v>2696</v>
      </c>
      <c r="L282" s="254"/>
      <c r="M282" s="255" t="s">
        <v>20</v>
      </c>
      <c r="N282" s="256" t="s">
        <v>46</v>
      </c>
      <c r="O282" s="79"/>
      <c r="P282" s="212">
        <f>O282*H282</f>
        <v>0</v>
      </c>
      <c r="Q282" s="212">
        <v>0</v>
      </c>
      <c r="R282" s="212">
        <f>Q282*H282</f>
        <v>0</v>
      </c>
      <c r="S282" s="212">
        <v>0</v>
      </c>
      <c r="T282" s="213">
        <f>S282*H282</f>
        <v>0</v>
      </c>
      <c r="AR282" s="17" t="s">
        <v>374</v>
      </c>
      <c r="AT282" s="17" t="s">
        <v>223</v>
      </c>
      <c r="AU282" s="17" t="s">
        <v>165</v>
      </c>
      <c r="AY282" s="17" t="s">
        <v>157</v>
      </c>
      <c r="BE282" s="214">
        <f>IF(N282="základní",J282,0)</f>
        <v>0</v>
      </c>
      <c r="BF282" s="214">
        <f>IF(N282="snížená",J282,0)</f>
        <v>0</v>
      </c>
      <c r="BG282" s="214">
        <f>IF(N282="zákl. přenesená",J282,0)</f>
        <v>0</v>
      </c>
      <c r="BH282" s="214">
        <f>IF(N282="sníž. přenesená",J282,0)</f>
        <v>0</v>
      </c>
      <c r="BI282" s="214">
        <f>IF(N282="nulová",J282,0)</f>
        <v>0</v>
      </c>
      <c r="BJ282" s="17" t="s">
        <v>165</v>
      </c>
      <c r="BK282" s="214">
        <f>ROUND(I282*H282,0)</f>
        <v>0</v>
      </c>
      <c r="BL282" s="17" t="s">
        <v>247</v>
      </c>
      <c r="BM282" s="17" t="s">
        <v>2697</v>
      </c>
    </row>
    <row r="283" spans="2:51" s="11" customFormat="1" ht="12">
      <c r="B283" s="215"/>
      <c r="C283" s="216"/>
      <c r="D283" s="217" t="s">
        <v>167</v>
      </c>
      <c r="E283" s="218" t="s">
        <v>20</v>
      </c>
      <c r="F283" s="219" t="s">
        <v>2694</v>
      </c>
      <c r="G283" s="216"/>
      <c r="H283" s="220">
        <v>2</v>
      </c>
      <c r="I283" s="221"/>
      <c r="J283" s="216"/>
      <c r="K283" s="216"/>
      <c r="L283" s="222"/>
      <c r="M283" s="223"/>
      <c r="N283" s="224"/>
      <c r="O283" s="224"/>
      <c r="P283" s="224"/>
      <c r="Q283" s="224"/>
      <c r="R283" s="224"/>
      <c r="S283" s="224"/>
      <c r="T283" s="225"/>
      <c r="AT283" s="226" t="s">
        <v>167</v>
      </c>
      <c r="AU283" s="226" t="s">
        <v>165</v>
      </c>
      <c r="AV283" s="11" t="s">
        <v>165</v>
      </c>
      <c r="AW283" s="11" t="s">
        <v>34</v>
      </c>
      <c r="AX283" s="11" t="s">
        <v>74</v>
      </c>
      <c r="AY283" s="226" t="s">
        <v>157</v>
      </c>
    </row>
    <row r="284" spans="2:51" s="12" customFormat="1" ht="12">
      <c r="B284" s="227"/>
      <c r="C284" s="228"/>
      <c r="D284" s="217" t="s">
        <v>167</v>
      </c>
      <c r="E284" s="229" t="s">
        <v>20</v>
      </c>
      <c r="F284" s="230" t="s">
        <v>169</v>
      </c>
      <c r="G284" s="228"/>
      <c r="H284" s="231">
        <v>2</v>
      </c>
      <c r="I284" s="232"/>
      <c r="J284" s="228"/>
      <c r="K284" s="228"/>
      <c r="L284" s="233"/>
      <c r="M284" s="234"/>
      <c r="N284" s="235"/>
      <c r="O284" s="235"/>
      <c r="P284" s="235"/>
      <c r="Q284" s="235"/>
      <c r="R284" s="235"/>
      <c r="S284" s="235"/>
      <c r="T284" s="236"/>
      <c r="AT284" s="237" t="s">
        <v>167</v>
      </c>
      <c r="AU284" s="237" t="s">
        <v>165</v>
      </c>
      <c r="AV284" s="12" t="s">
        <v>164</v>
      </c>
      <c r="AW284" s="12" t="s">
        <v>34</v>
      </c>
      <c r="AX284" s="12" t="s">
        <v>8</v>
      </c>
      <c r="AY284" s="237" t="s">
        <v>157</v>
      </c>
    </row>
    <row r="285" spans="2:65" s="1" customFormat="1" ht="16.5" customHeight="1">
      <c r="B285" s="38"/>
      <c r="C285" s="248" t="s">
        <v>704</v>
      </c>
      <c r="D285" s="248" t="s">
        <v>223</v>
      </c>
      <c r="E285" s="249" t="s">
        <v>1637</v>
      </c>
      <c r="F285" s="250" t="s">
        <v>1542</v>
      </c>
      <c r="G285" s="251" t="s">
        <v>434</v>
      </c>
      <c r="H285" s="252">
        <v>2</v>
      </c>
      <c r="I285" s="253"/>
      <c r="J285" s="252">
        <f>ROUND(I285*H285,0)</f>
        <v>0</v>
      </c>
      <c r="K285" s="250" t="s">
        <v>209</v>
      </c>
      <c r="L285" s="254"/>
      <c r="M285" s="255" t="s">
        <v>20</v>
      </c>
      <c r="N285" s="256" t="s">
        <v>46</v>
      </c>
      <c r="O285" s="79"/>
      <c r="P285" s="212">
        <f>O285*H285</f>
        <v>0</v>
      </c>
      <c r="Q285" s="212">
        <v>0</v>
      </c>
      <c r="R285" s="212">
        <f>Q285*H285</f>
        <v>0</v>
      </c>
      <c r="S285" s="212">
        <v>0</v>
      </c>
      <c r="T285" s="213">
        <f>S285*H285</f>
        <v>0</v>
      </c>
      <c r="AR285" s="17" t="s">
        <v>374</v>
      </c>
      <c r="AT285" s="17" t="s">
        <v>223</v>
      </c>
      <c r="AU285" s="17" t="s">
        <v>165</v>
      </c>
      <c r="AY285" s="17" t="s">
        <v>157</v>
      </c>
      <c r="BE285" s="214">
        <f>IF(N285="základní",J285,0)</f>
        <v>0</v>
      </c>
      <c r="BF285" s="214">
        <f>IF(N285="snížená",J285,0)</f>
        <v>0</v>
      </c>
      <c r="BG285" s="214">
        <f>IF(N285="zákl. přenesená",J285,0)</f>
        <v>0</v>
      </c>
      <c r="BH285" s="214">
        <f>IF(N285="sníž. přenesená",J285,0)</f>
        <v>0</v>
      </c>
      <c r="BI285" s="214">
        <f>IF(N285="nulová",J285,0)</f>
        <v>0</v>
      </c>
      <c r="BJ285" s="17" t="s">
        <v>165</v>
      </c>
      <c r="BK285" s="214">
        <f>ROUND(I285*H285,0)</f>
        <v>0</v>
      </c>
      <c r="BL285" s="17" t="s">
        <v>247</v>
      </c>
      <c r="BM285" s="17" t="s">
        <v>2698</v>
      </c>
    </row>
    <row r="286" spans="2:51" s="11" customFormat="1" ht="12">
      <c r="B286" s="215"/>
      <c r="C286" s="216"/>
      <c r="D286" s="217" t="s">
        <v>167</v>
      </c>
      <c r="E286" s="218" t="s">
        <v>20</v>
      </c>
      <c r="F286" s="219" t="s">
        <v>2694</v>
      </c>
      <c r="G286" s="216"/>
      <c r="H286" s="220">
        <v>2</v>
      </c>
      <c r="I286" s="221"/>
      <c r="J286" s="216"/>
      <c r="K286" s="216"/>
      <c r="L286" s="222"/>
      <c r="M286" s="223"/>
      <c r="N286" s="224"/>
      <c r="O286" s="224"/>
      <c r="P286" s="224"/>
      <c r="Q286" s="224"/>
      <c r="R286" s="224"/>
      <c r="S286" s="224"/>
      <c r="T286" s="225"/>
      <c r="AT286" s="226" t="s">
        <v>167</v>
      </c>
      <c r="AU286" s="226" t="s">
        <v>165</v>
      </c>
      <c r="AV286" s="11" t="s">
        <v>165</v>
      </c>
      <c r="AW286" s="11" t="s">
        <v>34</v>
      </c>
      <c r="AX286" s="11" t="s">
        <v>74</v>
      </c>
      <c r="AY286" s="226" t="s">
        <v>157</v>
      </c>
    </row>
    <row r="287" spans="2:51" s="12" customFormat="1" ht="12">
      <c r="B287" s="227"/>
      <c r="C287" s="228"/>
      <c r="D287" s="217" t="s">
        <v>167</v>
      </c>
      <c r="E287" s="229" t="s">
        <v>20</v>
      </c>
      <c r="F287" s="230" t="s">
        <v>169</v>
      </c>
      <c r="G287" s="228"/>
      <c r="H287" s="231">
        <v>2</v>
      </c>
      <c r="I287" s="232"/>
      <c r="J287" s="228"/>
      <c r="K287" s="228"/>
      <c r="L287" s="233"/>
      <c r="M287" s="234"/>
      <c r="N287" s="235"/>
      <c r="O287" s="235"/>
      <c r="P287" s="235"/>
      <c r="Q287" s="235"/>
      <c r="R287" s="235"/>
      <c r="S287" s="235"/>
      <c r="T287" s="236"/>
      <c r="AT287" s="237" t="s">
        <v>167</v>
      </c>
      <c r="AU287" s="237" t="s">
        <v>165</v>
      </c>
      <c r="AV287" s="12" t="s">
        <v>164</v>
      </c>
      <c r="AW287" s="12" t="s">
        <v>34</v>
      </c>
      <c r="AX287" s="12" t="s">
        <v>8</v>
      </c>
      <c r="AY287" s="237" t="s">
        <v>157</v>
      </c>
    </row>
    <row r="288" spans="2:65" s="1" customFormat="1" ht="16.5" customHeight="1">
      <c r="B288" s="38"/>
      <c r="C288" s="248" t="s">
        <v>709</v>
      </c>
      <c r="D288" s="248" t="s">
        <v>223</v>
      </c>
      <c r="E288" s="249" t="s">
        <v>1639</v>
      </c>
      <c r="F288" s="250" t="s">
        <v>1545</v>
      </c>
      <c r="G288" s="251" t="s">
        <v>434</v>
      </c>
      <c r="H288" s="252">
        <v>2</v>
      </c>
      <c r="I288" s="253"/>
      <c r="J288" s="252">
        <f>ROUND(I288*H288,0)</f>
        <v>0</v>
      </c>
      <c r="K288" s="250" t="s">
        <v>209</v>
      </c>
      <c r="L288" s="254"/>
      <c r="M288" s="255" t="s">
        <v>20</v>
      </c>
      <c r="N288" s="256" t="s">
        <v>46</v>
      </c>
      <c r="O288" s="79"/>
      <c r="P288" s="212">
        <f>O288*H288</f>
        <v>0</v>
      </c>
      <c r="Q288" s="212">
        <v>0</v>
      </c>
      <c r="R288" s="212">
        <f>Q288*H288</f>
        <v>0</v>
      </c>
      <c r="S288" s="212">
        <v>0</v>
      </c>
      <c r="T288" s="213">
        <f>S288*H288</f>
        <v>0</v>
      </c>
      <c r="AR288" s="17" t="s">
        <v>374</v>
      </c>
      <c r="AT288" s="17" t="s">
        <v>223</v>
      </c>
      <c r="AU288" s="17" t="s">
        <v>165</v>
      </c>
      <c r="AY288" s="17" t="s">
        <v>157</v>
      </c>
      <c r="BE288" s="214">
        <f>IF(N288="základní",J288,0)</f>
        <v>0</v>
      </c>
      <c r="BF288" s="214">
        <f>IF(N288="snížená",J288,0)</f>
        <v>0</v>
      </c>
      <c r="BG288" s="214">
        <f>IF(N288="zákl. přenesená",J288,0)</f>
        <v>0</v>
      </c>
      <c r="BH288" s="214">
        <f>IF(N288="sníž. přenesená",J288,0)</f>
        <v>0</v>
      </c>
      <c r="BI288" s="214">
        <f>IF(N288="nulová",J288,0)</f>
        <v>0</v>
      </c>
      <c r="BJ288" s="17" t="s">
        <v>165</v>
      </c>
      <c r="BK288" s="214">
        <f>ROUND(I288*H288,0)</f>
        <v>0</v>
      </c>
      <c r="BL288" s="17" t="s">
        <v>247</v>
      </c>
      <c r="BM288" s="17" t="s">
        <v>2699</v>
      </c>
    </row>
    <row r="289" spans="2:51" s="11" customFormat="1" ht="12">
      <c r="B289" s="215"/>
      <c r="C289" s="216"/>
      <c r="D289" s="217" t="s">
        <v>167</v>
      </c>
      <c r="E289" s="218" t="s">
        <v>20</v>
      </c>
      <c r="F289" s="219" t="s">
        <v>2694</v>
      </c>
      <c r="G289" s="216"/>
      <c r="H289" s="220">
        <v>2</v>
      </c>
      <c r="I289" s="221"/>
      <c r="J289" s="216"/>
      <c r="K289" s="216"/>
      <c r="L289" s="222"/>
      <c r="M289" s="223"/>
      <c r="N289" s="224"/>
      <c r="O289" s="224"/>
      <c r="P289" s="224"/>
      <c r="Q289" s="224"/>
      <c r="R289" s="224"/>
      <c r="S289" s="224"/>
      <c r="T289" s="225"/>
      <c r="AT289" s="226" t="s">
        <v>167</v>
      </c>
      <c r="AU289" s="226" t="s">
        <v>165</v>
      </c>
      <c r="AV289" s="11" t="s">
        <v>165</v>
      </c>
      <c r="AW289" s="11" t="s">
        <v>34</v>
      </c>
      <c r="AX289" s="11" t="s">
        <v>74</v>
      </c>
      <c r="AY289" s="226" t="s">
        <v>157</v>
      </c>
    </row>
    <row r="290" spans="2:51" s="12" customFormat="1" ht="12">
      <c r="B290" s="227"/>
      <c r="C290" s="228"/>
      <c r="D290" s="217" t="s">
        <v>167</v>
      </c>
      <c r="E290" s="229" t="s">
        <v>20</v>
      </c>
      <c r="F290" s="230" t="s">
        <v>169</v>
      </c>
      <c r="G290" s="228"/>
      <c r="H290" s="231">
        <v>2</v>
      </c>
      <c r="I290" s="232"/>
      <c r="J290" s="228"/>
      <c r="K290" s="228"/>
      <c r="L290" s="233"/>
      <c r="M290" s="234"/>
      <c r="N290" s="235"/>
      <c r="O290" s="235"/>
      <c r="P290" s="235"/>
      <c r="Q290" s="235"/>
      <c r="R290" s="235"/>
      <c r="S290" s="235"/>
      <c r="T290" s="236"/>
      <c r="AT290" s="237" t="s">
        <v>167</v>
      </c>
      <c r="AU290" s="237" t="s">
        <v>165</v>
      </c>
      <c r="AV290" s="12" t="s">
        <v>164</v>
      </c>
      <c r="AW290" s="12" t="s">
        <v>34</v>
      </c>
      <c r="AX290" s="12" t="s">
        <v>8</v>
      </c>
      <c r="AY290" s="237" t="s">
        <v>157</v>
      </c>
    </row>
    <row r="291" spans="2:65" s="1" customFormat="1" ht="16.5" customHeight="1">
      <c r="B291" s="38"/>
      <c r="C291" s="248" t="s">
        <v>715</v>
      </c>
      <c r="D291" s="248" t="s">
        <v>223</v>
      </c>
      <c r="E291" s="249" t="s">
        <v>1641</v>
      </c>
      <c r="F291" s="250" t="s">
        <v>1548</v>
      </c>
      <c r="G291" s="251" t="s">
        <v>434</v>
      </c>
      <c r="H291" s="252">
        <v>1</v>
      </c>
      <c r="I291" s="253"/>
      <c r="J291" s="252">
        <f>ROUND(I291*H291,0)</f>
        <v>0</v>
      </c>
      <c r="K291" s="250" t="s">
        <v>209</v>
      </c>
      <c r="L291" s="254"/>
      <c r="M291" s="255" t="s">
        <v>20</v>
      </c>
      <c r="N291" s="256" t="s">
        <v>46</v>
      </c>
      <c r="O291" s="79"/>
      <c r="P291" s="212">
        <f>O291*H291</f>
        <v>0</v>
      </c>
      <c r="Q291" s="212">
        <v>0</v>
      </c>
      <c r="R291" s="212">
        <f>Q291*H291</f>
        <v>0</v>
      </c>
      <c r="S291" s="212">
        <v>0</v>
      </c>
      <c r="T291" s="213">
        <f>S291*H291</f>
        <v>0</v>
      </c>
      <c r="AR291" s="17" t="s">
        <v>374</v>
      </c>
      <c r="AT291" s="17" t="s">
        <v>223</v>
      </c>
      <c r="AU291" s="17" t="s">
        <v>165</v>
      </c>
      <c r="AY291" s="17" t="s">
        <v>157</v>
      </c>
      <c r="BE291" s="214">
        <f>IF(N291="základní",J291,0)</f>
        <v>0</v>
      </c>
      <c r="BF291" s="214">
        <f>IF(N291="snížená",J291,0)</f>
        <v>0</v>
      </c>
      <c r="BG291" s="214">
        <f>IF(N291="zákl. přenesená",J291,0)</f>
        <v>0</v>
      </c>
      <c r="BH291" s="214">
        <f>IF(N291="sníž. přenesená",J291,0)</f>
        <v>0</v>
      </c>
      <c r="BI291" s="214">
        <f>IF(N291="nulová",J291,0)</f>
        <v>0</v>
      </c>
      <c r="BJ291" s="17" t="s">
        <v>165</v>
      </c>
      <c r="BK291" s="214">
        <f>ROUND(I291*H291,0)</f>
        <v>0</v>
      </c>
      <c r="BL291" s="17" t="s">
        <v>247</v>
      </c>
      <c r="BM291" s="17" t="s">
        <v>2700</v>
      </c>
    </row>
    <row r="292" spans="2:51" s="11" customFormat="1" ht="12">
      <c r="B292" s="215"/>
      <c r="C292" s="216"/>
      <c r="D292" s="217" t="s">
        <v>167</v>
      </c>
      <c r="E292" s="218" t="s">
        <v>20</v>
      </c>
      <c r="F292" s="219" t="s">
        <v>8</v>
      </c>
      <c r="G292" s="216"/>
      <c r="H292" s="220">
        <v>1</v>
      </c>
      <c r="I292" s="221"/>
      <c r="J292" s="216"/>
      <c r="K292" s="216"/>
      <c r="L292" s="222"/>
      <c r="M292" s="223"/>
      <c r="N292" s="224"/>
      <c r="O292" s="224"/>
      <c r="P292" s="224"/>
      <c r="Q292" s="224"/>
      <c r="R292" s="224"/>
      <c r="S292" s="224"/>
      <c r="T292" s="225"/>
      <c r="AT292" s="226" t="s">
        <v>167</v>
      </c>
      <c r="AU292" s="226" t="s">
        <v>165</v>
      </c>
      <c r="AV292" s="11" t="s">
        <v>165</v>
      </c>
      <c r="AW292" s="11" t="s">
        <v>34</v>
      </c>
      <c r="AX292" s="11" t="s">
        <v>8</v>
      </c>
      <c r="AY292" s="226" t="s">
        <v>157</v>
      </c>
    </row>
    <row r="293" spans="2:65" s="1" customFormat="1" ht="16.5" customHeight="1">
      <c r="B293" s="38"/>
      <c r="C293" s="248" t="s">
        <v>720</v>
      </c>
      <c r="D293" s="248" t="s">
        <v>223</v>
      </c>
      <c r="E293" s="249" t="s">
        <v>1643</v>
      </c>
      <c r="F293" s="250" t="s">
        <v>1551</v>
      </c>
      <c r="G293" s="251" t="s">
        <v>434</v>
      </c>
      <c r="H293" s="252">
        <v>2</v>
      </c>
      <c r="I293" s="253"/>
      <c r="J293" s="252">
        <f>ROUND(I293*H293,0)</f>
        <v>0</v>
      </c>
      <c r="K293" s="250" t="s">
        <v>209</v>
      </c>
      <c r="L293" s="254"/>
      <c r="M293" s="255" t="s">
        <v>20</v>
      </c>
      <c r="N293" s="256" t="s">
        <v>46</v>
      </c>
      <c r="O293" s="79"/>
      <c r="P293" s="212">
        <f>O293*H293</f>
        <v>0</v>
      </c>
      <c r="Q293" s="212">
        <v>0</v>
      </c>
      <c r="R293" s="212">
        <f>Q293*H293</f>
        <v>0</v>
      </c>
      <c r="S293" s="212">
        <v>0</v>
      </c>
      <c r="T293" s="213">
        <f>S293*H293</f>
        <v>0</v>
      </c>
      <c r="AR293" s="17" t="s">
        <v>374</v>
      </c>
      <c r="AT293" s="17" t="s">
        <v>223</v>
      </c>
      <c r="AU293" s="17" t="s">
        <v>165</v>
      </c>
      <c r="AY293" s="17" t="s">
        <v>157</v>
      </c>
      <c r="BE293" s="214">
        <f>IF(N293="základní",J293,0)</f>
        <v>0</v>
      </c>
      <c r="BF293" s="214">
        <f>IF(N293="snížená",J293,0)</f>
        <v>0</v>
      </c>
      <c r="BG293" s="214">
        <f>IF(N293="zákl. přenesená",J293,0)</f>
        <v>0</v>
      </c>
      <c r="BH293" s="214">
        <f>IF(N293="sníž. přenesená",J293,0)</f>
        <v>0</v>
      </c>
      <c r="BI293" s="214">
        <f>IF(N293="nulová",J293,0)</f>
        <v>0</v>
      </c>
      <c r="BJ293" s="17" t="s">
        <v>165</v>
      </c>
      <c r="BK293" s="214">
        <f>ROUND(I293*H293,0)</f>
        <v>0</v>
      </c>
      <c r="BL293" s="17" t="s">
        <v>247</v>
      </c>
      <c r="BM293" s="17" t="s">
        <v>2701</v>
      </c>
    </row>
    <row r="294" spans="2:51" s="11" customFormat="1" ht="12">
      <c r="B294" s="215"/>
      <c r="C294" s="216"/>
      <c r="D294" s="217" t="s">
        <v>167</v>
      </c>
      <c r="E294" s="218" t="s">
        <v>20</v>
      </c>
      <c r="F294" s="219" t="s">
        <v>2694</v>
      </c>
      <c r="G294" s="216"/>
      <c r="H294" s="220">
        <v>2</v>
      </c>
      <c r="I294" s="221"/>
      <c r="J294" s="216"/>
      <c r="K294" s="216"/>
      <c r="L294" s="222"/>
      <c r="M294" s="223"/>
      <c r="N294" s="224"/>
      <c r="O294" s="224"/>
      <c r="P294" s="224"/>
      <c r="Q294" s="224"/>
      <c r="R294" s="224"/>
      <c r="S294" s="224"/>
      <c r="T294" s="225"/>
      <c r="AT294" s="226" t="s">
        <v>167</v>
      </c>
      <c r="AU294" s="226" t="s">
        <v>165</v>
      </c>
      <c r="AV294" s="11" t="s">
        <v>165</v>
      </c>
      <c r="AW294" s="11" t="s">
        <v>34</v>
      </c>
      <c r="AX294" s="11" t="s">
        <v>74</v>
      </c>
      <c r="AY294" s="226" t="s">
        <v>157</v>
      </c>
    </row>
    <row r="295" spans="2:51" s="12" customFormat="1" ht="12">
      <c r="B295" s="227"/>
      <c r="C295" s="228"/>
      <c r="D295" s="217" t="s">
        <v>167</v>
      </c>
      <c r="E295" s="229" t="s">
        <v>20</v>
      </c>
      <c r="F295" s="230" t="s">
        <v>169</v>
      </c>
      <c r="G295" s="228"/>
      <c r="H295" s="231">
        <v>2</v>
      </c>
      <c r="I295" s="232"/>
      <c r="J295" s="228"/>
      <c r="K295" s="228"/>
      <c r="L295" s="233"/>
      <c r="M295" s="234"/>
      <c r="N295" s="235"/>
      <c r="O295" s="235"/>
      <c r="P295" s="235"/>
      <c r="Q295" s="235"/>
      <c r="R295" s="235"/>
      <c r="S295" s="235"/>
      <c r="T295" s="236"/>
      <c r="AT295" s="237" t="s">
        <v>167</v>
      </c>
      <c r="AU295" s="237" t="s">
        <v>165</v>
      </c>
      <c r="AV295" s="12" t="s">
        <v>164</v>
      </c>
      <c r="AW295" s="12" t="s">
        <v>34</v>
      </c>
      <c r="AX295" s="12" t="s">
        <v>8</v>
      </c>
      <c r="AY295" s="237" t="s">
        <v>157</v>
      </c>
    </row>
    <row r="296" spans="2:65" s="1" customFormat="1" ht="16.5" customHeight="1">
      <c r="B296" s="38"/>
      <c r="C296" s="248" t="s">
        <v>27</v>
      </c>
      <c r="D296" s="248" t="s">
        <v>223</v>
      </c>
      <c r="E296" s="249" t="s">
        <v>1645</v>
      </c>
      <c r="F296" s="250" t="s">
        <v>1554</v>
      </c>
      <c r="G296" s="251" t="s">
        <v>434</v>
      </c>
      <c r="H296" s="252">
        <v>2</v>
      </c>
      <c r="I296" s="253"/>
      <c r="J296" s="252">
        <f>ROUND(I296*H296,0)</f>
        <v>0</v>
      </c>
      <c r="K296" s="250" t="s">
        <v>209</v>
      </c>
      <c r="L296" s="254"/>
      <c r="M296" s="255" t="s">
        <v>20</v>
      </c>
      <c r="N296" s="256" t="s">
        <v>46</v>
      </c>
      <c r="O296" s="79"/>
      <c r="P296" s="212">
        <f>O296*H296</f>
        <v>0</v>
      </c>
      <c r="Q296" s="212">
        <v>0</v>
      </c>
      <c r="R296" s="212">
        <f>Q296*H296</f>
        <v>0</v>
      </c>
      <c r="S296" s="212">
        <v>0</v>
      </c>
      <c r="T296" s="213">
        <f>S296*H296</f>
        <v>0</v>
      </c>
      <c r="AR296" s="17" t="s">
        <v>374</v>
      </c>
      <c r="AT296" s="17" t="s">
        <v>223</v>
      </c>
      <c r="AU296" s="17" t="s">
        <v>165</v>
      </c>
      <c r="AY296" s="17" t="s">
        <v>157</v>
      </c>
      <c r="BE296" s="214">
        <f>IF(N296="základní",J296,0)</f>
        <v>0</v>
      </c>
      <c r="BF296" s="214">
        <f>IF(N296="snížená",J296,0)</f>
        <v>0</v>
      </c>
      <c r="BG296" s="214">
        <f>IF(N296="zákl. přenesená",J296,0)</f>
        <v>0</v>
      </c>
      <c r="BH296" s="214">
        <f>IF(N296="sníž. přenesená",J296,0)</f>
        <v>0</v>
      </c>
      <c r="BI296" s="214">
        <f>IF(N296="nulová",J296,0)</f>
        <v>0</v>
      </c>
      <c r="BJ296" s="17" t="s">
        <v>165</v>
      </c>
      <c r="BK296" s="214">
        <f>ROUND(I296*H296,0)</f>
        <v>0</v>
      </c>
      <c r="BL296" s="17" t="s">
        <v>247</v>
      </c>
      <c r="BM296" s="17" t="s">
        <v>2702</v>
      </c>
    </row>
    <row r="297" spans="2:51" s="11" customFormat="1" ht="12">
      <c r="B297" s="215"/>
      <c r="C297" s="216"/>
      <c r="D297" s="217" t="s">
        <v>167</v>
      </c>
      <c r="E297" s="218" t="s">
        <v>20</v>
      </c>
      <c r="F297" s="219" t="s">
        <v>2694</v>
      </c>
      <c r="G297" s="216"/>
      <c r="H297" s="220">
        <v>2</v>
      </c>
      <c r="I297" s="221"/>
      <c r="J297" s="216"/>
      <c r="K297" s="216"/>
      <c r="L297" s="222"/>
      <c r="M297" s="223"/>
      <c r="N297" s="224"/>
      <c r="O297" s="224"/>
      <c r="P297" s="224"/>
      <c r="Q297" s="224"/>
      <c r="R297" s="224"/>
      <c r="S297" s="224"/>
      <c r="T297" s="225"/>
      <c r="AT297" s="226" t="s">
        <v>167</v>
      </c>
      <c r="AU297" s="226" t="s">
        <v>165</v>
      </c>
      <c r="AV297" s="11" t="s">
        <v>165</v>
      </c>
      <c r="AW297" s="11" t="s">
        <v>34</v>
      </c>
      <c r="AX297" s="11" t="s">
        <v>74</v>
      </c>
      <c r="AY297" s="226" t="s">
        <v>157</v>
      </c>
    </row>
    <row r="298" spans="2:51" s="12" customFormat="1" ht="12">
      <c r="B298" s="227"/>
      <c r="C298" s="228"/>
      <c r="D298" s="217" t="s">
        <v>167</v>
      </c>
      <c r="E298" s="229" t="s">
        <v>20</v>
      </c>
      <c r="F298" s="230" t="s">
        <v>169</v>
      </c>
      <c r="G298" s="228"/>
      <c r="H298" s="231">
        <v>2</v>
      </c>
      <c r="I298" s="232"/>
      <c r="J298" s="228"/>
      <c r="K298" s="228"/>
      <c r="L298" s="233"/>
      <c r="M298" s="234"/>
      <c r="N298" s="235"/>
      <c r="O298" s="235"/>
      <c r="P298" s="235"/>
      <c r="Q298" s="235"/>
      <c r="R298" s="235"/>
      <c r="S298" s="235"/>
      <c r="T298" s="236"/>
      <c r="AT298" s="237" t="s">
        <v>167</v>
      </c>
      <c r="AU298" s="237" t="s">
        <v>165</v>
      </c>
      <c r="AV298" s="12" t="s">
        <v>164</v>
      </c>
      <c r="AW298" s="12" t="s">
        <v>34</v>
      </c>
      <c r="AX298" s="12" t="s">
        <v>8</v>
      </c>
      <c r="AY298" s="237" t="s">
        <v>157</v>
      </c>
    </row>
    <row r="299" spans="2:65" s="1" customFormat="1" ht="16.5" customHeight="1">
      <c r="B299" s="38"/>
      <c r="C299" s="248" t="s">
        <v>728</v>
      </c>
      <c r="D299" s="248" t="s">
        <v>223</v>
      </c>
      <c r="E299" s="249" t="s">
        <v>1648</v>
      </c>
      <c r="F299" s="250" t="s">
        <v>1558</v>
      </c>
      <c r="G299" s="251" t="s">
        <v>434</v>
      </c>
      <c r="H299" s="252">
        <v>4</v>
      </c>
      <c r="I299" s="253"/>
      <c r="J299" s="252">
        <f>ROUND(I299*H299,0)</f>
        <v>0</v>
      </c>
      <c r="K299" s="250" t="s">
        <v>209</v>
      </c>
      <c r="L299" s="254"/>
      <c r="M299" s="255" t="s">
        <v>20</v>
      </c>
      <c r="N299" s="256" t="s">
        <v>46</v>
      </c>
      <c r="O299" s="79"/>
      <c r="P299" s="212">
        <f>O299*H299</f>
        <v>0</v>
      </c>
      <c r="Q299" s="212">
        <v>0</v>
      </c>
      <c r="R299" s="212">
        <f>Q299*H299</f>
        <v>0</v>
      </c>
      <c r="S299" s="212">
        <v>0</v>
      </c>
      <c r="T299" s="213">
        <f>S299*H299</f>
        <v>0</v>
      </c>
      <c r="AR299" s="17" t="s">
        <v>374</v>
      </c>
      <c r="AT299" s="17" t="s">
        <v>223</v>
      </c>
      <c r="AU299" s="17" t="s">
        <v>165</v>
      </c>
      <c r="AY299" s="17" t="s">
        <v>157</v>
      </c>
      <c r="BE299" s="214">
        <f>IF(N299="základní",J299,0)</f>
        <v>0</v>
      </c>
      <c r="BF299" s="214">
        <f>IF(N299="snížená",J299,0)</f>
        <v>0</v>
      </c>
      <c r="BG299" s="214">
        <f>IF(N299="zákl. přenesená",J299,0)</f>
        <v>0</v>
      </c>
      <c r="BH299" s="214">
        <f>IF(N299="sníž. přenesená",J299,0)</f>
        <v>0</v>
      </c>
      <c r="BI299" s="214">
        <f>IF(N299="nulová",J299,0)</f>
        <v>0</v>
      </c>
      <c r="BJ299" s="17" t="s">
        <v>165</v>
      </c>
      <c r="BK299" s="214">
        <f>ROUND(I299*H299,0)</f>
        <v>0</v>
      </c>
      <c r="BL299" s="17" t="s">
        <v>247</v>
      </c>
      <c r="BM299" s="17" t="s">
        <v>2703</v>
      </c>
    </row>
    <row r="300" spans="2:51" s="11" customFormat="1" ht="12">
      <c r="B300" s="215"/>
      <c r="C300" s="216"/>
      <c r="D300" s="217" t="s">
        <v>167</v>
      </c>
      <c r="E300" s="218" t="s">
        <v>20</v>
      </c>
      <c r="F300" s="219" t="s">
        <v>1632</v>
      </c>
      <c r="G300" s="216"/>
      <c r="H300" s="220">
        <v>4</v>
      </c>
      <c r="I300" s="221"/>
      <c r="J300" s="216"/>
      <c r="K300" s="216"/>
      <c r="L300" s="222"/>
      <c r="M300" s="223"/>
      <c r="N300" s="224"/>
      <c r="O300" s="224"/>
      <c r="P300" s="224"/>
      <c r="Q300" s="224"/>
      <c r="R300" s="224"/>
      <c r="S300" s="224"/>
      <c r="T300" s="225"/>
      <c r="AT300" s="226" t="s">
        <v>167</v>
      </c>
      <c r="AU300" s="226" t="s">
        <v>165</v>
      </c>
      <c r="AV300" s="11" t="s">
        <v>165</v>
      </c>
      <c r="AW300" s="11" t="s">
        <v>34</v>
      </c>
      <c r="AX300" s="11" t="s">
        <v>74</v>
      </c>
      <c r="AY300" s="226" t="s">
        <v>157</v>
      </c>
    </row>
    <row r="301" spans="2:51" s="12" customFormat="1" ht="12">
      <c r="B301" s="227"/>
      <c r="C301" s="228"/>
      <c r="D301" s="217" t="s">
        <v>167</v>
      </c>
      <c r="E301" s="229" t="s">
        <v>20</v>
      </c>
      <c r="F301" s="230" t="s">
        <v>169</v>
      </c>
      <c r="G301" s="228"/>
      <c r="H301" s="231">
        <v>4</v>
      </c>
      <c r="I301" s="232"/>
      <c r="J301" s="228"/>
      <c r="K301" s="228"/>
      <c r="L301" s="233"/>
      <c r="M301" s="234"/>
      <c r="N301" s="235"/>
      <c r="O301" s="235"/>
      <c r="P301" s="235"/>
      <c r="Q301" s="235"/>
      <c r="R301" s="235"/>
      <c r="S301" s="235"/>
      <c r="T301" s="236"/>
      <c r="AT301" s="237" t="s">
        <v>167</v>
      </c>
      <c r="AU301" s="237" t="s">
        <v>165</v>
      </c>
      <c r="AV301" s="12" t="s">
        <v>164</v>
      </c>
      <c r="AW301" s="12" t="s">
        <v>34</v>
      </c>
      <c r="AX301" s="12" t="s">
        <v>8</v>
      </c>
      <c r="AY301" s="237" t="s">
        <v>157</v>
      </c>
    </row>
    <row r="302" spans="2:65" s="1" customFormat="1" ht="16.5" customHeight="1">
      <c r="B302" s="38"/>
      <c r="C302" s="248" t="s">
        <v>733</v>
      </c>
      <c r="D302" s="248" t="s">
        <v>223</v>
      </c>
      <c r="E302" s="249" t="s">
        <v>1650</v>
      </c>
      <c r="F302" s="250" t="s">
        <v>1561</v>
      </c>
      <c r="G302" s="251" t="s">
        <v>434</v>
      </c>
      <c r="H302" s="252">
        <v>6</v>
      </c>
      <c r="I302" s="253"/>
      <c r="J302" s="252">
        <f>ROUND(I302*H302,0)</f>
        <v>0</v>
      </c>
      <c r="K302" s="250" t="s">
        <v>209</v>
      </c>
      <c r="L302" s="254"/>
      <c r="M302" s="255" t="s">
        <v>20</v>
      </c>
      <c r="N302" s="256" t="s">
        <v>46</v>
      </c>
      <c r="O302" s="79"/>
      <c r="P302" s="212">
        <f>O302*H302</f>
        <v>0</v>
      </c>
      <c r="Q302" s="212">
        <v>0</v>
      </c>
      <c r="R302" s="212">
        <f>Q302*H302</f>
        <v>0</v>
      </c>
      <c r="S302" s="212">
        <v>0</v>
      </c>
      <c r="T302" s="213">
        <f>S302*H302</f>
        <v>0</v>
      </c>
      <c r="AR302" s="17" t="s">
        <v>374</v>
      </c>
      <c r="AT302" s="17" t="s">
        <v>223</v>
      </c>
      <c r="AU302" s="17" t="s">
        <v>165</v>
      </c>
      <c r="AY302" s="17" t="s">
        <v>157</v>
      </c>
      <c r="BE302" s="214">
        <f>IF(N302="základní",J302,0)</f>
        <v>0</v>
      </c>
      <c r="BF302" s="214">
        <f>IF(N302="snížená",J302,0)</f>
        <v>0</v>
      </c>
      <c r="BG302" s="214">
        <f>IF(N302="zákl. přenesená",J302,0)</f>
        <v>0</v>
      </c>
      <c r="BH302" s="214">
        <f>IF(N302="sníž. přenesená",J302,0)</f>
        <v>0</v>
      </c>
      <c r="BI302" s="214">
        <f>IF(N302="nulová",J302,0)</f>
        <v>0</v>
      </c>
      <c r="BJ302" s="17" t="s">
        <v>165</v>
      </c>
      <c r="BK302" s="214">
        <f>ROUND(I302*H302,0)</f>
        <v>0</v>
      </c>
      <c r="BL302" s="17" t="s">
        <v>247</v>
      </c>
      <c r="BM302" s="17" t="s">
        <v>2704</v>
      </c>
    </row>
    <row r="303" spans="2:51" s="11" customFormat="1" ht="12">
      <c r="B303" s="215"/>
      <c r="C303" s="216"/>
      <c r="D303" s="217" t="s">
        <v>167</v>
      </c>
      <c r="E303" s="218" t="s">
        <v>20</v>
      </c>
      <c r="F303" s="219" t="s">
        <v>1458</v>
      </c>
      <c r="G303" s="216"/>
      <c r="H303" s="220">
        <v>6</v>
      </c>
      <c r="I303" s="221"/>
      <c r="J303" s="216"/>
      <c r="K303" s="216"/>
      <c r="L303" s="222"/>
      <c r="M303" s="223"/>
      <c r="N303" s="224"/>
      <c r="O303" s="224"/>
      <c r="P303" s="224"/>
      <c r="Q303" s="224"/>
      <c r="R303" s="224"/>
      <c r="S303" s="224"/>
      <c r="T303" s="225"/>
      <c r="AT303" s="226" t="s">
        <v>167</v>
      </c>
      <c r="AU303" s="226" t="s">
        <v>165</v>
      </c>
      <c r="AV303" s="11" t="s">
        <v>165</v>
      </c>
      <c r="AW303" s="11" t="s">
        <v>34</v>
      </c>
      <c r="AX303" s="11" t="s">
        <v>74</v>
      </c>
      <c r="AY303" s="226" t="s">
        <v>157</v>
      </c>
    </row>
    <row r="304" spans="2:51" s="12" customFormat="1" ht="12">
      <c r="B304" s="227"/>
      <c r="C304" s="228"/>
      <c r="D304" s="217" t="s">
        <v>167</v>
      </c>
      <c r="E304" s="229" t="s">
        <v>20</v>
      </c>
      <c r="F304" s="230" t="s">
        <v>169</v>
      </c>
      <c r="G304" s="228"/>
      <c r="H304" s="231">
        <v>6</v>
      </c>
      <c r="I304" s="232"/>
      <c r="J304" s="228"/>
      <c r="K304" s="228"/>
      <c r="L304" s="233"/>
      <c r="M304" s="234"/>
      <c r="N304" s="235"/>
      <c r="O304" s="235"/>
      <c r="P304" s="235"/>
      <c r="Q304" s="235"/>
      <c r="R304" s="235"/>
      <c r="S304" s="235"/>
      <c r="T304" s="236"/>
      <c r="AT304" s="237" t="s">
        <v>167</v>
      </c>
      <c r="AU304" s="237" t="s">
        <v>165</v>
      </c>
      <c r="AV304" s="12" t="s">
        <v>164</v>
      </c>
      <c r="AW304" s="12" t="s">
        <v>34</v>
      </c>
      <c r="AX304" s="12" t="s">
        <v>8</v>
      </c>
      <c r="AY304" s="237" t="s">
        <v>157</v>
      </c>
    </row>
    <row r="305" spans="2:65" s="1" customFormat="1" ht="16.5" customHeight="1">
      <c r="B305" s="38"/>
      <c r="C305" s="248" t="s">
        <v>738</v>
      </c>
      <c r="D305" s="248" t="s">
        <v>223</v>
      </c>
      <c r="E305" s="249" t="s">
        <v>1653</v>
      </c>
      <c r="F305" s="250" t="s">
        <v>1564</v>
      </c>
      <c r="G305" s="251" t="s">
        <v>231</v>
      </c>
      <c r="H305" s="252">
        <v>35</v>
      </c>
      <c r="I305" s="253"/>
      <c r="J305" s="252">
        <f>ROUND(I305*H305,0)</f>
        <v>0</v>
      </c>
      <c r="K305" s="250" t="s">
        <v>209</v>
      </c>
      <c r="L305" s="254"/>
      <c r="M305" s="255" t="s">
        <v>20</v>
      </c>
      <c r="N305" s="256" t="s">
        <v>46</v>
      </c>
      <c r="O305" s="79"/>
      <c r="P305" s="212">
        <f>O305*H305</f>
        <v>0</v>
      </c>
      <c r="Q305" s="212">
        <v>0</v>
      </c>
      <c r="R305" s="212">
        <f>Q305*H305</f>
        <v>0</v>
      </c>
      <c r="S305" s="212">
        <v>0</v>
      </c>
      <c r="T305" s="213">
        <f>S305*H305</f>
        <v>0</v>
      </c>
      <c r="AR305" s="17" t="s">
        <v>374</v>
      </c>
      <c r="AT305" s="17" t="s">
        <v>223</v>
      </c>
      <c r="AU305" s="17" t="s">
        <v>165</v>
      </c>
      <c r="AY305" s="17" t="s">
        <v>157</v>
      </c>
      <c r="BE305" s="214">
        <f>IF(N305="základní",J305,0)</f>
        <v>0</v>
      </c>
      <c r="BF305" s="214">
        <f>IF(N305="snížená",J305,0)</f>
        <v>0</v>
      </c>
      <c r="BG305" s="214">
        <f>IF(N305="zákl. přenesená",J305,0)</f>
        <v>0</v>
      </c>
      <c r="BH305" s="214">
        <f>IF(N305="sníž. přenesená",J305,0)</f>
        <v>0</v>
      </c>
      <c r="BI305" s="214">
        <f>IF(N305="nulová",J305,0)</f>
        <v>0</v>
      </c>
      <c r="BJ305" s="17" t="s">
        <v>165</v>
      </c>
      <c r="BK305" s="214">
        <f>ROUND(I305*H305,0)</f>
        <v>0</v>
      </c>
      <c r="BL305" s="17" t="s">
        <v>247</v>
      </c>
      <c r="BM305" s="17" t="s">
        <v>2705</v>
      </c>
    </row>
    <row r="306" spans="2:51" s="11" customFormat="1" ht="12">
      <c r="B306" s="215"/>
      <c r="C306" s="216"/>
      <c r="D306" s="217" t="s">
        <v>167</v>
      </c>
      <c r="E306" s="218" t="s">
        <v>20</v>
      </c>
      <c r="F306" s="219" t="s">
        <v>2706</v>
      </c>
      <c r="G306" s="216"/>
      <c r="H306" s="220">
        <v>35</v>
      </c>
      <c r="I306" s="221"/>
      <c r="J306" s="216"/>
      <c r="K306" s="216"/>
      <c r="L306" s="222"/>
      <c r="M306" s="223"/>
      <c r="N306" s="224"/>
      <c r="O306" s="224"/>
      <c r="P306" s="224"/>
      <c r="Q306" s="224"/>
      <c r="R306" s="224"/>
      <c r="S306" s="224"/>
      <c r="T306" s="225"/>
      <c r="AT306" s="226" t="s">
        <v>167</v>
      </c>
      <c r="AU306" s="226" t="s">
        <v>165</v>
      </c>
      <c r="AV306" s="11" t="s">
        <v>165</v>
      </c>
      <c r="AW306" s="11" t="s">
        <v>34</v>
      </c>
      <c r="AX306" s="11" t="s">
        <v>74</v>
      </c>
      <c r="AY306" s="226" t="s">
        <v>157</v>
      </c>
    </row>
    <row r="307" spans="2:51" s="12" customFormat="1" ht="12">
      <c r="B307" s="227"/>
      <c r="C307" s="228"/>
      <c r="D307" s="217" t="s">
        <v>167</v>
      </c>
      <c r="E307" s="229" t="s">
        <v>20</v>
      </c>
      <c r="F307" s="230" t="s">
        <v>169</v>
      </c>
      <c r="G307" s="228"/>
      <c r="H307" s="231">
        <v>35</v>
      </c>
      <c r="I307" s="232"/>
      <c r="J307" s="228"/>
      <c r="K307" s="228"/>
      <c r="L307" s="233"/>
      <c r="M307" s="234"/>
      <c r="N307" s="235"/>
      <c r="O307" s="235"/>
      <c r="P307" s="235"/>
      <c r="Q307" s="235"/>
      <c r="R307" s="235"/>
      <c r="S307" s="235"/>
      <c r="T307" s="236"/>
      <c r="AT307" s="237" t="s">
        <v>167</v>
      </c>
      <c r="AU307" s="237" t="s">
        <v>165</v>
      </c>
      <c r="AV307" s="12" t="s">
        <v>164</v>
      </c>
      <c r="AW307" s="12" t="s">
        <v>34</v>
      </c>
      <c r="AX307" s="12" t="s">
        <v>8</v>
      </c>
      <c r="AY307" s="237" t="s">
        <v>157</v>
      </c>
    </row>
    <row r="308" spans="2:65" s="1" customFormat="1" ht="16.5" customHeight="1">
      <c r="B308" s="38"/>
      <c r="C308" s="248" t="s">
        <v>742</v>
      </c>
      <c r="D308" s="248" t="s">
        <v>223</v>
      </c>
      <c r="E308" s="249" t="s">
        <v>1656</v>
      </c>
      <c r="F308" s="250" t="s">
        <v>1567</v>
      </c>
      <c r="G308" s="251" t="s">
        <v>231</v>
      </c>
      <c r="H308" s="252">
        <v>12</v>
      </c>
      <c r="I308" s="253"/>
      <c r="J308" s="252">
        <f>ROUND(I308*H308,0)</f>
        <v>0</v>
      </c>
      <c r="K308" s="250" t="s">
        <v>209</v>
      </c>
      <c r="L308" s="254"/>
      <c r="M308" s="255" t="s">
        <v>20</v>
      </c>
      <c r="N308" s="256" t="s">
        <v>46</v>
      </c>
      <c r="O308" s="79"/>
      <c r="P308" s="212">
        <f>O308*H308</f>
        <v>0</v>
      </c>
      <c r="Q308" s="212">
        <v>0</v>
      </c>
      <c r="R308" s="212">
        <f>Q308*H308</f>
        <v>0</v>
      </c>
      <c r="S308" s="212">
        <v>0</v>
      </c>
      <c r="T308" s="213">
        <f>S308*H308</f>
        <v>0</v>
      </c>
      <c r="AR308" s="17" t="s">
        <v>374</v>
      </c>
      <c r="AT308" s="17" t="s">
        <v>223</v>
      </c>
      <c r="AU308" s="17" t="s">
        <v>165</v>
      </c>
      <c r="AY308" s="17" t="s">
        <v>157</v>
      </c>
      <c r="BE308" s="214">
        <f>IF(N308="základní",J308,0)</f>
        <v>0</v>
      </c>
      <c r="BF308" s="214">
        <f>IF(N308="snížená",J308,0)</f>
        <v>0</v>
      </c>
      <c r="BG308" s="214">
        <f>IF(N308="zákl. přenesená",J308,0)</f>
        <v>0</v>
      </c>
      <c r="BH308" s="214">
        <f>IF(N308="sníž. přenesená",J308,0)</f>
        <v>0</v>
      </c>
      <c r="BI308" s="214">
        <f>IF(N308="nulová",J308,0)</f>
        <v>0</v>
      </c>
      <c r="BJ308" s="17" t="s">
        <v>165</v>
      </c>
      <c r="BK308" s="214">
        <f>ROUND(I308*H308,0)</f>
        <v>0</v>
      </c>
      <c r="BL308" s="17" t="s">
        <v>247</v>
      </c>
      <c r="BM308" s="17" t="s">
        <v>2707</v>
      </c>
    </row>
    <row r="309" spans="2:51" s="11" customFormat="1" ht="12">
      <c r="B309" s="215"/>
      <c r="C309" s="216"/>
      <c r="D309" s="217" t="s">
        <v>167</v>
      </c>
      <c r="E309" s="218" t="s">
        <v>20</v>
      </c>
      <c r="F309" s="219" t="s">
        <v>1355</v>
      </c>
      <c r="G309" s="216"/>
      <c r="H309" s="220">
        <v>12</v>
      </c>
      <c r="I309" s="221"/>
      <c r="J309" s="216"/>
      <c r="K309" s="216"/>
      <c r="L309" s="222"/>
      <c r="M309" s="223"/>
      <c r="N309" s="224"/>
      <c r="O309" s="224"/>
      <c r="P309" s="224"/>
      <c r="Q309" s="224"/>
      <c r="R309" s="224"/>
      <c r="S309" s="224"/>
      <c r="T309" s="225"/>
      <c r="AT309" s="226" t="s">
        <v>167</v>
      </c>
      <c r="AU309" s="226" t="s">
        <v>165</v>
      </c>
      <c r="AV309" s="11" t="s">
        <v>165</v>
      </c>
      <c r="AW309" s="11" t="s">
        <v>34</v>
      </c>
      <c r="AX309" s="11" t="s">
        <v>74</v>
      </c>
      <c r="AY309" s="226" t="s">
        <v>157</v>
      </c>
    </row>
    <row r="310" spans="2:51" s="12" customFormat="1" ht="12">
      <c r="B310" s="227"/>
      <c r="C310" s="228"/>
      <c r="D310" s="217" t="s">
        <v>167</v>
      </c>
      <c r="E310" s="229" t="s">
        <v>20</v>
      </c>
      <c r="F310" s="230" t="s">
        <v>169</v>
      </c>
      <c r="G310" s="228"/>
      <c r="H310" s="231">
        <v>12</v>
      </c>
      <c r="I310" s="232"/>
      <c r="J310" s="228"/>
      <c r="K310" s="228"/>
      <c r="L310" s="233"/>
      <c r="M310" s="234"/>
      <c r="N310" s="235"/>
      <c r="O310" s="235"/>
      <c r="P310" s="235"/>
      <c r="Q310" s="235"/>
      <c r="R310" s="235"/>
      <c r="S310" s="235"/>
      <c r="T310" s="236"/>
      <c r="AT310" s="237" t="s">
        <v>167</v>
      </c>
      <c r="AU310" s="237" t="s">
        <v>165</v>
      </c>
      <c r="AV310" s="12" t="s">
        <v>164</v>
      </c>
      <c r="AW310" s="12" t="s">
        <v>34</v>
      </c>
      <c r="AX310" s="12" t="s">
        <v>8</v>
      </c>
      <c r="AY310" s="237" t="s">
        <v>157</v>
      </c>
    </row>
    <row r="311" spans="2:65" s="1" customFormat="1" ht="16.5" customHeight="1">
      <c r="B311" s="38"/>
      <c r="C311" s="248" t="s">
        <v>747</v>
      </c>
      <c r="D311" s="248" t="s">
        <v>223</v>
      </c>
      <c r="E311" s="249" t="s">
        <v>1659</v>
      </c>
      <c r="F311" s="250" t="s">
        <v>1570</v>
      </c>
      <c r="G311" s="251" t="s">
        <v>231</v>
      </c>
      <c r="H311" s="252">
        <v>8</v>
      </c>
      <c r="I311" s="253"/>
      <c r="J311" s="252">
        <f>ROUND(I311*H311,0)</f>
        <v>0</v>
      </c>
      <c r="K311" s="250" t="s">
        <v>209</v>
      </c>
      <c r="L311" s="254"/>
      <c r="M311" s="255" t="s">
        <v>20</v>
      </c>
      <c r="N311" s="256" t="s">
        <v>46</v>
      </c>
      <c r="O311" s="79"/>
      <c r="P311" s="212">
        <f>O311*H311</f>
        <v>0</v>
      </c>
      <c r="Q311" s="212">
        <v>0</v>
      </c>
      <c r="R311" s="212">
        <f>Q311*H311</f>
        <v>0</v>
      </c>
      <c r="S311" s="212">
        <v>0</v>
      </c>
      <c r="T311" s="213">
        <f>S311*H311</f>
        <v>0</v>
      </c>
      <c r="AR311" s="17" t="s">
        <v>374</v>
      </c>
      <c r="AT311" s="17" t="s">
        <v>223</v>
      </c>
      <c r="AU311" s="17" t="s">
        <v>165</v>
      </c>
      <c r="AY311" s="17" t="s">
        <v>157</v>
      </c>
      <c r="BE311" s="214">
        <f>IF(N311="základní",J311,0)</f>
        <v>0</v>
      </c>
      <c r="BF311" s="214">
        <f>IF(N311="snížená",J311,0)</f>
        <v>0</v>
      </c>
      <c r="BG311" s="214">
        <f>IF(N311="zákl. přenesená",J311,0)</f>
        <v>0</v>
      </c>
      <c r="BH311" s="214">
        <f>IF(N311="sníž. přenesená",J311,0)</f>
        <v>0</v>
      </c>
      <c r="BI311" s="214">
        <f>IF(N311="nulová",J311,0)</f>
        <v>0</v>
      </c>
      <c r="BJ311" s="17" t="s">
        <v>165</v>
      </c>
      <c r="BK311" s="214">
        <f>ROUND(I311*H311,0)</f>
        <v>0</v>
      </c>
      <c r="BL311" s="17" t="s">
        <v>247</v>
      </c>
      <c r="BM311" s="17" t="s">
        <v>2708</v>
      </c>
    </row>
    <row r="312" spans="2:51" s="11" customFormat="1" ht="12">
      <c r="B312" s="215"/>
      <c r="C312" s="216"/>
      <c r="D312" s="217" t="s">
        <v>167</v>
      </c>
      <c r="E312" s="218" t="s">
        <v>20</v>
      </c>
      <c r="F312" s="219" t="s">
        <v>2709</v>
      </c>
      <c r="G312" s="216"/>
      <c r="H312" s="220">
        <v>8</v>
      </c>
      <c r="I312" s="221"/>
      <c r="J312" s="216"/>
      <c r="K312" s="216"/>
      <c r="L312" s="222"/>
      <c r="M312" s="223"/>
      <c r="N312" s="224"/>
      <c r="O312" s="224"/>
      <c r="P312" s="224"/>
      <c r="Q312" s="224"/>
      <c r="R312" s="224"/>
      <c r="S312" s="224"/>
      <c r="T312" s="225"/>
      <c r="AT312" s="226" t="s">
        <v>167</v>
      </c>
      <c r="AU312" s="226" t="s">
        <v>165</v>
      </c>
      <c r="AV312" s="11" t="s">
        <v>165</v>
      </c>
      <c r="AW312" s="11" t="s">
        <v>34</v>
      </c>
      <c r="AX312" s="11" t="s">
        <v>74</v>
      </c>
      <c r="AY312" s="226" t="s">
        <v>157</v>
      </c>
    </row>
    <row r="313" spans="2:51" s="12" customFormat="1" ht="12">
      <c r="B313" s="227"/>
      <c r="C313" s="228"/>
      <c r="D313" s="217" t="s">
        <v>167</v>
      </c>
      <c r="E313" s="229" t="s">
        <v>20</v>
      </c>
      <c r="F313" s="230" t="s">
        <v>169</v>
      </c>
      <c r="G313" s="228"/>
      <c r="H313" s="231">
        <v>8</v>
      </c>
      <c r="I313" s="232"/>
      <c r="J313" s="228"/>
      <c r="K313" s="228"/>
      <c r="L313" s="233"/>
      <c r="M313" s="234"/>
      <c r="N313" s="235"/>
      <c r="O313" s="235"/>
      <c r="P313" s="235"/>
      <c r="Q313" s="235"/>
      <c r="R313" s="235"/>
      <c r="S313" s="235"/>
      <c r="T313" s="236"/>
      <c r="AT313" s="237" t="s">
        <v>167</v>
      </c>
      <c r="AU313" s="237" t="s">
        <v>165</v>
      </c>
      <c r="AV313" s="12" t="s">
        <v>164</v>
      </c>
      <c r="AW313" s="12" t="s">
        <v>34</v>
      </c>
      <c r="AX313" s="12" t="s">
        <v>8</v>
      </c>
      <c r="AY313" s="237" t="s">
        <v>157</v>
      </c>
    </row>
    <row r="314" spans="2:65" s="1" customFormat="1" ht="16.5" customHeight="1">
      <c r="B314" s="38"/>
      <c r="C314" s="248" t="s">
        <v>751</v>
      </c>
      <c r="D314" s="248" t="s">
        <v>223</v>
      </c>
      <c r="E314" s="249" t="s">
        <v>1662</v>
      </c>
      <c r="F314" s="250" t="s">
        <v>1573</v>
      </c>
      <c r="G314" s="251" t="s">
        <v>231</v>
      </c>
      <c r="H314" s="252">
        <v>2</v>
      </c>
      <c r="I314" s="253"/>
      <c r="J314" s="252">
        <f>ROUND(I314*H314,0)</f>
        <v>0</v>
      </c>
      <c r="K314" s="250" t="s">
        <v>209</v>
      </c>
      <c r="L314" s="254"/>
      <c r="M314" s="255" t="s">
        <v>20</v>
      </c>
      <c r="N314" s="256" t="s">
        <v>46</v>
      </c>
      <c r="O314" s="79"/>
      <c r="P314" s="212">
        <f>O314*H314</f>
        <v>0</v>
      </c>
      <c r="Q314" s="212">
        <v>0</v>
      </c>
      <c r="R314" s="212">
        <f>Q314*H314</f>
        <v>0</v>
      </c>
      <c r="S314" s="212">
        <v>0</v>
      </c>
      <c r="T314" s="213">
        <f>S314*H314</f>
        <v>0</v>
      </c>
      <c r="AR314" s="17" t="s">
        <v>374</v>
      </c>
      <c r="AT314" s="17" t="s">
        <v>223</v>
      </c>
      <c r="AU314" s="17" t="s">
        <v>165</v>
      </c>
      <c r="AY314" s="17" t="s">
        <v>157</v>
      </c>
      <c r="BE314" s="214">
        <f>IF(N314="základní",J314,0)</f>
        <v>0</v>
      </c>
      <c r="BF314" s="214">
        <f>IF(N314="snížená",J314,0)</f>
        <v>0</v>
      </c>
      <c r="BG314" s="214">
        <f>IF(N314="zákl. přenesená",J314,0)</f>
        <v>0</v>
      </c>
      <c r="BH314" s="214">
        <f>IF(N314="sníž. přenesená",J314,0)</f>
        <v>0</v>
      </c>
      <c r="BI314" s="214">
        <f>IF(N314="nulová",J314,0)</f>
        <v>0</v>
      </c>
      <c r="BJ314" s="17" t="s">
        <v>165</v>
      </c>
      <c r="BK314" s="214">
        <f>ROUND(I314*H314,0)</f>
        <v>0</v>
      </c>
      <c r="BL314" s="17" t="s">
        <v>247</v>
      </c>
      <c r="BM314" s="17" t="s">
        <v>2710</v>
      </c>
    </row>
    <row r="315" spans="2:51" s="11" customFormat="1" ht="12">
      <c r="B315" s="215"/>
      <c r="C315" s="216"/>
      <c r="D315" s="217" t="s">
        <v>167</v>
      </c>
      <c r="E315" s="218" t="s">
        <v>20</v>
      </c>
      <c r="F315" s="219" t="s">
        <v>2694</v>
      </c>
      <c r="G315" s="216"/>
      <c r="H315" s="220">
        <v>2</v>
      </c>
      <c r="I315" s="221"/>
      <c r="J315" s="216"/>
      <c r="K315" s="216"/>
      <c r="L315" s="222"/>
      <c r="M315" s="223"/>
      <c r="N315" s="224"/>
      <c r="O315" s="224"/>
      <c r="P315" s="224"/>
      <c r="Q315" s="224"/>
      <c r="R315" s="224"/>
      <c r="S315" s="224"/>
      <c r="T315" s="225"/>
      <c r="AT315" s="226" t="s">
        <v>167</v>
      </c>
      <c r="AU315" s="226" t="s">
        <v>165</v>
      </c>
      <c r="AV315" s="11" t="s">
        <v>165</v>
      </c>
      <c r="AW315" s="11" t="s">
        <v>34</v>
      </c>
      <c r="AX315" s="11" t="s">
        <v>74</v>
      </c>
      <c r="AY315" s="226" t="s">
        <v>157</v>
      </c>
    </row>
    <row r="316" spans="2:51" s="12" customFormat="1" ht="12">
      <c r="B316" s="227"/>
      <c r="C316" s="228"/>
      <c r="D316" s="217" t="s">
        <v>167</v>
      </c>
      <c r="E316" s="229" t="s">
        <v>20</v>
      </c>
      <c r="F316" s="230" t="s">
        <v>169</v>
      </c>
      <c r="G316" s="228"/>
      <c r="H316" s="231">
        <v>2</v>
      </c>
      <c r="I316" s="232"/>
      <c r="J316" s="228"/>
      <c r="K316" s="228"/>
      <c r="L316" s="233"/>
      <c r="M316" s="234"/>
      <c r="N316" s="235"/>
      <c r="O316" s="235"/>
      <c r="P316" s="235"/>
      <c r="Q316" s="235"/>
      <c r="R316" s="235"/>
      <c r="S316" s="235"/>
      <c r="T316" s="236"/>
      <c r="AT316" s="237" t="s">
        <v>167</v>
      </c>
      <c r="AU316" s="237" t="s">
        <v>165</v>
      </c>
      <c r="AV316" s="12" t="s">
        <v>164</v>
      </c>
      <c r="AW316" s="12" t="s">
        <v>34</v>
      </c>
      <c r="AX316" s="12" t="s">
        <v>8</v>
      </c>
      <c r="AY316" s="237" t="s">
        <v>157</v>
      </c>
    </row>
    <row r="317" spans="2:65" s="1" customFormat="1" ht="16.5" customHeight="1">
      <c r="B317" s="38"/>
      <c r="C317" s="248" t="s">
        <v>755</v>
      </c>
      <c r="D317" s="248" t="s">
        <v>223</v>
      </c>
      <c r="E317" s="249" t="s">
        <v>1665</v>
      </c>
      <c r="F317" s="250" t="s">
        <v>1576</v>
      </c>
      <c r="G317" s="251" t="s">
        <v>434</v>
      </c>
      <c r="H317" s="252">
        <v>2</v>
      </c>
      <c r="I317" s="253"/>
      <c r="J317" s="252">
        <f>ROUND(I317*H317,0)</f>
        <v>0</v>
      </c>
      <c r="K317" s="250" t="s">
        <v>209</v>
      </c>
      <c r="L317" s="254"/>
      <c r="M317" s="255" t="s">
        <v>20</v>
      </c>
      <c r="N317" s="256" t="s">
        <v>46</v>
      </c>
      <c r="O317" s="79"/>
      <c r="P317" s="212">
        <f>O317*H317</f>
        <v>0</v>
      </c>
      <c r="Q317" s="212">
        <v>0</v>
      </c>
      <c r="R317" s="212">
        <f>Q317*H317</f>
        <v>0</v>
      </c>
      <c r="S317" s="212">
        <v>0</v>
      </c>
      <c r="T317" s="213">
        <f>S317*H317</f>
        <v>0</v>
      </c>
      <c r="AR317" s="17" t="s">
        <v>374</v>
      </c>
      <c r="AT317" s="17" t="s">
        <v>223</v>
      </c>
      <c r="AU317" s="17" t="s">
        <v>165</v>
      </c>
      <c r="AY317" s="17" t="s">
        <v>157</v>
      </c>
      <c r="BE317" s="214">
        <f>IF(N317="základní",J317,0)</f>
        <v>0</v>
      </c>
      <c r="BF317" s="214">
        <f>IF(N317="snížená",J317,0)</f>
        <v>0</v>
      </c>
      <c r="BG317" s="214">
        <f>IF(N317="zákl. přenesená",J317,0)</f>
        <v>0</v>
      </c>
      <c r="BH317" s="214">
        <f>IF(N317="sníž. přenesená",J317,0)</f>
        <v>0</v>
      </c>
      <c r="BI317" s="214">
        <f>IF(N317="nulová",J317,0)</f>
        <v>0</v>
      </c>
      <c r="BJ317" s="17" t="s">
        <v>165</v>
      </c>
      <c r="BK317" s="214">
        <f>ROUND(I317*H317,0)</f>
        <v>0</v>
      </c>
      <c r="BL317" s="17" t="s">
        <v>247</v>
      </c>
      <c r="BM317" s="17" t="s">
        <v>2711</v>
      </c>
    </row>
    <row r="318" spans="2:51" s="11" customFormat="1" ht="12">
      <c r="B318" s="215"/>
      <c r="C318" s="216"/>
      <c r="D318" s="217" t="s">
        <v>167</v>
      </c>
      <c r="E318" s="218" t="s">
        <v>20</v>
      </c>
      <c r="F318" s="219" t="s">
        <v>2694</v>
      </c>
      <c r="G318" s="216"/>
      <c r="H318" s="220">
        <v>2</v>
      </c>
      <c r="I318" s="221"/>
      <c r="J318" s="216"/>
      <c r="K318" s="216"/>
      <c r="L318" s="222"/>
      <c r="M318" s="223"/>
      <c r="N318" s="224"/>
      <c r="O318" s="224"/>
      <c r="P318" s="224"/>
      <c r="Q318" s="224"/>
      <c r="R318" s="224"/>
      <c r="S318" s="224"/>
      <c r="T318" s="225"/>
      <c r="AT318" s="226" t="s">
        <v>167</v>
      </c>
      <c r="AU318" s="226" t="s">
        <v>165</v>
      </c>
      <c r="AV318" s="11" t="s">
        <v>165</v>
      </c>
      <c r="AW318" s="11" t="s">
        <v>34</v>
      </c>
      <c r="AX318" s="11" t="s">
        <v>74</v>
      </c>
      <c r="AY318" s="226" t="s">
        <v>157</v>
      </c>
    </row>
    <row r="319" spans="2:51" s="12" customFormat="1" ht="12">
      <c r="B319" s="227"/>
      <c r="C319" s="228"/>
      <c r="D319" s="217" t="s">
        <v>167</v>
      </c>
      <c r="E319" s="229" t="s">
        <v>20</v>
      </c>
      <c r="F319" s="230" t="s">
        <v>169</v>
      </c>
      <c r="G319" s="228"/>
      <c r="H319" s="231">
        <v>2</v>
      </c>
      <c r="I319" s="232"/>
      <c r="J319" s="228"/>
      <c r="K319" s="228"/>
      <c r="L319" s="233"/>
      <c r="M319" s="234"/>
      <c r="N319" s="235"/>
      <c r="O319" s="235"/>
      <c r="P319" s="235"/>
      <c r="Q319" s="235"/>
      <c r="R319" s="235"/>
      <c r="S319" s="235"/>
      <c r="T319" s="236"/>
      <c r="AT319" s="237" t="s">
        <v>167</v>
      </c>
      <c r="AU319" s="237" t="s">
        <v>165</v>
      </c>
      <c r="AV319" s="12" t="s">
        <v>164</v>
      </c>
      <c r="AW319" s="12" t="s">
        <v>34</v>
      </c>
      <c r="AX319" s="12" t="s">
        <v>8</v>
      </c>
      <c r="AY319" s="237" t="s">
        <v>157</v>
      </c>
    </row>
    <row r="320" spans="2:65" s="1" customFormat="1" ht="16.5" customHeight="1">
      <c r="B320" s="38"/>
      <c r="C320" s="248" t="s">
        <v>759</v>
      </c>
      <c r="D320" s="248" t="s">
        <v>223</v>
      </c>
      <c r="E320" s="249" t="s">
        <v>1667</v>
      </c>
      <c r="F320" s="250" t="s">
        <v>1579</v>
      </c>
      <c r="G320" s="251" t="s">
        <v>434</v>
      </c>
      <c r="H320" s="252">
        <v>2</v>
      </c>
      <c r="I320" s="253"/>
      <c r="J320" s="252">
        <f>ROUND(I320*H320,0)</f>
        <v>0</v>
      </c>
      <c r="K320" s="250" t="s">
        <v>209</v>
      </c>
      <c r="L320" s="254"/>
      <c r="M320" s="255" t="s">
        <v>20</v>
      </c>
      <c r="N320" s="256" t="s">
        <v>46</v>
      </c>
      <c r="O320" s="79"/>
      <c r="P320" s="212">
        <f>O320*H320</f>
        <v>0</v>
      </c>
      <c r="Q320" s="212">
        <v>0</v>
      </c>
      <c r="R320" s="212">
        <f>Q320*H320</f>
        <v>0</v>
      </c>
      <c r="S320" s="212">
        <v>0</v>
      </c>
      <c r="T320" s="213">
        <f>S320*H320</f>
        <v>0</v>
      </c>
      <c r="AR320" s="17" t="s">
        <v>374</v>
      </c>
      <c r="AT320" s="17" t="s">
        <v>223</v>
      </c>
      <c r="AU320" s="17" t="s">
        <v>165</v>
      </c>
      <c r="AY320" s="17" t="s">
        <v>157</v>
      </c>
      <c r="BE320" s="214">
        <f>IF(N320="základní",J320,0)</f>
        <v>0</v>
      </c>
      <c r="BF320" s="214">
        <f>IF(N320="snížená",J320,0)</f>
        <v>0</v>
      </c>
      <c r="BG320" s="214">
        <f>IF(N320="zákl. přenesená",J320,0)</f>
        <v>0</v>
      </c>
      <c r="BH320" s="214">
        <f>IF(N320="sníž. přenesená",J320,0)</f>
        <v>0</v>
      </c>
      <c r="BI320" s="214">
        <f>IF(N320="nulová",J320,0)</f>
        <v>0</v>
      </c>
      <c r="BJ320" s="17" t="s">
        <v>165</v>
      </c>
      <c r="BK320" s="214">
        <f>ROUND(I320*H320,0)</f>
        <v>0</v>
      </c>
      <c r="BL320" s="17" t="s">
        <v>247</v>
      </c>
      <c r="BM320" s="17" t="s">
        <v>2712</v>
      </c>
    </row>
    <row r="321" spans="2:51" s="11" customFormat="1" ht="12">
      <c r="B321" s="215"/>
      <c r="C321" s="216"/>
      <c r="D321" s="217" t="s">
        <v>167</v>
      </c>
      <c r="E321" s="218" t="s">
        <v>20</v>
      </c>
      <c r="F321" s="219" t="s">
        <v>2694</v>
      </c>
      <c r="G321" s="216"/>
      <c r="H321" s="220">
        <v>2</v>
      </c>
      <c r="I321" s="221"/>
      <c r="J321" s="216"/>
      <c r="K321" s="216"/>
      <c r="L321" s="222"/>
      <c r="M321" s="223"/>
      <c r="N321" s="224"/>
      <c r="O321" s="224"/>
      <c r="P321" s="224"/>
      <c r="Q321" s="224"/>
      <c r="R321" s="224"/>
      <c r="S321" s="224"/>
      <c r="T321" s="225"/>
      <c r="AT321" s="226" t="s">
        <v>167</v>
      </c>
      <c r="AU321" s="226" t="s">
        <v>165</v>
      </c>
      <c r="AV321" s="11" t="s">
        <v>165</v>
      </c>
      <c r="AW321" s="11" t="s">
        <v>34</v>
      </c>
      <c r="AX321" s="11" t="s">
        <v>74</v>
      </c>
      <c r="AY321" s="226" t="s">
        <v>157</v>
      </c>
    </row>
    <row r="322" spans="2:51" s="12" customFormat="1" ht="12">
      <c r="B322" s="227"/>
      <c r="C322" s="228"/>
      <c r="D322" s="217" t="s">
        <v>167</v>
      </c>
      <c r="E322" s="229" t="s">
        <v>20</v>
      </c>
      <c r="F322" s="230" t="s">
        <v>169</v>
      </c>
      <c r="G322" s="228"/>
      <c r="H322" s="231">
        <v>2</v>
      </c>
      <c r="I322" s="232"/>
      <c r="J322" s="228"/>
      <c r="K322" s="228"/>
      <c r="L322" s="233"/>
      <c r="M322" s="234"/>
      <c r="N322" s="235"/>
      <c r="O322" s="235"/>
      <c r="P322" s="235"/>
      <c r="Q322" s="235"/>
      <c r="R322" s="235"/>
      <c r="S322" s="235"/>
      <c r="T322" s="236"/>
      <c r="AT322" s="237" t="s">
        <v>167</v>
      </c>
      <c r="AU322" s="237" t="s">
        <v>165</v>
      </c>
      <c r="AV322" s="12" t="s">
        <v>164</v>
      </c>
      <c r="AW322" s="12" t="s">
        <v>34</v>
      </c>
      <c r="AX322" s="12" t="s">
        <v>8</v>
      </c>
      <c r="AY322" s="237" t="s">
        <v>157</v>
      </c>
    </row>
    <row r="323" spans="2:65" s="1" customFormat="1" ht="16.5" customHeight="1">
      <c r="B323" s="38"/>
      <c r="C323" s="248" t="s">
        <v>763</v>
      </c>
      <c r="D323" s="248" t="s">
        <v>223</v>
      </c>
      <c r="E323" s="249" t="s">
        <v>1669</v>
      </c>
      <c r="F323" s="250" t="s">
        <v>2713</v>
      </c>
      <c r="G323" s="251" t="s">
        <v>434</v>
      </c>
      <c r="H323" s="252">
        <v>5</v>
      </c>
      <c r="I323" s="253"/>
      <c r="J323" s="252">
        <f>ROUND(I323*H323,0)</f>
        <v>0</v>
      </c>
      <c r="K323" s="250" t="s">
        <v>209</v>
      </c>
      <c r="L323" s="254"/>
      <c r="M323" s="255" t="s">
        <v>20</v>
      </c>
      <c r="N323" s="256" t="s">
        <v>46</v>
      </c>
      <c r="O323" s="79"/>
      <c r="P323" s="212">
        <f>O323*H323</f>
        <v>0</v>
      </c>
      <c r="Q323" s="212">
        <v>0</v>
      </c>
      <c r="R323" s="212">
        <f>Q323*H323</f>
        <v>0</v>
      </c>
      <c r="S323" s="212">
        <v>0</v>
      </c>
      <c r="T323" s="213">
        <f>S323*H323</f>
        <v>0</v>
      </c>
      <c r="AR323" s="17" t="s">
        <v>374</v>
      </c>
      <c r="AT323" s="17" t="s">
        <v>223</v>
      </c>
      <c r="AU323" s="17" t="s">
        <v>165</v>
      </c>
      <c r="AY323" s="17" t="s">
        <v>157</v>
      </c>
      <c r="BE323" s="214">
        <f>IF(N323="základní",J323,0)</f>
        <v>0</v>
      </c>
      <c r="BF323" s="214">
        <f>IF(N323="snížená",J323,0)</f>
        <v>0</v>
      </c>
      <c r="BG323" s="214">
        <f>IF(N323="zákl. přenesená",J323,0)</f>
        <v>0</v>
      </c>
      <c r="BH323" s="214">
        <f>IF(N323="sníž. přenesená",J323,0)</f>
        <v>0</v>
      </c>
      <c r="BI323" s="214">
        <f>IF(N323="nulová",J323,0)</f>
        <v>0</v>
      </c>
      <c r="BJ323" s="17" t="s">
        <v>165</v>
      </c>
      <c r="BK323" s="214">
        <f>ROUND(I323*H323,0)</f>
        <v>0</v>
      </c>
      <c r="BL323" s="17" t="s">
        <v>247</v>
      </c>
      <c r="BM323" s="17" t="s">
        <v>2714</v>
      </c>
    </row>
    <row r="324" spans="2:51" s="11" customFormat="1" ht="12">
      <c r="B324" s="215"/>
      <c r="C324" s="216"/>
      <c r="D324" s="217" t="s">
        <v>167</v>
      </c>
      <c r="E324" s="218" t="s">
        <v>20</v>
      </c>
      <c r="F324" s="219" t="s">
        <v>1672</v>
      </c>
      <c r="G324" s="216"/>
      <c r="H324" s="220">
        <v>5</v>
      </c>
      <c r="I324" s="221"/>
      <c r="J324" s="216"/>
      <c r="K324" s="216"/>
      <c r="L324" s="222"/>
      <c r="M324" s="223"/>
      <c r="N324" s="224"/>
      <c r="O324" s="224"/>
      <c r="P324" s="224"/>
      <c r="Q324" s="224"/>
      <c r="R324" s="224"/>
      <c r="S324" s="224"/>
      <c r="T324" s="225"/>
      <c r="AT324" s="226" t="s">
        <v>167</v>
      </c>
      <c r="AU324" s="226" t="s">
        <v>165</v>
      </c>
      <c r="AV324" s="11" t="s">
        <v>165</v>
      </c>
      <c r="AW324" s="11" t="s">
        <v>34</v>
      </c>
      <c r="AX324" s="11" t="s">
        <v>74</v>
      </c>
      <c r="AY324" s="226" t="s">
        <v>157</v>
      </c>
    </row>
    <row r="325" spans="2:51" s="12" customFormat="1" ht="12">
      <c r="B325" s="227"/>
      <c r="C325" s="228"/>
      <c r="D325" s="217" t="s">
        <v>167</v>
      </c>
      <c r="E325" s="229" t="s">
        <v>20</v>
      </c>
      <c r="F325" s="230" t="s">
        <v>169</v>
      </c>
      <c r="G325" s="228"/>
      <c r="H325" s="231">
        <v>5</v>
      </c>
      <c r="I325" s="232"/>
      <c r="J325" s="228"/>
      <c r="K325" s="228"/>
      <c r="L325" s="233"/>
      <c r="M325" s="234"/>
      <c r="N325" s="235"/>
      <c r="O325" s="235"/>
      <c r="P325" s="235"/>
      <c r="Q325" s="235"/>
      <c r="R325" s="235"/>
      <c r="S325" s="235"/>
      <c r="T325" s="236"/>
      <c r="AT325" s="237" t="s">
        <v>167</v>
      </c>
      <c r="AU325" s="237" t="s">
        <v>165</v>
      </c>
      <c r="AV325" s="12" t="s">
        <v>164</v>
      </c>
      <c r="AW325" s="12" t="s">
        <v>34</v>
      </c>
      <c r="AX325" s="12" t="s">
        <v>8</v>
      </c>
      <c r="AY325" s="237" t="s">
        <v>157</v>
      </c>
    </row>
    <row r="326" spans="2:65" s="1" customFormat="1" ht="16.5" customHeight="1">
      <c r="B326" s="38"/>
      <c r="C326" s="248" t="s">
        <v>767</v>
      </c>
      <c r="D326" s="248" t="s">
        <v>223</v>
      </c>
      <c r="E326" s="249" t="s">
        <v>2715</v>
      </c>
      <c r="F326" s="250" t="s">
        <v>1624</v>
      </c>
      <c r="G326" s="251" t="s">
        <v>434</v>
      </c>
      <c r="H326" s="252">
        <v>30</v>
      </c>
      <c r="I326" s="253"/>
      <c r="J326" s="252">
        <f>ROUND(I326*H326,0)</f>
        <v>0</v>
      </c>
      <c r="K326" s="250" t="s">
        <v>209</v>
      </c>
      <c r="L326" s="254"/>
      <c r="M326" s="255" t="s">
        <v>20</v>
      </c>
      <c r="N326" s="256" t="s">
        <v>46</v>
      </c>
      <c r="O326" s="79"/>
      <c r="P326" s="212">
        <f>O326*H326</f>
        <v>0</v>
      </c>
      <c r="Q326" s="212">
        <v>0</v>
      </c>
      <c r="R326" s="212">
        <f>Q326*H326</f>
        <v>0</v>
      </c>
      <c r="S326" s="212">
        <v>0</v>
      </c>
      <c r="T326" s="213">
        <f>S326*H326</f>
        <v>0</v>
      </c>
      <c r="AR326" s="17" t="s">
        <v>374</v>
      </c>
      <c r="AT326" s="17" t="s">
        <v>223</v>
      </c>
      <c r="AU326" s="17" t="s">
        <v>165</v>
      </c>
      <c r="AY326" s="17" t="s">
        <v>157</v>
      </c>
      <c r="BE326" s="214">
        <f>IF(N326="základní",J326,0)</f>
        <v>0</v>
      </c>
      <c r="BF326" s="214">
        <f>IF(N326="snížená",J326,0)</f>
        <v>0</v>
      </c>
      <c r="BG326" s="214">
        <f>IF(N326="zákl. přenesená",J326,0)</f>
        <v>0</v>
      </c>
      <c r="BH326" s="214">
        <f>IF(N326="sníž. přenesená",J326,0)</f>
        <v>0</v>
      </c>
      <c r="BI326" s="214">
        <f>IF(N326="nulová",J326,0)</f>
        <v>0</v>
      </c>
      <c r="BJ326" s="17" t="s">
        <v>165</v>
      </c>
      <c r="BK326" s="214">
        <f>ROUND(I326*H326,0)</f>
        <v>0</v>
      </c>
      <c r="BL326" s="17" t="s">
        <v>247</v>
      </c>
      <c r="BM326" s="17" t="s">
        <v>2716</v>
      </c>
    </row>
    <row r="327" spans="2:51" s="11" customFormat="1" ht="12">
      <c r="B327" s="215"/>
      <c r="C327" s="216"/>
      <c r="D327" s="217" t="s">
        <v>167</v>
      </c>
      <c r="E327" s="218" t="s">
        <v>20</v>
      </c>
      <c r="F327" s="219" t="s">
        <v>2717</v>
      </c>
      <c r="G327" s="216"/>
      <c r="H327" s="220">
        <v>30</v>
      </c>
      <c r="I327" s="221"/>
      <c r="J327" s="216"/>
      <c r="K327" s="216"/>
      <c r="L327" s="222"/>
      <c r="M327" s="223"/>
      <c r="N327" s="224"/>
      <c r="O327" s="224"/>
      <c r="P327" s="224"/>
      <c r="Q327" s="224"/>
      <c r="R327" s="224"/>
      <c r="S327" s="224"/>
      <c r="T327" s="225"/>
      <c r="AT327" s="226" t="s">
        <v>167</v>
      </c>
      <c r="AU327" s="226" t="s">
        <v>165</v>
      </c>
      <c r="AV327" s="11" t="s">
        <v>165</v>
      </c>
      <c r="AW327" s="11" t="s">
        <v>34</v>
      </c>
      <c r="AX327" s="11" t="s">
        <v>74</v>
      </c>
      <c r="AY327" s="226" t="s">
        <v>157</v>
      </c>
    </row>
    <row r="328" spans="2:51" s="12" customFormat="1" ht="12">
      <c r="B328" s="227"/>
      <c r="C328" s="228"/>
      <c r="D328" s="217" t="s">
        <v>167</v>
      </c>
      <c r="E328" s="229" t="s">
        <v>20</v>
      </c>
      <c r="F328" s="230" t="s">
        <v>169</v>
      </c>
      <c r="G328" s="228"/>
      <c r="H328" s="231">
        <v>30</v>
      </c>
      <c r="I328" s="232"/>
      <c r="J328" s="228"/>
      <c r="K328" s="228"/>
      <c r="L328" s="233"/>
      <c r="M328" s="234"/>
      <c r="N328" s="235"/>
      <c r="O328" s="235"/>
      <c r="P328" s="235"/>
      <c r="Q328" s="235"/>
      <c r="R328" s="235"/>
      <c r="S328" s="235"/>
      <c r="T328" s="236"/>
      <c r="AT328" s="237" t="s">
        <v>167</v>
      </c>
      <c r="AU328" s="237" t="s">
        <v>165</v>
      </c>
      <c r="AV328" s="12" t="s">
        <v>164</v>
      </c>
      <c r="AW328" s="12" t="s">
        <v>34</v>
      </c>
      <c r="AX328" s="12" t="s">
        <v>8</v>
      </c>
      <c r="AY328" s="237" t="s">
        <v>157</v>
      </c>
    </row>
    <row r="329" spans="2:65" s="1" customFormat="1" ht="16.5" customHeight="1">
      <c r="B329" s="38"/>
      <c r="C329" s="248" t="s">
        <v>771</v>
      </c>
      <c r="D329" s="248" t="s">
        <v>223</v>
      </c>
      <c r="E329" s="249" t="s">
        <v>1584</v>
      </c>
      <c r="F329" s="250" t="s">
        <v>1524</v>
      </c>
      <c r="G329" s="251" t="s">
        <v>434</v>
      </c>
      <c r="H329" s="252">
        <v>7</v>
      </c>
      <c r="I329" s="253"/>
      <c r="J329" s="252">
        <f>ROUND(I329*H329,0)</f>
        <v>0</v>
      </c>
      <c r="K329" s="250" t="s">
        <v>209</v>
      </c>
      <c r="L329" s="254"/>
      <c r="M329" s="255" t="s">
        <v>20</v>
      </c>
      <c r="N329" s="256" t="s">
        <v>46</v>
      </c>
      <c r="O329" s="79"/>
      <c r="P329" s="212">
        <f>O329*H329</f>
        <v>0</v>
      </c>
      <c r="Q329" s="212">
        <v>0</v>
      </c>
      <c r="R329" s="212">
        <f>Q329*H329</f>
        <v>0</v>
      </c>
      <c r="S329" s="212">
        <v>0</v>
      </c>
      <c r="T329" s="213">
        <f>S329*H329</f>
        <v>0</v>
      </c>
      <c r="AR329" s="17" t="s">
        <v>374</v>
      </c>
      <c r="AT329" s="17" t="s">
        <v>223</v>
      </c>
      <c r="AU329" s="17" t="s">
        <v>165</v>
      </c>
      <c r="AY329" s="17" t="s">
        <v>157</v>
      </c>
      <c r="BE329" s="214">
        <f>IF(N329="základní",J329,0)</f>
        <v>0</v>
      </c>
      <c r="BF329" s="214">
        <f>IF(N329="snížená",J329,0)</f>
        <v>0</v>
      </c>
      <c r="BG329" s="214">
        <f>IF(N329="zákl. přenesená",J329,0)</f>
        <v>0</v>
      </c>
      <c r="BH329" s="214">
        <f>IF(N329="sníž. přenesená",J329,0)</f>
        <v>0</v>
      </c>
      <c r="BI329" s="214">
        <f>IF(N329="nulová",J329,0)</f>
        <v>0</v>
      </c>
      <c r="BJ329" s="17" t="s">
        <v>165</v>
      </c>
      <c r="BK329" s="214">
        <f>ROUND(I329*H329,0)</f>
        <v>0</v>
      </c>
      <c r="BL329" s="17" t="s">
        <v>247</v>
      </c>
      <c r="BM329" s="17" t="s">
        <v>2718</v>
      </c>
    </row>
    <row r="330" spans="2:51" s="11" customFormat="1" ht="12">
      <c r="B330" s="215"/>
      <c r="C330" s="216"/>
      <c r="D330" s="217" t="s">
        <v>167</v>
      </c>
      <c r="E330" s="218" t="s">
        <v>20</v>
      </c>
      <c r="F330" s="219" t="s">
        <v>1661</v>
      </c>
      <c r="G330" s="216"/>
      <c r="H330" s="220">
        <v>7</v>
      </c>
      <c r="I330" s="221"/>
      <c r="J330" s="216"/>
      <c r="K330" s="216"/>
      <c r="L330" s="222"/>
      <c r="M330" s="223"/>
      <c r="N330" s="224"/>
      <c r="O330" s="224"/>
      <c r="P330" s="224"/>
      <c r="Q330" s="224"/>
      <c r="R330" s="224"/>
      <c r="S330" s="224"/>
      <c r="T330" s="225"/>
      <c r="AT330" s="226" t="s">
        <v>167</v>
      </c>
      <c r="AU330" s="226" t="s">
        <v>165</v>
      </c>
      <c r="AV330" s="11" t="s">
        <v>165</v>
      </c>
      <c r="AW330" s="11" t="s">
        <v>34</v>
      </c>
      <c r="AX330" s="11" t="s">
        <v>74</v>
      </c>
      <c r="AY330" s="226" t="s">
        <v>157</v>
      </c>
    </row>
    <row r="331" spans="2:51" s="12" customFormat="1" ht="12">
      <c r="B331" s="227"/>
      <c r="C331" s="228"/>
      <c r="D331" s="217" t="s">
        <v>167</v>
      </c>
      <c r="E331" s="229" t="s">
        <v>20</v>
      </c>
      <c r="F331" s="230" t="s">
        <v>169</v>
      </c>
      <c r="G331" s="228"/>
      <c r="H331" s="231">
        <v>7</v>
      </c>
      <c r="I331" s="232"/>
      <c r="J331" s="228"/>
      <c r="K331" s="228"/>
      <c r="L331" s="233"/>
      <c r="M331" s="234"/>
      <c r="N331" s="235"/>
      <c r="O331" s="235"/>
      <c r="P331" s="235"/>
      <c r="Q331" s="235"/>
      <c r="R331" s="235"/>
      <c r="S331" s="235"/>
      <c r="T331" s="236"/>
      <c r="AT331" s="237" t="s">
        <v>167</v>
      </c>
      <c r="AU331" s="237" t="s">
        <v>165</v>
      </c>
      <c r="AV331" s="12" t="s">
        <v>164</v>
      </c>
      <c r="AW331" s="12" t="s">
        <v>34</v>
      </c>
      <c r="AX331" s="12" t="s">
        <v>8</v>
      </c>
      <c r="AY331" s="237" t="s">
        <v>157</v>
      </c>
    </row>
    <row r="332" spans="2:65" s="1" customFormat="1" ht="16.5" customHeight="1">
      <c r="B332" s="38"/>
      <c r="C332" s="248" t="s">
        <v>775</v>
      </c>
      <c r="D332" s="248" t="s">
        <v>223</v>
      </c>
      <c r="E332" s="249" t="s">
        <v>1593</v>
      </c>
      <c r="F332" s="250" t="s">
        <v>2719</v>
      </c>
      <c r="G332" s="251" t="s">
        <v>434</v>
      </c>
      <c r="H332" s="252">
        <v>18</v>
      </c>
      <c r="I332" s="253"/>
      <c r="J332" s="252">
        <f>ROUND(I332*H332,0)</f>
        <v>0</v>
      </c>
      <c r="K332" s="250" t="s">
        <v>209</v>
      </c>
      <c r="L332" s="254"/>
      <c r="M332" s="255" t="s">
        <v>20</v>
      </c>
      <c r="N332" s="256" t="s">
        <v>46</v>
      </c>
      <c r="O332" s="79"/>
      <c r="P332" s="212">
        <f>O332*H332</f>
        <v>0</v>
      </c>
      <c r="Q332" s="212">
        <v>0</v>
      </c>
      <c r="R332" s="212">
        <f>Q332*H332</f>
        <v>0</v>
      </c>
      <c r="S332" s="212">
        <v>0</v>
      </c>
      <c r="T332" s="213">
        <f>S332*H332</f>
        <v>0</v>
      </c>
      <c r="AR332" s="17" t="s">
        <v>374</v>
      </c>
      <c r="AT332" s="17" t="s">
        <v>223</v>
      </c>
      <c r="AU332" s="17" t="s">
        <v>165</v>
      </c>
      <c r="AY332" s="17" t="s">
        <v>157</v>
      </c>
      <c r="BE332" s="214">
        <f>IF(N332="základní",J332,0)</f>
        <v>0</v>
      </c>
      <c r="BF332" s="214">
        <f>IF(N332="snížená",J332,0)</f>
        <v>0</v>
      </c>
      <c r="BG332" s="214">
        <f>IF(N332="zákl. přenesená",J332,0)</f>
        <v>0</v>
      </c>
      <c r="BH332" s="214">
        <f>IF(N332="sníž. přenesená",J332,0)</f>
        <v>0</v>
      </c>
      <c r="BI332" s="214">
        <f>IF(N332="nulová",J332,0)</f>
        <v>0</v>
      </c>
      <c r="BJ332" s="17" t="s">
        <v>165</v>
      </c>
      <c r="BK332" s="214">
        <f>ROUND(I332*H332,0)</f>
        <v>0</v>
      </c>
      <c r="BL332" s="17" t="s">
        <v>247</v>
      </c>
      <c r="BM332" s="17" t="s">
        <v>2720</v>
      </c>
    </row>
    <row r="333" spans="2:51" s="11" customFormat="1" ht="12">
      <c r="B333" s="215"/>
      <c r="C333" s="216"/>
      <c r="D333" s="217" t="s">
        <v>167</v>
      </c>
      <c r="E333" s="218" t="s">
        <v>20</v>
      </c>
      <c r="F333" s="219" t="s">
        <v>2721</v>
      </c>
      <c r="G333" s="216"/>
      <c r="H333" s="220">
        <v>18</v>
      </c>
      <c r="I333" s="221"/>
      <c r="J333" s="216"/>
      <c r="K333" s="216"/>
      <c r="L333" s="222"/>
      <c r="M333" s="223"/>
      <c r="N333" s="224"/>
      <c r="O333" s="224"/>
      <c r="P333" s="224"/>
      <c r="Q333" s="224"/>
      <c r="R333" s="224"/>
      <c r="S333" s="224"/>
      <c r="T333" s="225"/>
      <c r="AT333" s="226" t="s">
        <v>167</v>
      </c>
      <c r="AU333" s="226" t="s">
        <v>165</v>
      </c>
      <c r="AV333" s="11" t="s">
        <v>165</v>
      </c>
      <c r="AW333" s="11" t="s">
        <v>34</v>
      </c>
      <c r="AX333" s="11" t="s">
        <v>74</v>
      </c>
      <c r="AY333" s="226" t="s">
        <v>157</v>
      </c>
    </row>
    <row r="334" spans="2:51" s="12" customFormat="1" ht="12">
      <c r="B334" s="227"/>
      <c r="C334" s="228"/>
      <c r="D334" s="217" t="s">
        <v>167</v>
      </c>
      <c r="E334" s="229" t="s">
        <v>20</v>
      </c>
      <c r="F334" s="230" t="s">
        <v>169</v>
      </c>
      <c r="G334" s="228"/>
      <c r="H334" s="231">
        <v>18</v>
      </c>
      <c r="I334" s="232"/>
      <c r="J334" s="228"/>
      <c r="K334" s="228"/>
      <c r="L334" s="233"/>
      <c r="M334" s="234"/>
      <c r="N334" s="235"/>
      <c r="O334" s="235"/>
      <c r="P334" s="235"/>
      <c r="Q334" s="235"/>
      <c r="R334" s="235"/>
      <c r="S334" s="235"/>
      <c r="T334" s="236"/>
      <c r="AT334" s="237" t="s">
        <v>167</v>
      </c>
      <c r="AU334" s="237" t="s">
        <v>165</v>
      </c>
      <c r="AV334" s="12" t="s">
        <v>164</v>
      </c>
      <c r="AW334" s="12" t="s">
        <v>34</v>
      </c>
      <c r="AX334" s="12" t="s">
        <v>8</v>
      </c>
      <c r="AY334" s="237" t="s">
        <v>157</v>
      </c>
    </row>
    <row r="335" spans="2:65" s="1" customFormat="1" ht="16.5" customHeight="1">
      <c r="B335" s="38"/>
      <c r="C335" s="204" t="s">
        <v>779</v>
      </c>
      <c r="D335" s="204" t="s">
        <v>159</v>
      </c>
      <c r="E335" s="205" t="s">
        <v>1678</v>
      </c>
      <c r="F335" s="206" t="s">
        <v>1679</v>
      </c>
      <c r="G335" s="207" t="s">
        <v>162</v>
      </c>
      <c r="H335" s="208">
        <v>15</v>
      </c>
      <c r="I335" s="209"/>
      <c r="J335" s="208">
        <f>ROUND(I335*H335,0)</f>
        <v>0</v>
      </c>
      <c r="K335" s="206" t="s">
        <v>209</v>
      </c>
      <c r="L335" s="43"/>
      <c r="M335" s="210" t="s">
        <v>20</v>
      </c>
      <c r="N335" s="211" t="s">
        <v>46</v>
      </c>
      <c r="O335" s="79"/>
      <c r="P335" s="212">
        <f>O335*H335</f>
        <v>0</v>
      </c>
      <c r="Q335" s="212">
        <v>0</v>
      </c>
      <c r="R335" s="212">
        <f>Q335*H335</f>
        <v>0</v>
      </c>
      <c r="S335" s="212">
        <v>0</v>
      </c>
      <c r="T335" s="213">
        <f>S335*H335</f>
        <v>0</v>
      </c>
      <c r="AR335" s="17" t="s">
        <v>247</v>
      </c>
      <c r="AT335" s="17" t="s">
        <v>159</v>
      </c>
      <c r="AU335" s="17" t="s">
        <v>165</v>
      </c>
      <c r="AY335" s="17" t="s">
        <v>157</v>
      </c>
      <c r="BE335" s="214">
        <f>IF(N335="základní",J335,0)</f>
        <v>0</v>
      </c>
      <c r="BF335" s="214">
        <f>IF(N335="snížená",J335,0)</f>
        <v>0</v>
      </c>
      <c r="BG335" s="214">
        <f>IF(N335="zákl. přenesená",J335,0)</f>
        <v>0</v>
      </c>
      <c r="BH335" s="214">
        <f>IF(N335="sníž. přenesená",J335,0)</f>
        <v>0</v>
      </c>
      <c r="BI335" s="214">
        <f>IF(N335="nulová",J335,0)</f>
        <v>0</v>
      </c>
      <c r="BJ335" s="17" t="s">
        <v>165</v>
      </c>
      <c r="BK335" s="214">
        <f>ROUND(I335*H335,0)</f>
        <v>0</v>
      </c>
      <c r="BL335" s="17" t="s">
        <v>247</v>
      </c>
      <c r="BM335" s="17" t="s">
        <v>2722</v>
      </c>
    </row>
    <row r="336" spans="2:51" s="11" customFormat="1" ht="12">
      <c r="B336" s="215"/>
      <c r="C336" s="216"/>
      <c r="D336" s="217" t="s">
        <v>167</v>
      </c>
      <c r="E336" s="218" t="s">
        <v>20</v>
      </c>
      <c r="F336" s="219" t="s">
        <v>2723</v>
      </c>
      <c r="G336" s="216"/>
      <c r="H336" s="220">
        <v>15</v>
      </c>
      <c r="I336" s="221"/>
      <c r="J336" s="216"/>
      <c r="K336" s="216"/>
      <c r="L336" s="222"/>
      <c r="M336" s="223"/>
      <c r="N336" s="224"/>
      <c r="O336" s="224"/>
      <c r="P336" s="224"/>
      <c r="Q336" s="224"/>
      <c r="R336" s="224"/>
      <c r="S336" s="224"/>
      <c r="T336" s="225"/>
      <c r="AT336" s="226" t="s">
        <v>167</v>
      </c>
      <c r="AU336" s="226" t="s">
        <v>165</v>
      </c>
      <c r="AV336" s="11" t="s">
        <v>165</v>
      </c>
      <c r="AW336" s="11" t="s">
        <v>34</v>
      </c>
      <c r="AX336" s="11" t="s">
        <v>74</v>
      </c>
      <c r="AY336" s="226" t="s">
        <v>157</v>
      </c>
    </row>
    <row r="337" spans="2:51" s="12" customFormat="1" ht="12">
      <c r="B337" s="227"/>
      <c r="C337" s="228"/>
      <c r="D337" s="217" t="s">
        <v>167</v>
      </c>
      <c r="E337" s="229" t="s">
        <v>20</v>
      </c>
      <c r="F337" s="230" t="s">
        <v>169</v>
      </c>
      <c r="G337" s="228"/>
      <c r="H337" s="231">
        <v>15</v>
      </c>
      <c r="I337" s="232"/>
      <c r="J337" s="228"/>
      <c r="K337" s="228"/>
      <c r="L337" s="233"/>
      <c r="M337" s="234"/>
      <c r="N337" s="235"/>
      <c r="O337" s="235"/>
      <c r="P337" s="235"/>
      <c r="Q337" s="235"/>
      <c r="R337" s="235"/>
      <c r="S337" s="235"/>
      <c r="T337" s="236"/>
      <c r="AT337" s="237" t="s">
        <v>167</v>
      </c>
      <c r="AU337" s="237" t="s">
        <v>165</v>
      </c>
      <c r="AV337" s="12" t="s">
        <v>164</v>
      </c>
      <c r="AW337" s="12" t="s">
        <v>34</v>
      </c>
      <c r="AX337" s="12" t="s">
        <v>8</v>
      </c>
      <c r="AY337" s="237" t="s">
        <v>157</v>
      </c>
    </row>
    <row r="338" spans="2:63" s="10" customFormat="1" ht="22.8" customHeight="1">
      <c r="B338" s="188"/>
      <c r="C338" s="189"/>
      <c r="D338" s="190" t="s">
        <v>73</v>
      </c>
      <c r="E338" s="202" t="s">
        <v>1181</v>
      </c>
      <c r="F338" s="202" t="s">
        <v>1182</v>
      </c>
      <c r="G338" s="189"/>
      <c r="H338" s="189"/>
      <c r="I338" s="192"/>
      <c r="J338" s="203">
        <f>BK338</f>
        <v>0</v>
      </c>
      <c r="K338" s="189"/>
      <c r="L338" s="194"/>
      <c r="M338" s="195"/>
      <c r="N338" s="196"/>
      <c r="O338" s="196"/>
      <c r="P338" s="197">
        <f>SUM(P339:P355)</f>
        <v>0</v>
      </c>
      <c r="Q338" s="196"/>
      <c r="R338" s="197">
        <f>SUM(R339:R355)</f>
        <v>0</v>
      </c>
      <c r="S338" s="196"/>
      <c r="T338" s="198">
        <f>SUM(T339:T355)</f>
        <v>0</v>
      </c>
      <c r="AR338" s="199" t="s">
        <v>165</v>
      </c>
      <c r="AT338" s="200" t="s">
        <v>73</v>
      </c>
      <c r="AU338" s="200" t="s">
        <v>8</v>
      </c>
      <c r="AY338" s="199" t="s">
        <v>157</v>
      </c>
      <c r="BK338" s="201">
        <f>SUM(BK339:BK355)</f>
        <v>0</v>
      </c>
    </row>
    <row r="339" spans="2:65" s="1" customFormat="1" ht="16.5" customHeight="1">
      <c r="B339" s="38"/>
      <c r="C339" s="204" t="s">
        <v>783</v>
      </c>
      <c r="D339" s="204" t="s">
        <v>159</v>
      </c>
      <c r="E339" s="205" t="s">
        <v>1682</v>
      </c>
      <c r="F339" s="206" t="s">
        <v>2724</v>
      </c>
      <c r="G339" s="207" t="s">
        <v>434</v>
      </c>
      <c r="H339" s="208">
        <v>18</v>
      </c>
      <c r="I339" s="209"/>
      <c r="J339" s="208">
        <f>ROUND(I339*H339,0)</f>
        <v>0</v>
      </c>
      <c r="K339" s="206" t="s">
        <v>209</v>
      </c>
      <c r="L339" s="43"/>
      <c r="M339" s="210" t="s">
        <v>20</v>
      </c>
      <c r="N339" s="211" t="s">
        <v>46</v>
      </c>
      <c r="O339" s="79"/>
      <c r="P339" s="212">
        <f>O339*H339</f>
        <v>0</v>
      </c>
      <c r="Q339" s="212">
        <v>0</v>
      </c>
      <c r="R339" s="212">
        <f>Q339*H339</f>
        <v>0</v>
      </c>
      <c r="S339" s="212">
        <v>0</v>
      </c>
      <c r="T339" s="213">
        <f>S339*H339</f>
        <v>0</v>
      </c>
      <c r="AR339" s="17" t="s">
        <v>247</v>
      </c>
      <c r="AT339" s="17" t="s">
        <v>159</v>
      </c>
      <c r="AU339" s="17" t="s">
        <v>165</v>
      </c>
      <c r="AY339" s="17" t="s">
        <v>157</v>
      </c>
      <c r="BE339" s="214">
        <f>IF(N339="základní",J339,0)</f>
        <v>0</v>
      </c>
      <c r="BF339" s="214">
        <f>IF(N339="snížená",J339,0)</f>
        <v>0</v>
      </c>
      <c r="BG339" s="214">
        <f>IF(N339="zákl. přenesená",J339,0)</f>
        <v>0</v>
      </c>
      <c r="BH339" s="214">
        <f>IF(N339="sníž. přenesená",J339,0)</f>
        <v>0</v>
      </c>
      <c r="BI339" s="214">
        <f>IF(N339="nulová",J339,0)</f>
        <v>0</v>
      </c>
      <c r="BJ339" s="17" t="s">
        <v>165</v>
      </c>
      <c r="BK339" s="214">
        <f>ROUND(I339*H339,0)</f>
        <v>0</v>
      </c>
      <c r="BL339" s="17" t="s">
        <v>247</v>
      </c>
      <c r="BM339" s="17" t="s">
        <v>2725</v>
      </c>
    </row>
    <row r="340" spans="2:51" s="11" customFormat="1" ht="12">
      <c r="B340" s="215"/>
      <c r="C340" s="216"/>
      <c r="D340" s="217" t="s">
        <v>167</v>
      </c>
      <c r="E340" s="218" t="s">
        <v>20</v>
      </c>
      <c r="F340" s="219" t="s">
        <v>2388</v>
      </c>
      <c r="G340" s="216"/>
      <c r="H340" s="220">
        <v>18</v>
      </c>
      <c r="I340" s="221"/>
      <c r="J340" s="216"/>
      <c r="K340" s="216"/>
      <c r="L340" s="222"/>
      <c r="M340" s="223"/>
      <c r="N340" s="224"/>
      <c r="O340" s="224"/>
      <c r="P340" s="224"/>
      <c r="Q340" s="224"/>
      <c r="R340" s="224"/>
      <c r="S340" s="224"/>
      <c r="T340" s="225"/>
      <c r="AT340" s="226" t="s">
        <v>167</v>
      </c>
      <c r="AU340" s="226" t="s">
        <v>165</v>
      </c>
      <c r="AV340" s="11" t="s">
        <v>165</v>
      </c>
      <c r="AW340" s="11" t="s">
        <v>34</v>
      </c>
      <c r="AX340" s="11" t="s">
        <v>8</v>
      </c>
      <c r="AY340" s="226" t="s">
        <v>157</v>
      </c>
    </row>
    <row r="341" spans="2:65" s="1" customFormat="1" ht="16.5" customHeight="1">
      <c r="B341" s="38"/>
      <c r="C341" s="204" t="s">
        <v>787</v>
      </c>
      <c r="D341" s="204" t="s">
        <v>159</v>
      </c>
      <c r="E341" s="205" t="s">
        <v>1686</v>
      </c>
      <c r="F341" s="206" t="s">
        <v>1687</v>
      </c>
      <c r="G341" s="207" t="s">
        <v>162</v>
      </c>
      <c r="H341" s="208">
        <v>181.58</v>
      </c>
      <c r="I341" s="209"/>
      <c r="J341" s="208">
        <f>ROUND(I341*H341,0)</f>
        <v>0</v>
      </c>
      <c r="K341" s="206" t="s">
        <v>209</v>
      </c>
      <c r="L341" s="43"/>
      <c r="M341" s="210" t="s">
        <v>20</v>
      </c>
      <c r="N341" s="211" t="s">
        <v>46</v>
      </c>
      <c r="O341" s="79"/>
      <c r="P341" s="212">
        <f>O341*H341</f>
        <v>0</v>
      </c>
      <c r="Q341" s="212">
        <v>0</v>
      </c>
      <c r="R341" s="212">
        <f>Q341*H341</f>
        <v>0</v>
      </c>
      <c r="S341" s="212">
        <v>0</v>
      </c>
      <c r="T341" s="213">
        <f>S341*H341</f>
        <v>0</v>
      </c>
      <c r="AR341" s="17" t="s">
        <v>247</v>
      </c>
      <c r="AT341" s="17" t="s">
        <v>159</v>
      </c>
      <c r="AU341" s="17" t="s">
        <v>165</v>
      </c>
      <c r="AY341" s="17" t="s">
        <v>157</v>
      </c>
      <c r="BE341" s="214">
        <f>IF(N341="základní",J341,0)</f>
        <v>0</v>
      </c>
      <c r="BF341" s="214">
        <f>IF(N341="snížená",J341,0)</f>
        <v>0</v>
      </c>
      <c r="BG341" s="214">
        <f>IF(N341="zákl. přenesená",J341,0)</f>
        <v>0</v>
      </c>
      <c r="BH341" s="214">
        <f>IF(N341="sníž. přenesená",J341,0)</f>
        <v>0</v>
      </c>
      <c r="BI341" s="214">
        <f>IF(N341="nulová",J341,0)</f>
        <v>0</v>
      </c>
      <c r="BJ341" s="17" t="s">
        <v>165</v>
      </c>
      <c r="BK341" s="214">
        <f>ROUND(I341*H341,0)</f>
        <v>0</v>
      </c>
      <c r="BL341" s="17" t="s">
        <v>247</v>
      </c>
      <c r="BM341" s="17" t="s">
        <v>2726</v>
      </c>
    </row>
    <row r="342" spans="2:51" s="11" customFormat="1" ht="12">
      <c r="B342" s="215"/>
      <c r="C342" s="216"/>
      <c r="D342" s="217" t="s">
        <v>167</v>
      </c>
      <c r="E342" s="218" t="s">
        <v>20</v>
      </c>
      <c r="F342" s="219" t="s">
        <v>2727</v>
      </c>
      <c r="G342" s="216"/>
      <c r="H342" s="220">
        <v>181.58</v>
      </c>
      <c r="I342" s="221"/>
      <c r="J342" s="216"/>
      <c r="K342" s="216"/>
      <c r="L342" s="222"/>
      <c r="M342" s="223"/>
      <c r="N342" s="224"/>
      <c r="O342" s="224"/>
      <c r="P342" s="224"/>
      <c r="Q342" s="224"/>
      <c r="R342" s="224"/>
      <c r="S342" s="224"/>
      <c r="T342" s="225"/>
      <c r="AT342" s="226" t="s">
        <v>167</v>
      </c>
      <c r="AU342" s="226" t="s">
        <v>165</v>
      </c>
      <c r="AV342" s="11" t="s">
        <v>165</v>
      </c>
      <c r="AW342" s="11" t="s">
        <v>34</v>
      </c>
      <c r="AX342" s="11" t="s">
        <v>74</v>
      </c>
      <c r="AY342" s="226" t="s">
        <v>157</v>
      </c>
    </row>
    <row r="343" spans="2:51" s="12" customFormat="1" ht="12">
      <c r="B343" s="227"/>
      <c r="C343" s="228"/>
      <c r="D343" s="217" t="s">
        <v>167</v>
      </c>
      <c r="E343" s="229" t="s">
        <v>20</v>
      </c>
      <c r="F343" s="230" t="s">
        <v>169</v>
      </c>
      <c r="G343" s="228"/>
      <c r="H343" s="231">
        <v>181.58</v>
      </c>
      <c r="I343" s="232"/>
      <c r="J343" s="228"/>
      <c r="K343" s="228"/>
      <c r="L343" s="233"/>
      <c r="M343" s="234"/>
      <c r="N343" s="235"/>
      <c r="O343" s="235"/>
      <c r="P343" s="235"/>
      <c r="Q343" s="235"/>
      <c r="R343" s="235"/>
      <c r="S343" s="235"/>
      <c r="T343" s="236"/>
      <c r="AT343" s="237" t="s">
        <v>167</v>
      </c>
      <c r="AU343" s="237" t="s">
        <v>165</v>
      </c>
      <c r="AV343" s="12" t="s">
        <v>164</v>
      </c>
      <c r="AW343" s="12" t="s">
        <v>34</v>
      </c>
      <c r="AX343" s="12" t="s">
        <v>8</v>
      </c>
      <c r="AY343" s="237" t="s">
        <v>157</v>
      </c>
    </row>
    <row r="344" spans="2:65" s="1" customFormat="1" ht="22.5" customHeight="1">
      <c r="B344" s="38"/>
      <c r="C344" s="204" t="s">
        <v>791</v>
      </c>
      <c r="D344" s="204" t="s">
        <v>159</v>
      </c>
      <c r="E344" s="205" t="s">
        <v>1690</v>
      </c>
      <c r="F344" s="206" t="s">
        <v>1691</v>
      </c>
      <c r="G344" s="207" t="s">
        <v>707</v>
      </c>
      <c r="H344" s="208">
        <v>15</v>
      </c>
      <c r="I344" s="209"/>
      <c r="J344" s="208">
        <f>ROUND(I344*H344,0)</f>
        <v>0</v>
      </c>
      <c r="K344" s="206" t="s">
        <v>163</v>
      </c>
      <c r="L344" s="43"/>
      <c r="M344" s="210" t="s">
        <v>20</v>
      </c>
      <c r="N344" s="211" t="s">
        <v>46</v>
      </c>
      <c r="O344" s="79"/>
      <c r="P344" s="212">
        <f>O344*H344</f>
        <v>0</v>
      </c>
      <c r="Q344" s="212">
        <v>0</v>
      </c>
      <c r="R344" s="212">
        <f>Q344*H344</f>
        <v>0</v>
      </c>
      <c r="S344" s="212">
        <v>0</v>
      </c>
      <c r="T344" s="213">
        <f>S344*H344</f>
        <v>0</v>
      </c>
      <c r="AR344" s="17" t="s">
        <v>247</v>
      </c>
      <c r="AT344" s="17" t="s">
        <v>159</v>
      </c>
      <c r="AU344" s="17" t="s">
        <v>165</v>
      </c>
      <c r="AY344" s="17" t="s">
        <v>157</v>
      </c>
      <c r="BE344" s="214">
        <f>IF(N344="základní",J344,0)</f>
        <v>0</v>
      </c>
      <c r="BF344" s="214">
        <f>IF(N344="snížená",J344,0)</f>
        <v>0</v>
      </c>
      <c r="BG344" s="214">
        <f>IF(N344="zákl. přenesená",J344,0)</f>
        <v>0</v>
      </c>
      <c r="BH344" s="214">
        <f>IF(N344="sníž. přenesená",J344,0)</f>
        <v>0</v>
      </c>
      <c r="BI344" s="214">
        <f>IF(N344="nulová",J344,0)</f>
        <v>0</v>
      </c>
      <c r="BJ344" s="17" t="s">
        <v>165</v>
      </c>
      <c r="BK344" s="214">
        <f>ROUND(I344*H344,0)</f>
        <v>0</v>
      </c>
      <c r="BL344" s="17" t="s">
        <v>247</v>
      </c>
      <c r="BM344" s="17" t="s">
        <v>2728</v>
      </c>
    </row>
    <row r="345" spans="2:51" s="11" customFormat="1" ht="12">
      <c r="B345" s="215"/>
      <c r="C345" s="216"/>
      <c r="D345" s="217" t="s">
        <v>167</v>
      </c>
      <c r="E345" s="218" t="s">
        <v>20</v>
      </c>
      <c r="F345" s="219" t="s">
        <v>2729</v>
      </c>
      <c r="G345" s="216"/>
      <c r="H345" s="220">
        <v>15</v>
      </c>
      <c r="I345" s="221"/>
      <c r="J345" s="216"/>
      <c r="K345" s="216"/>
      <c r="L345" s="222"/>
      <c r="M345" s="223"/>
      <c r="N345" s="224"/>
      <c r="O345" s="224"/>
      <c r="P345" s="224"/>
      <c r="Q345" s="224"/>
      <c r="R345" s="224"/>
      <c r="S345" s="224"/>
      <c r="T345" s="225"/>
      <c r="AT345" s="226" t="s">
        <v>167</v>
      </c>
      <c r="AU345" s="226" t="s">
        <v>165</v>
      </c>
      <c r="AV345" s="11" t="s">
        <v>165</v>
      </c>
      <c r="AW345" s="11" t="s">
        <v>34</v>
      </c>
      <c r="AX345" s="11" t="s">
        <v>8</v>
      </c>
      <c r="AY345" s="226" t="s">
        <v>157</v>
      </c>
    </row>
    <row r="346" spans="2:65" s="1" customFormat="1" ht="22.5" customHeight="1">
      <c r="B346" s="38"/>
      <c r="C346" s="204" t="s">
        <v>795</v>
      </c>
      <c r="D346" s="204" t="s">
        <v>159</v>
      </c>
      <c r="E346" s="205" t="s">
        <v>1702</v>
      </c>
      <c r="F346" s="206" t="s">
        <v>1703</v>
      </c>
      <c r="G346" s="207" t="s">
        <v>707</v>
      </c>
      <c r="H346" s="208">
        <v>96</v>
      </c>
      <c r="I346" s="209"/>
      <c r="J346" s="208">
        <f>ROUND(I346*H346,0)</f>
        <v>0</v>
      </c>
      <c r="K346" s="206" t="s">
        <v>163</v>
      </c>
      <c r="L346" s="43"/>
      <c r="M346" s="210" t="s">
        <v>20</v>
      </c>
      <c r="N346" s="211" t="s">
        <v>46</v>
      </c>
      <c r="O346" s="79"/>
      <c r="P346" s="212">
        <f>O346*H346</f>
        <v>0</v>
      </c>
      <c r="Q346" s="212">
        <v>0</v>
      </c>
      <c r="R346" s="212">
        <f>Q346*H346</f>
        <v>0</v>
      </c>
      <c r="S346" s="212">
        <v>0</v>
      </c>
      <c r="T346" s="213">
        <f>S346*H346</f>
        <v>0</v>
      </c>
      <c r="AR346" s="17" t="s">
        <v>247</v>
      </c>
      <c r="AT346" s="17" t="s">
        <v>159</v>
      </c>
      <c r="AU346" s="17" t="s">
        <v>165</v>
      </c>
      <c r="AY346" s="17" t="s">
        <v>157</v>
      </c>
      <c r="BE346" s="214">
        <f>IF(N346="základní",J346,0)</f>
        <v>0</v>
      </c>
      <c r="BF346" s="214">
        <f>IF(N346="snížená",J346,0)</f>
        <v>0</v>
      </c>
      <c r="BG346" s="214">
        <f>IF(N346="zákl. přenesená",J346,0)</f>
        <v>0</v>
      </c>
      <c r="BH346" s="214">
        <f>IF(N346="sníž. přenesená",J346,0)</f>
        <v>0</v>
      </c>
      <c r="BI346" s="214">
        <f>IF(N346="nulová",J346,0)</f>
        <v>0</v>
      </c>
      <c r="BJ346" s="17" t="s">
        <v>165</v>
      </c>
      <c r="BK346" s="214">
        <f>ROUND(I346*H346,0)</f>
        <v>0</v>
      </c>
      <c r="BL346" s="17" t="s">
        <v>247</v>
      </c>
      <c r="BM346" s="17" t="s">
        <v>2730</v>
      </c>
    </row>
    <row r="347" spans="2:51" s="11" customFormat="1" ht="12">
      <c r="B347" s="215"/>
      <c r="C347" s="216"/>
      <c r="D347" s="217" t="s">
        <v>167</v>
      </c>
      <c r="E347" s="218" t="s">
        <v>20</v>
      </c>
      <c r="F347" s="219" t="s">
        <v>1705</v>
      </c>
      <c r="G347" s="216"/>
      <c r="H347" s="220">
        <v>96</v>
      </c>
      <c r="I347" s="221"/>
      <c r="J347" s="216"/>
      <c r="K347" s="216"/>
      <c r="L347" s="222"/>
      <c r="M347" s="223"/>
      <c r="N347" s="224"/>
      <c r="O347" s="224"/>
      <c r="P347" s="224"/>
      <c r="Q347" s="224"/>
      <c r="R347" s="224"/>
      <c r="S347" s="224"/>
      <c r="T347" s="225"/>
      <c r="AT347" s="226" t="s">
        <v>167</v>
      </c>
      <c r="AU347" s="226" t="s">
        <v>165</v>
      </c>
      <c r="AV347" s="11" t="s">
        <v>165</v>
      </c>
      <c r="AW347" s="11" t="s">
        <v>34</v>
      </c>
      <c r="AX347" s="11" t="s">
        <v>74</v>
      </c>
      <c r="AY347" s="226" t="s">
        <v>157</v>
      </c>
    </row>
    <row r="348" spans="2:51" s="12" customFormat="1" ht="12">
      <c r="B348" s="227"/>
      <c r="C348" s="228"/>
      <c r="D348" s="217" t="s">
        <v>167</v>
      </c>
      <c r="E348" s="229" t="s">
        <v>20</v>
      </c>
      <c r="F348" s="230" t="s">
        <v>169</v>
      </c>
      <c r="G348" s="228"/>
      <c r="H348" s="231">
        <v>96</v>
      </c>
      <c r="I348" s="232"/>
      <c r="J348" s="228"/>
      <c r="K348" s="228"/>
      <c r="L348" s="233"/>
      <c r="M348" s="234"/>
      <c r="N348" s="235"/>
      <c r="O348" s="235"/>
      <c r="P348" s="235"/>
      <c r="Q348" s="235"/>
      <c r="R348" s="235"/>
      <c r="S348" s="235"/>
      <c r="T348" s="236"/>
      <c r="AT348" s="237" t="s">
        <v>167</v>
      </c>
      <c r="AU348" s="237" t="s">
        <v>165</v>
      </c>
      <c r="AV348" s="12" t="s">
        <v>164</v>
      </c>
      <c r="AW348" s="12" t="s">
        <v>34</v>
      </c>
      <c r="AX348" s="12" t="s">
        <v>8</v>
      </c>
      <c r="AY348" s="237" t="s">
        <v>157</v>
      </c>
    </row>
    <row r="349" spans="2:65" s="1" customFormat="1" ht="22.5" customHeight="1">
      <c r="B349" s="38"/>
      <c r="C349" s="204" t="s">
        <v>801</v>
      </c>
      <c r="D349" s="204" t="s">
        <v>159</v>
      </c>
      <c r="E349" s="205" t="s">
        <v>1706</v>
      </c>
      <c r="F349" s="206" t="s">
        <v>1707</v>
      </c>
      <c r="G349" s="207" t="s">
        <v>707</v>
      </c>
      <c r="H349" s="208">
        <v>2</v>
      </c>
      <c r="I349" s="209"/>
      <c r="J349" s="208">
        <f>ROUND(I349*H349,0)</f>
        <v>0</v>
      </c>
      <c r="K349" s="206" t="s">
        <v>163</v>
      </c>
      <c r="L349" s="43"/>
      <c r="M349" s="210" t="s">
        <v>20</v>
      </c>
      <c r="N349" s="211" t="s">
        <v>46</v>
      </c>
      <c r="O349" s="79"/>
      <c r="P349" s="212">
        <f>O349*H349</f>
        <v>0</v>
      </c>
      <c r="Q349" s="212">
        <v>0</v>
      </c>
      <c r="R349" s="212">
        <f>Q349*H349</f>
        <v>0</v>
      </c>
      <c r="S349" s="212">
        <v>0</v>
      </c>
      <c r="T349" s="213">
        <f>S349*H349</f>
        <v>0</v>
      </c>
      <c r="AR349" s="17" t="s">
        <v>247</v>
      </c>
      <c r="AT349" s="17" t="s">
        <v>159</v>
      </c>
      <c r="AU349" s="17" t="s">
        <v>165</v>
      </c>
      <c r="AY349" s="17" t="s">
        <v>157</v>
      </c>
      <c r="BE349" s="214">
        <f>IF(N349="základní",J349,0)</f>
        <v>0</v>
      </c>
      <c r="BF349" s="214">
        <f>IF(N349="snížená",J349,0)</f>
        <v>0</v>
      </c>
      <c r="BG349" s="214">
        <f>IF(N349="zákl. přenesená",J349,0)</f>
        <v>0</v>
      </c>
      <c r="BH349" s="214">
        <f>IF(N349="sníž. přenesená",J349,0)</f>
        <v>0</v>
      </c>
      <c r="BI349" s="214">
        <f>IF(N349="nulová",J349,0)</f>
        <v>0</v>
      </c>
      <c r="BJ349" s="17" t="s">
        <v>165</v>
      </c>
      <c r="BK349" s="214">
        <f>ROUND(I349*H349,0)</f>
        <v>0</v>
      </c>
      <c r="BL349" s="17" t="s">
        <v>247</v>
      </c>
      <c r="BM349" s="17" t="s">
        <v>2731</v>
      </c>
    </row>
    <row r="350" spans="2:51" s="11" customFormat="1" ht="12">
      <c r="B350" s="215"/>
      <c r="C350" s="216"/>
      <c r="D350" s="217" t="s">
        <v>167</v>
      </c>
      <c r="E350" s="218" t="s">
        <v>20</v>
      </c>
      <c r="F350" s="219" t="s">
        <v>1252</v>
      </c>
      <c r="G350" s="216"/>
      <c r="H350" s="220">
        <v>2</v>
      </c>
      <c r="I350" s="221"/>
      <c r="J350" s="216"/>
      <c r="K350" s="216"/>
      <c r="L350" s="222"/>
      <c r="M350" s="223"/>
      <c r="N350" s="224"/>
      <c r="O350" s="224"/>
      <c r="P350" s="224"/>
      <c r="Q350" s="224"/>
      <c r="R350" s="224"/>
      <c r="S350" s="224"/>
      <c r="T350" s="225"/>
      <c r="AT350" s="226" t="s">
        <v>167</v>
      </c>
      <c r="AU350" s="226" t="s">
        <v>165</v>
      </c>
      <c r="AV350" s="11" t="s">
        <v>165</v>
      </c>
      <c r="AW350" s="11" t="s">
        <v>34</v>
      </c>
      <c r="AX350" s="11" t="s">
        <v>8</v>
      </c>
      <c r="AY350" s="226" t="s">
        <v>157</v>
      </c>
    </row>
    <row r="351" spans="2:65" s="1" customFormat="1" ht="16.5" customHeight="1">
      <c r="B351" s="38"/>
      <c r="C351" s="248" t="s">
        <v>806</v>
      </c>
      <c r="D351" s="248" t="s">
        <v>223</v>
      </c>
      <c r="E351" s="249" t="s">
        <v>2732</v>
      </c>
      <c r="F351" s="250" t="s">
        <v>1695</v>
      </c>
      <c r="G351" s="251" t="s">
        <v>231</v>
      </c>
      <c r="H351" s="252">
        <v>112.12</v>
      </c>
      <c r="I351" s="253"/>
      <c r="J351" s="252">
        <f>ROUND(I351*H351,0)</f>
        <v>0</v>
      </c>
      <c r="K351" s="250" t="s">
        <v>209</v>
      </c>
      <c r="L351" s="254"/>
      <c r="M351" s="255" t="s">
        <v>20</v>
      </c>
      <c r="N351" s="256" t="s">
        <v>46</v>
      </c>
      <c r="O351" s="79"/>
      <c r="P351" s="212">
        <f>O351*H351</f>
        <v>0</v>
      </c>
      <c r="Q351" s="212">
        <v>0</v>
      </c>
      <c r="R351" s="212">
        <f>Q351*H351</f>
        <v>0</v>
      </c>
      <c r="S351" s="212">
        <v>0</v>
      </c>
      <c r="T351" s="213">
        <f>S351*H351</f>
        <v>0</v>
      </c>
      <c r="AR351" s="17" t="s">
        <v>374</v>
      </c>
      <c r="AT351" s="17" t="s">
        <v>223</v>
      </c>
      <c r="AU351" s="17" t="s">
        <v>165</v>
      </c>
      <c r="AY351" s="17" t="s">
        <v>157</v>
      </c>
      <c r="BE351" s="214">
        <f>IF(N351="základní",J351,0)</f>
        <v>0</v>
      </c>
      <c r="BF351" s="214">
        <f>IF(N351="snížená",J351,0)</f>
        <v>0</v>
      </c>
      <c r="BG351" s="214">
        <f>IF(N351="zákl. přenesená",J351,0)</f>
        <v>0</v>
      </c>
      <c r="BH351" s="214">
        <f>IF(N351="sníž. přenesená",J351,0)</f>
        <v>0</v>
      </c>
      <c r="BI351" s="214">
        <f>IF(N351="nulová",J351,0)</f>
        <v>0</v>
      </c>
      <c r="BJ351" s="17" t="s">
        <v>165</v>
      </c>
      <c r="BK351" s="214">
        <f>ROUND(I351*H351,0)</f>
        <v>0</v>
      </c>
      <c r="BL351" s="17" t="s">
        <v>247</v>
      </c>
      <c r="BM351" s="17" t="s">
        <v>2733</v>
      </c>
    </row>
    <row r="352" spans="2:51" s="11" customFormat="1" ht="12">
      <c r="B352" s="215"/>
      <c r="C352" s="216"/>
      <c r="D352" s="217" t="s">
        <v>167</v>
      </c>
      <c r="E352" s="218" t="s">
        <v>20</v>
      </c>
      <c r="F352" s="219" t="s">
        <v>2734</v>
      </c>
      <c r="G352" s="216"/>
      <c r="H352" s="220">
        <v>112.12</v>
      </c>
      <c r="I352" s="221"/>
      <c r="J352" s="216"/>
      <c r="K352" s="216"/>
      <c r="L352" s="222"/>
      <c r="M352" s="223"/>
      <c r="N352" s="224"/>
      <c r="O352" s="224"/>
      <c r="P352" s="224"/>
      <c r="Q352" s="224"/>
      <c r="R352" s="224"/>
      <c r="S352" s="224"/>
      <c r="T352" s="225"/>
      <c r="AT352" s="226" t="s">
        <v>167</v>
      </c>
      <c r="AU352" s="226" t="s">
        <v>165</v>
      </c>
      <c r="AV352" s="11" t="s">
        <v>165</v>
      </c>
      <c r="AW352" s="11" t="s">
        <v>34</v>
      </c>
      <c r="AX352" s="11" t="s">
        <v>74</v>
      </c>
      <c r="AY352" s="226" t="s">
        <v>157</v>
      </c>
    </row>
    <row r="353" spans="2:51" s="12" customFormat="1" ht="12">
      <c r="B353" s="227"/>
      <c r="C353" s="228"/>
      <c r="D353" s="217" t="s">
        <v>167</v>
      </c>
      <c r="E353" s="229" t="s">
        <v>20</v>
      </c>
      <c r="F353" s="230" t="s">
        <v>169</v>
      </c>
      <c r="G353" s="228"/>
      <c r="H353" s="231">
        <v>112.12</v>
      </c>
      <c r="I353" s="232"/>
      <c r="J353" s="228"/>
      <c r="K353" s="228"/>
      <c r="L353" s="233"/>
      <c r="M353" s="234"/>
      <c r="N353" s="235"/>
      <c r="O353" s="235"/>
      <c r="P353" s="235"/>
      <c r="Q353" s="235"/>
      <c r="R353" s="235"/>
      <c r="S353" s="235"/>
      <c r="T353" s="236"/>
      <c r="AT353" s="237" t="s">
        <v>167</v>
      </c>
      <c r="AU353" s="237" t="s">
        <v>165</v>
      </c>
      <c r="AV353" s="12" t="s">
        <v>164</v>
      </c>
      <c r="AW353" s="12" t="s">
        <v>34</v>
      </c>
      <c r="AX353" s="12" t="s">
        <v>8</v>
      </c>
      <c r="AY353" s="237" t="s">
        <v>157</v>
      </c>
    </row>
    <row r="354" spans="2:65" s="1" customFormat="1" ht="16.5" customHeight="1">
      <c r="B354" s="38"/>
      <c r="C354" s="248" t="s">
        <v>811</v>
      </c>
      <c r="D354" s="248" t="s">
        <v>223</v>
      </c>
      <c r="E354" s="249" t="s">
        <v>2735</v>
      </c>
      <c r="F354" s="250" t="s">
        <v>1699</v>
      </c>
      <c r="G354" s="251" t="s">
        <v>231</v>
      </c>
      <c r="H354" s="252">
        <v>17.16</v>
      </c>
      <c r="I354" s="253"/>
      <c r="J354" s="252">
        <f>ROUND(I354*H354,0)</f>
        <v>0</v>
      </c>
      <c r="K354" s="250" t="s">
        <v>209</v>
      </c>
      <c r="L354" s="254"/>
      <c r="M354" s="255" t="s">
        <v>20</v>
      </c>
      <c r="N354" s="256" t="s">
        <v>46</v>
      </c>
      <c r="O354" s="79"/>
      <c r="P354" s="212">
        <f>O354*H354</f>
        <v>0</v>
      </c>
      <c r="Q354" s="212">
        <v>0</v>
      </c>
      <c r="R354" s="212">
        <f>Q354*H354</f>
        <v>0</v>
      </c>
      <c r="S354" s="212">
        <v>0</v>
      </c>
      <c r="T354" s="213">
        <f>S354*H354</f>
        <v>0</v>
      </c>
      <c r="AR354" s="17" t="s">
        <v>374</v>
      </c>
      <c r="AT354" s="17" t="s">
        <v>223</v>
      </c>
      <c r="AU354" s="17" t="s">
        <v>165</v>
      </c>
      <c r="AY354" s="17" t="s">
        <v>157</v>
      </c>
      <c r="BE354" s="214">
        <f>IF(N354="základní",J354,0)</f>
        <v>0</v>
      </c>
      <c r="BF354" s="214">
        <f>IF(N354="snížená",J354,0)</f>
        <v>0</v>
      </c>
      <c r="BG354" s="214">
        <f>IF(N354="zákl. přenesená",J354,0)</f>
        <v>0</v>
      </c>
      <c r="BH354" s="214">
        <f>IF(N354="sníž. přenesená",J354,0)</f>
        <v>0</v>
      </c>
      <c r="BI354" s="214">
        <f>IF(N354="nulová",J354,0)</f>
        <v>0</v>
      </c>
      <c r="BJ354" s="17" t="s">
        <v>165</v>
      </c>
      <c r="BK354" s="214">
        <f>ROUND(I354*H354,0)</f>
        <v>0</v>
      </c>
      <c r="BL354" s="17" t="s">
        <v>247</v>
      </c>
      <c r="BM354" s="17" t="s">
        <v>2736</v>
      </c>
    </row>
    <row r="355" spans="2:51" s="11" customFormat="1" ht="12">
      <c r="B355" s="215"/>
      <c r="C355" s="216"/>
      <c r="D355" s="217" t="s">
        <v>167</v>
      </c>
      <c r="E355" s="218" t="s">
        <v>20</v>
      </c>
      <c r="F355" s="219" t="s">
        <v>2737</v>
      </c>
      <c r="G355" s="216"/>
      <c r="H355" s="220">
        <v>17.16</v>
      </c>
      <c r="I355" s="221"/>
      <c r="J355" s="216"/>
      <c r="K355" s="216"/>
      <c r="L355" s="222"/>
      <c r="M355" s="223"/>
      <c r="N355" s="224"/>
      <c r="O355" s="224"/>
      <c r="P355" s="224"/>
      <c r="Q355" s="224"/>
      <c r="R355" s="224"/>
      <c r="S355" s="224"/>
      <c r="T355" s="225"/>
      <c r="AT355" s="226" t="s">
        <v>167</v>
      </c>
      <c r="AU355" s="226" t="s">
        <v>165</v>
      </c>
      <c r="AV355" s="11" t="s">
        <v>165</v>
      </c>
      <c r="AW355" s="11" t="s">
        <v>34</v>
      </c>
      <c r="AX355" s="11" t="s">
        <v>8</v>
      </c>
      <c r="AY355" s="226" t="s">
        <v>157</v>
      </c>
    </row>
    <row r="356" spans="2:63" s="10" customFormat="1" ht="22.8" customHeight="1">
      <c r="B356" s="188"/>
      <c r="C356" s="189"/>
      <c r="D356" s="190" t="s">
        <v>73</v>
      </c>
      <c r="E356" s="202" t="s">
        <v>2738</v>
      </c>
      <c r="F356" s="202" t="s">
        <v>2739</v>
      </c>
      <c r="G356" s="189"/>
      <c r="H356" s="189"/>
      <c r="I356" s="192"/>
      <c r="J356" s="203">
        <f>BK356</f>
        <v>0</v>
      </c>
      <c r="K356" s="189"/>
      <c r="L356" s="194"/>
      <c r="M356" s="195"/>
      <c r="N356" s="196"/>
      <c r="O356" s="196"/>
      <c r="P356" s="197">
        <f>SUM(P357:P361)</f>
        <v>0</v>
      </c>
      <c r="Q356" s="196"/>
      <c r="R356" s="197">
        <f>SUM(R357:R361)</f>
        <v>0.49580499999999994</v>
      </c>
      <c r="S356" s="196"/>
      <c r="T356" s="198">
        <f>SUM(T357:T361)</f>
        <v>0</v>
      </c>
      <c r="AR356" s="199" t="s">
        <v>165</v>
      </c>
      <c r="AT356" s="200" t="s">
        <v>73</v>
      </c>
      <c r="AU356" s="200" t="s">
        <v>8</v>
      </c>
      <c r="AY356" s="199" t="s">
        <v>157</v>
      </c>
      <c r="BK356" s="201">
        <f>SUM(BK357:BK361)</f>
        <v>0</v>
      </c>
    </row>
    <row r="357" spans="2:65" s="1" customFormat="1" ht="22.5" customHeight="1">
      <c r="B357" s="38"/>
      <c r="C357" s="204" t="s">
        <v>816</v>
      </c>
      <c r="D357" s="204" t="s">
        <v>159</v>
      </c>
      <c r="E357" s="205" t="s">
        <v>2740</v>
      </c>
      <c r="F357" s="206" t="s">
        <v>2741</v>
      </c>
      <c r="G357" s="207" t="s">
        <v>162</v>
      </c>
      <c r="H357" s="208">
        <v>52.19</v>
      </c>
      <c r="I357" s="209"/>
      <c r="J357" s="208">
        <f>ROUND(I357*H357,0)</f>
        <v>0</v>
      </c>
      <c r="K357" s="206" t="s">
        <v>163</v>
      </c>
      <c r="L357" s="43"/>
      <c r="M357" s="210" t="s">
        <v>20</v>
      </c>
      <c r="N357" s="211" t="s">
        <v>46</v>
      </c>
      <c r="O357" s="79"/>
      <c r="P357" s="212">
        <f>O357*H357</f>
        <v>0</v>
      </c>
      <c r="Q357" s="212">
        <v>0.0095</v>
      </c>
      <c r="R357" s="212">
        <f>Q357*H357</f>
        <v>0.49580499999999994</v>
      </c>
      <c r="S357" s="212">
        <v>0</v>
      </c>
      <c r="T357" s="213">
        <f>S357*H357</f>
        <v>0</v>
      </c>
      <c r="AR357" s="17" t="s">
        <v>247</v>
      </c>
      <c r="AT357" s="17" t="s">
        <v>159</v>
      </c>
      <c r="AU357" s="17" t="s">
        <v>165</v>
      </c>
      <c r="AY357" s="17" t="s">
        <v>157</v>
      </c>
      <c r="BE357" s="214">
        <f>IF(N357="základní",J357,0)</f>
        <v>0</v>
      </c>
      <c r="BF357" s="214">
        <f>IF(N357="snížená",J357,0)</f>
        <v>0</v>
      </c>
      <c r="BG357" s="214">
        <f>IF(N357="zákl. přenesená",J357,0)</f>
        <v>0</v>
      </c>
      <c r="BH357" s="214">
        <f>IF(N357="sníž. přenesená",J357,0)</f>
        <v>0</v>
      </c>
      <c r="BI357" s="214">
        <f>IF(N357="nulová",J357,0)</f>
        <v>0</v>
      </c>
      <c r="BJ357" s="17" t="s">
        <v>165</v>
      </c>
      <c r="BK357" s="214">
        <f>ROUND(I357*H357,0)</f>
        <v>0</v>
      </c>
      <c r="BL357" s="17" t="s">
        <v>247</v>
      </c>
      <c r="BM357" s="17" t="s">
        <v>2742</v>
      </c>
    </row>
    <row r="358" spans="2:51" s="11" customFormat="1" ht="12">
      <c r="B358" s="215"/>
      <c r="C358" s="216"/>
      <c r="D358" s="217" t="s">
        <v>167</v>
      </c>
      <c r="E358" s="218" t="s">
        <v>20</v>
      </c>
      <c r="F358" s="219" t="s">
        <v>2743</v>
      </c>
      <c r="G358" s="216"/>
      <c r="H358" s="220">
        <v>52.19</v>
      </c>
      <c r="I358" s="221"/>
      <c r="J358" s="216"/>
      <c r="K358" s="216"/>
      <c r="L358" s="222"/>
      <c r="M358" s="223"/>
      <c r="N358" s="224"/>
      <c r="O358" s="224"/>
      <c r="P358" s="224"/>
      <c r="Q358" s="224"/>
      <c r="R358" s="224"/>
      <c r="S358" s="224"/>
      <c r="T358" s="225"/>
      <c r="AT358" s="226" t="s">
        <v>167</v>
      </c>
      <c r="AU358" s="226" t="s">
        <v>165</v>
      </c>
      <c r="AV358" s="11" t="s">
        <v>165</v>
      </c>
      <c r="AW358" s="11" t="s">
        <v>34</v>
      </c>
      <c r="AX358" s="11" t="s">
        <v>8</v>
      </c>
      <c r="AY358" s="226" t="s">
        <v>157</v>
      </c>
    </row>
    <row r="359" spans="2:65" s="1" customFormat="1" ht="22.5" customHeight="1">
      <c r="B359" s="38"/>
      <c r="C359" s="248" t="s">
        <v>821</v>
      </c>
      <c r="D359" s="248" t="s">
        <v>223</v>
      </c>
      <c r="E359" s="249" t="s">
        <v>2744</v>
      </c>
      <c r="F359" s="250" t="s">
        <v>2745</v>
      </c>
      <c r="G359" s="251" t="s">
        <v>162</v>
      </c>
      <c r="H359" s="252">
        <v>54.28</v>
      </c>
      <c r="I359" s="253"/>
      <c r="J359" s="252">
        <f>ROUND(I359*H359,0)</f>
        <v>0</v>
      </c>
      <c r="K359" s="250" t="s">
        <v>209</v>
      </c>
      <c r="L359" s="254"/>
      <c r="M359" s="255" t="s">
        <v>20</v>
      </c>
      <c r="N359" s="256" t="s">
        <v>46</v>
      </c>
      <c r="O359" s="79"/>
      <c r="P359" s="212">
        <f>O359*H359</f>
        <v>0</v>
      </c>
      <c r="Q359" s="212">
        <v>0</v>
      </c>
      <c r="R359" s="212">
        <f>Q359*H359</f>
        <v>0</v>
      </c>
      <c r="S359" s="212">
        <v>0</v>
      </c>
      <c r="T359" s="213">
        <f>S359*H359</f>
        <v>0</v>
      </c>
      <c r="AR359" s="17" t="s">
        <v>374</v>
      </c>
      <c r="AT359" s="17" t="s">
        <v>223</v>
      </c>
      <c r="AU359" s="17" t="s">
        <v>165</v>
      </c>
      <c r="AY359" s="17" t="s">
        <v>157</v>
      </c>
      <c r="BE359" s="214">
        <f>IF(N359="základní",J359,0)</f>
        <v>0</v>
      </c>
      <c r="BF359" s="214">
        <f>IF(N359="snížená",J359,0)</f>
        <v>0</v>
      </c>
      <c r="BG359" s="214">
        <f>IF(N359="zákl. přenesená",J359,0)</f>
        <v>0</v>
      </c>
      <c r="BH359" s="214">
        <f>IF(N359="sníž. přenesená",J359,0)</f>
        <v>0</v>
      </c>
      <c r="BI359" s="214">
        <f>IF(N359="nulová",J359,0)</f>
        <v>0</v>
      </c>
      <c r="BJ359" s="17" t="s">
        <v>165</v>
      </c>
      <c r="BK359" s="214">
        <f>ROUND(I359*H359,0)</f>
        <v>0</v>
      </c>
      <c r="BL359" s="17" t="s">
        <v>247</v>
      </c>
      <c r="BM359" s="17" t="s">
        <v>2746</v>
      </c>
    </row>
    <row r="360" spans="2:51" s="11" customFormat="1" ht="12">
      <c r="B360" s="215"/>
      <c r="C360" s="216"/>
      <c r="D360" s="217" t="s">
        <v>167</v>
      </c>
      <c r="E360" s="218" t="s">
        <v>20</v>
      </c>
      <c r="F360" s="219" t="s">
        <v>2747</v>
      </c>
      <c r="G360" s="216"/>
      <c r="H360" s="220">
        <v>54.28</v>
      </c>
      <c r="I360" s="221"/>
      <c r="J360" s="216"/>
      <c r="K360" s="216"/>
      <c r="L360" s="222"/>
      <c r="M360" s="223"/>
      <c r="N360" s="224"/>
      <c r="O360" s="224"/>
      <c r="P360" s="224"/>
      <c r="Q360" s="224"/>
      <c r="R360" s="224"/>
      <c r="S360" s="224"/>
      <c r="T360" s="225"/>
      <c r="AT360" s="226" t="s">
        <v>167</v>
      </c>
      <c r="AU360" s="226" t="s">
        <v>165</v>
      </c>
      <c r="AV360" s="11" t="s">
        <v>165</v>
      </c>
      <c r="AW360" s="11" t="s">
        <v>34</v>
      </c>
      <c r="AX360" s="11" t="s">
        <v>8</v>
      </c>
      <c r="AY360" s="226" t="s">
        <v>157</v>
      </c>
    </row>
    <row r="361" spans="2:65" s="1" customFormat="1" ht="22.5" customHeight="1">
      <c r="B361" s="38"/>
      <c r="C361" s="204" t="s">
        <v>826</v>
      </c>
      <c r="D361" s="204" t="s">
        <v>159</v>
      </c>
      <c r="E361" s="205" t="s">
        <v>2748</v>
      </c>
      <c r="F361" s="206" t="s">
        <v>2749</v>
      </c>
      <c r="G361" s="207" t="s">
        <v>514</v>
      </c>
      <c r="H361" s="208">
        <v>4.89</v>
      </c>
      <c r="I361" s="209"/>
      <c r="J361" s="208">
        <f>ROUND(I361*H361,0)</f>
        <v>0</v>
      </c>
      <c r="K361" s="206" t="s">
        <v>163</v>
      </c>
      <c r="L361" s="43"/>
      <c r="M361" s="210" t="s">
        <v>20</v>
      </c>
      <c r="N361" s="211" t="s">
        <v>46</v>
      </c>
      <c r="O361" s="79"/>
      <c r="P361" s="212">
        <f>O361*H361</f>
        <v>0</v>
      </c>
      <c r="Q361" s="212">
        <v>0</v>
      </c>
      <c r="R361" s="212">
        <f>Q361*H361</f>
        <v>0</v>
      </c>
      <c r="S361" s="212">
        <v>0</v>
      </c>
      <c r="T361" s="213">
        <f>S361*H361</f>
        <v>0</v>
      </c>
      <c r="AR361" s="17" t="s">
        <v>247</v>
      </c>
      <c r="AT361" s="17" t="s">
        <v>159</v>
      </c>
      <c r="AU361" s="17" t="s">
        <v>165</v>
      </c>
      <c r="AY361" s="17" t="s">
        <v>157</v>
      </c>
      <c r="BE361" s="214">
        <f>IF(N361="základní",J361,0)</f>
        <v>0</v>
      </c>
      <c r="BF361" s="214">
        <f>IF(N361="snížená",J361,0)</f>
        <v>0</v>
      </c>
      <c r="BG361" s="214">
        <f>IF(N361="zákl. přenesená",J361,0)</f>
        <v>0</v>
      </c>
      <c r="BH361" s="214">
        <f>IF(N361="sníž. přenesená",J361,0)</f>
        <v>0</v>
      </c>
      <c r="BI361" s="214">
        <f>IF(N361="nulová",J361,0)</f>
        <v>0</v>
      </c>
      <c r="BJ361" s="17" t="s">
        <v>165</v>
      </c>
      <c r="BK361" s="214">
        <f>ROUND(I361*H361,0)</f>
        <v>0</v>
      </c>
      <c r="BL361" s="17" t="s">
        <v>247</v>
      </c>
      <c r="BM361" s="17" t="s">
        <v>2750</v>
      </c>
    </row>
    <row r="362" spans="2:63" s="10" customFormat="1" ht="22.8" customHeight="1">
      <c r="B362" s="188"/>
      <c r="C362" s="189"/>
      <c r="D362" s="190" t="s">
        <v>73</v>
      </c>
      <c r="E362" s="202" t="s">
        <v>1709</v>
      </c>
      <c r="F362" s="202" t="s">
        <v>1710</v>
      </c>
      <c r="G362" s="189"/>
      <c r="H362" s="189"/>
      <c r="I362" s="192"/>
      <c r="J362" s="203">
        <f>BK362</f>
        <v>0</v>
      </c>
      <c r="K362" s="189"/>
      <c r="L362" s="194"/>
      <c r="M362" s="195"/>
      <c r="N362" s="196"/>
      <c r="O362" s="196"/>
      <c r="P362" s="197">
        <f>SUM(P363:P370)</f>
        <v>0</v>
      </c>
      <c r="Q362" s="196"/>
      <c r="R362" s="197">
        <f>SUM(R363:R370)</f>
        <v>0.5166605</v>
      </c>
      <c r="S362" s="196"/>
      <c r="T362" s="198">
        <f>SUM(T363:T370)</f>
        <v>0</v>
      </c>
      <c r="AR362" s="199" t="s">
        <v>165</v>
      </c>
      <c r="AT362" s="200" t="s">
        <v>73</v>
      </c>
      <c r="AU362" s="200" t="s">
        <v>8</v>
      </c>
      <c r="AY362" s="199" t="s">
        <v>157</v>
      </c>
      <c r="BK362" s="201">
        <f>SUM(BK363:BK370)</f>
        <v>0</v>
      </c>
    </row>
    <row r="363" spans="2:65" s="1" customFormat="1" ht="16.5" customHeight="1">
      <c r="B363" s="38"/>
      <c r="C363" s="204" t="s">
        <v>831</v>
      </c>
      <c r="D363" s="204" t="s">
        <v>159</v>
      </c>
      <c r="E363" s="205" t="s">
        <v>1711</v>
      </c>
      <c r="F363" s="206" t="s">
        <v>1712</v>
      </c>
      <c r="G363" s="207" t="s">
        <v>162</v>
      </c>
      <c r="H363" s="208">
        <v>491.63</v>
      </c>
      <c r="I363" s="209"/>
      <c r="J363" s="208">
        <f>ROUND(I363*H363,0)</f>
        <v>0</v>
      </c>
      <c r="K363" s="206" t="s">
        <v>163</v>
      </c>
      <c r="L363" s="43"/>
      <c r="M363" s="210" t="s">
        <v>20</v>
      </c>
      <c r="N363" s="211" t="s">
        <v>46</v>
      </c>
      <c r="O363" s="79"/>
      <c r="P363" s="212">
        <f>O363*H363</f>
        <v>0</v>
      </c>
      <c r="Q363" s="212">
        <v>0.0002</v>
      </c>
      <c r="R363" s="212">
        <f>Q363*H363</f>
        <v>0.09832600000000001</v>
      </c>
      <c r="S363" s="212">
        <v>0</v>
      </c>
      <c r="T363" s="213">
        <f>S363*H363</f>
        <v>0</v>
      </c>
      <c r="AR363" s="17" t="s">
        <v>247</v>
      </c>
      <c r="AT363" s="17" t="s">
        <v>159</v>
      </c>
      <c r="AU363" s="17" t="s">
        <v>165</v>
      </c>
      <c r="AY363" s="17" t="s">
        <v>157</v>
      </c>
      <c r="BE363" s="214">
        <f>IF(N363="základní",J363,0)</f>
        <v>0</v>
      </c>
      <c r="BF363" s="214">
        <f>IF(N363="snížená",J363,0)</f>
        <v>0</v>
      </c>
      <c r="BG363" s="214">
        <f>IF(N363="zákl. přenesená",J363,0)</f>
        <v>0</v>
      </c>
      <c r="BH363" s="214">
        <f>IF(N363="sníž. přenesená",J363,0)</f>
        <v>0</v>
      </c>
      <c r="BI363" s="214">
        <f>IF(N363="nulová",J363,0)</f>
        <v>0</v>
      </c>
      <c r="BJ363" s="17" t="s">
        <v>165</v>
      </c>
      <c r="BK363" s="214">
        <f>ROUND(I363*H363,0)</f>
        <v>0</v>
      </c>
      <c r="BL363" s="17" t="s">
        <v>247</v>
      </c>
      <c r="BM363" s="17" t="s">
        <v>2751</v>
      </c>
    </row>
    <row r="364" spans="2:51" s="11" customFormat="1" ht="12">
      <c r="B364" s="215"/>
      <c r="C364" s="216"/>
      <c r="D364" s="217" t="s">
        <v>167</v>
      </c>
      <c r="E364" s="218" t="s">
        <v>20</v>
      </c>
      <c r="F364" s="219" t="s">
        <v>2752</v>
      </c>
      <c r="G364" s="216"/>
      <c r="H364" s="220">
        <v>491.63</v>
      </c>
      <c r="I364" s="221"/>
      <c r="J364" s="216"/>
      <c r="K364" s="216"/>
      <c r="L364" s="222"/>
      <c r="M364" s="223"/>
      <c r="N364" s="224"/>
      <c r="O364" s="224"/>
      <c r="P364" s="224"/>
      <c r="Q364" s="224"/>
      <c r="R364" s="224"/>
      <c r="S364" s="224"/>
      <c r="T364" s="225"/>
      <c r="AT364" s="226" t="s">
        <v>167</v>
      </c>
      <c r="AU364" s="226" t="s">
        <v>165</v>
      </c>
      <c r="AV364" s="11" t="s">
        <v>165</v>
      </c>
      <c r="AW364" s="11" t="s">
        <v>34</v>
      </c>
      <c r="AX364" s="11" t="s">
        <v>8</v>
      </c>
      <c r="AY364" s="226" t="s">
        <v>157</v>
      </c>
    </row>
    <row r="365" spans="2:65" s="1" customFormat="1" ht="16.5" customHeight="1">
      <c r="B365" s="38"/>
      <c r="C365" s="204" t="s">
        <v>836</v>
      </c>
      <c r="D365" s="204" t="s">
        <v>159</v>
      </c>
      <c r="E365" s="205" t="s">
        <v>1715</v>
      </c>
      <c r="F365" s="206" t="s">
        <v>1716</v>
      </c>
      <c r="G365" s="207" t="s">
        <v>162</v>
      </c>
      <c r="H365" s="208">
        <v>510.67</v>
      </c>
      <c r="I365" s="209"/>
      <c r="J365" s="208">
        <f>ROUND(I365*H365,0)</f>
        <v>0</v>
      </c>
      <c r="K365" s="206" t="s">
        <v>163</v>
      </c>
      <c r="L365" s="43"/>
      <c r="M365" s="210" t="s">
        <v>20</v>
      </c>
      <c r="N365" s="211" t="s">
        <v>46</v>
      </c>
      <c r="O365" s="79"/>
      <c r="P365" s="212">
        <f>O365*H365</f>
        <v>0</v>
      </c>
      <c r="Q365" s="212">
        <v>0.00021</v>
      </c>
      <c r="R365" s="212">
        <f>Q365*H365</f>
        <v>0.10724070000000001</v>
      </c>
      <c r="S365" s="212">
        <v>0</v>
      </c>
      <c r="T365" s="213">
        <f>S365*H365</f>
        <v>0</v>
      </c>
      <c r="AR365" s="17" t="s">
        <v>247</v>
      </c>
      <c r="AT365" s="17" t="s">
        <v>159</v>
      </c>
      <c r="AU365" s="17" t="s">
        <v>165</v>
      </c>
      <c r="AY365" s="17" t="s">
        <v>157</v>
      </c>
      <c r="BE365" s="214">
        <f>IF(N365="základní",J365,0)</f>
        <v>0</v>
      </c>
      <c r="BF365" s="214">
        <f>IF(N365="snížená",J365,0)</f>
        <v>0</v>
      </c>
      <c r="BG365" s="214">
        <f>IF(N365="zákl. přenesená",J365,0)</f>
        <v>0</v>
      </c>
      <c r="BH365" s="214">
        <f>IF(N365="sníž. přenesená",J365,0)</f>
        <v>0</v>
      </c>
      <c r="BI365" s="214">
        <f>IF(N365="nulová",J365,0)</f>
        <v>0</v>
      </c>
      <c r="BJ365" s="17" t="s">
        <v>165</v>
      </c>
      <c r="BK365" s="214">
        <f>ROUND(I365*H365,0)</f>
        <v>0</v>
      </c>
      <c r="BL365" s="17" t="s">
        <v>247</v>
      </c>
      <c r="BM365" s="17" t="s">
        <v>2753</v>
      </c>
    </row>
    <row r="366" spans="2:51" s="11" customFormat="1" ht="12">
      <c r="B366" s="215"/>
      <c r="C366" s="216"/>
      <c r="D366" s="217" t="s">
        <v>167</v>
      </c>
      <c r="E366" s="218" t="s">
        <v>20</v>
      </c>
      <c r="F366" s="219" t="s">
        <v>2754</v>
      </c>
      <c r="G366" s="216"/>
      <c r="H366" s="220">
        <v>510.67</v>
      </c>
      <c r="I366" s="221"/>
      <c r="J366" s="216"/>
      <c r="K366" s="216"/>
      <c r="L366" s="222"/>
      <c r="M366" s="223"/>
      <c r="N366" s="224"/>
      <c r="O366" s="224"/>
      <c r="P366" s="224"/>
      <c r="Q366" s="224"/>
      <c r="R366" s="224"/>
      <c r="S366" s="224"/>
      <c r="T366" s="225"/>
      <c r="AT366" s="226" t="s">
        <v>167</v>
      </c>
      <c r="AU366" s="226" t="s">
        <v>165</v>
      </c>
      <c r="AV366" s="11" t="s">
        <v>165</v>
      </c>
      <c r="AW366" s="11" t="s">
        <v>34</v>
      </c>
      <c r="AX366" s="11" t="s">
        <v>8</v>
      </c>
      <c r="AY366" s="226" t="s">
        <v>157</v>
      </c>
    </row>
    <row r="367" spans="2:65" s="1" customFormat="1" ht="22.5" customHeight="1">
      <c r="B367" s="38"/>
      <c r="C367" s="204" t="s">
        <v>842</v>
      </c>
      <c r="D367" s="204" t="s">
        <v>159</v>
      </c>
      <c r="E367" s="205" t="s">
        <v>1719</v>
      </c>
      <c r="F367" s="206" t="s">
        <v>1720</v>
      </c>
      <c r="G367" s="207" t="s">
        <v>162</v>
      </c>
      <c r="H367" s="208">
        <v>491.63</v>
      </c>
      <c r="I367" s="209"/>
      <c r="J367" s="208">
        <f>ROUND(I367*H367,0)</f>
        <v>0</v>
      </c>
      <c r="K367" s="206" t="s">
        <v>163</v>
      </c>
      <c r="L367" s="43"/>
      <c r="M367" s="210" t="s">
        <v>20</v>
      </c>
      <c r="N367" s="211" t="s">
        <v>46</v>
      </c>
      <c r="O367" s="79"/>
      <c r="P367" s="212">
        <f>O367*H367</f>
        <v>0</v>
      </c>
      <c r="Q367" s="212">
        <v>0.00029</v>
      </c>
      <c r="R367" s="212">
        <f>Q367*H367</f>
        <v>0.1425727</v>
      </c>
      <c r="S367" s="212">
        <v>0</v>
      </c>
      <c r="T367" s="213">
        <f>S367*H367</f>
        <v>0</v>
      </c>
      <c r="AR367" s="17" t="s">
        <v>247</v>
      </c>
      <c r="AT367" s="17" t="s">
        <v>159</v>
      </c>
      <c r="AU367" s="17" t="s">
        <v>165</v>
      </c>
      <c r="AY367" s="17" t="s">
        <v>157</v>
      </c>
      <c r="BE367" s="214">
        <f>IF(N367="základní",J367,0)</f>
        <v>0</v>
      </c>
      <c r="BF367" s="214">
        <f>IF(N367="snížená",J367,0)</f>
        <v>0</v>
      </c>
      <c r="BG367" s="214">
        <f>IF(N367="zákl. přenesená",J367,0)</f>
        <v>0</v>
      </c>
      <c r="BH367" s="214">
        <f>IF(N367="sníž. přenesená",J367,0)</f>
        <v>0</v>
      </c>
      <c r="BI367" s="214">
        <f>IF(N367="nulová",J367,0)</f>
        <v>0</v>
      </c>
      <c r="BJ367" s="17" t="s">
        <v>165</v>
      </c>
      <c r="BK367" s="214">
        <f>ROUND(I367*H367,0)</f>
        <v>0</v>
      </c>
      <c r="BL367" s="17" t="s">
        <v>247</v>
      </c>
      <c r="BM367" s="17" t="s">
        <v>2755</v>
      </c>
    </row>
    <row r="368" spans="2:51" s="11" customFormat="1" ht="12">
      <c r="B368" s="215"/>
      <c r="C368" s="216"/>
      <c r="D368" s="217" t="s">
        <v>167</v>
      </c>
      <c r="E368" s="218" t="s">
        <v>20</v>
      </c>
      <c r="F368" s="219" t="s">
        <v>2752</v>
      </c>
      <c r="G368" s="216"/>
      <c r="H368" s="220">
        <v>491.63</v>
      </c>
      <c r="I368" s="221"/>
      <c r="J368" s="216"/>
      <c r="K368" s="216"/>
      <c r="L368" s="222"/>
      <c r="M368" s="223"/>
      <c r="N368" s="224"/>
      <c r="O368" s="224"/>
      <c r="P368" s="224"/>
      <c r="Q368" s="224"/>
      <c r="R368" s="224"/>
      <c r="S368" s="224"/>
      <c r="T368" s="225"/>
      <c r="AT368" s="226" t="s">
        <v>167</v>
      </c>
      <c r="AU368" s="226" t="s">
        <v>165</v>
      </c>
      <c r="AV368" s="11" t="s">
        <v>165</v>
      </c>
      <c r="AW368" s="11" t="s">
        <v>34</v>
      </c>
      <c r="AX368" s="11" t="s">
        <v>8</v>
      </c>
      <c r="AY368" s="226" t="s">
        <v>157</v>
      </c>
    </row>
    <row r="369" spans="2:65" s="1" customFormat="1" ht="16.5" customHeight="1">
      <c r="B369" s="38"/>
      <c r="C369" s="204" t="s">
        <v>847</v>
      </c>
      <c r="D369" s="204" t="s">
        <v>159</v>
      </c>
      <c r="E369" s="205" t="s">
        <v>1722</v>
      </c>
      <c r="F369" s="206" t="s">
        <v>1723</v>
      </c>
      <c r="G369" s="207" t="s">
        <v>162</v>
      </c>
      <c r="H369" s="208">
        <v>510.67</v>
      </c>
      <c r="I369" s="209"/>
      <c r="J369" s="208">
        <f>ROUND(I369*H369,0)</f>
        <v>0</v>
      </c>
      <c r="K369" s="206" t="s">
        <v>163</v>
      </c>
      <c r="L369" s="43"/>
      <c r="M369" s="210" t="s">
        <v>20</v>
      </c>
      <c r="N369" s="211" t="s">
        <v>46</v>
      </c>
      <c r="O369" s="79"/>
      <c r="P369" s="212">
        <f>O369*H369</f>
        <v>0</v>
      </c>
      <c r="Q369" s="212">
        <v>0.00033</v>
      </c>
      <c r="R369" s="212">
        <f>Q369*H369</f>
        <v>0.1685211</v>
      </c>
      <c r="S369" s="212">
        <v>0</v>
      </c>
      <c r="T369" s="213">
        <f>S369*H369</f>
        <v>0</v>
      </c>
      <c r="AR369" s="17" t="s">
        <v>247</v>
      </c>
      <c r="AT369" s="17" t="s">
        <v>159</v>
      </c>
      <c r="AU369" s="17" t="s">
        <v>165</v>
      </c>
      <c r="AY369" s="17" t="s">
        <v>157</v>
      </c>
      <c r="BE369" s="214">
        <f>IF(N369="základní",J369,0)</f>
        <v>0</v>
      </c>
      <c r="BF369" s="214">
        <f>IF(N369="snížená",J369,0)</f>
        <v>0</v>
      </c>
      <c r="BG369" s="214">
        <f>IF(N369="zákl. přenesená",J369,0)</f>
        <v>0</v>
      </c>
      <c r="BH369" s="214">
        <f>IF(N369="sníž. přenesená",J369,0)</f>
        <v>0</v>
      </c>
      <c r="BI369" s="214">
        <f>IF(N369="nulová",J369,0)</f>
        <v>0</v>
      </c>
      <c r="BJ369" s="17" t="s">
        <v>165</v>
      </c>
      <c r="BK369" s="214">
        <f>ROUND(I369*H369,0)</f>
        <v>0</v>
      </c>
      <c r="BL369" s="17" t="s">
        <v>247</v>
      </c>
      <c r="BM369" s="17" t="s">
        <v>2756</v>
      </c>
    </row>
    <row r="370" spans="2:51" s="11" customFormat="1" ht="12">
      <c r="B370" s="215"/>
      <c r="C370" s="216"/>
      <c r="D370" s="217" t="s">
        <v>167</v>
      </c>
      <c r="E370" s="218" t="s">
        <v>20</v>
      </c>
      <c r="F370" s="219" t="s">
        <v>2754</v>
      </c>
      <c r="G370" s="216"/>
      <c r="H370" s="220">
        <v>510.67</v>
      </c>
      <c r="I370" s="221"/>
      <c r="J370" s="216"/>
      <c r="K370" s="216"/>
      <c r="L370" s="222"/>
      <c r="M370" s="223"/>
      <c r="N370" s="224"/>
      <c r="O370" s="224"/>
      <c r="P370" s="224"/>
      <c r="Q370" s="224"/>
      <c r="R370" s="224"/>
      <c r="S370" s="224"/>
      <c r="T370" s="225"/>
      <c r="AT370" s="226" t="s">
        <v>167</v>
      </c>
      <c r="AU370" s="226" t="s">
        <v>165</v>
      </c>
      <c r="AV370" s="11" t="s">
        <v>165</v>
      </c>
      <c r="AW370" s="11" t="s">
        <v>34</v>
      </c>
      <c r="AX370" s="11" t="s">
        <v>8</v>
      </c>
      <c r="AY370" s="226" t="s">
        <v>157</v>
      </c>
    </row>
    <row r="371" spans="2:63" s="10" customFormat="1" ht="25.9" customHeight="1">
      <c r="B371" s="188"/>
      <c r="C371" s="189"/>
      <c r="D371" s="190" t="s">
        <v>73</v>
      </c>
      <c r="E371" s="191" t="s">
        <v>223</v>
      </c>
      <c r="F371" s="191" t="s">
        <v>1347</v>
      </c>
      <c r="G371" s="189"/>
      <c r="H371" s="189"/>
      <c r="I371" s="192"/>
      <c r="J371" s="193">
        <f>BK371</f>
        <v>0</v>
      </c>
      <c r="K371" s="189"/>
      <c r="L371" s="194"/>
      <c r="M371" s="195"/>
      <c r="N371" s="196"/>
      <c r="O371" s="196"/>
      <c r="P371" s="197">
        <f>P372</f>
        <v>0</v>
      </c>
      <c r="Q371" s="196"/>
      <c r="R371" s="197">
        <f>R372</f>
        <v>0.016102500000000002</v>
      </c>
      <c r="S371" s="196"/>
      <c r="T371" s="198">
        <f>T372</f>
        <v>0</v>
      </c>
      <c r="AR371" s="199" t="s">
        <v>175</v>
      </c>
      <c r="AT371" s="200" t="s">
        <v>73</v>
      </c>
      <c r="AU371" s="200" t="s">
        <v>74</v>
      </c>
      <c r="AY371" s="199" t="s">
        <v>157</v>
      </c>
      <c r="BK371" s="201">
        <f>BK372</f>
        <v>0</v>
      </c>
    </row>
    <row r="372" spans="2:63" s="10" customFormat="1" ht="22.8" customHeight="1">
      <c r="B372" s="188"/>
      <c r="C372" s="189"/>
      <c r="D372" s="190" t="s">
        <v>73</v>
      </c>
      <c r="E372" s="202" t="s">
        <v>1348</v>
      </c>
      <c r="F372" s="202" t="s">
        <v>1730</v>
      </c>
      <c r="G372" s="189"/>
      <c r="H372" s="189"/>
      <c r="I372" s="192"/>
      <c r="J372" s="203">
        <f>BK372</f>
        <v>0</v>
      </c>
      <c r="K372" s="189"/>
      <c r="L372" s="194"/>
      <c r="M372" s="195"/>
      <c r="N372" s="196"/>
      <c r="O372" s="196"/>
      <c r="P372" s="197">
        <f>SUM(P373:P465)</f>
        <v>0</v>
      </c>
      <c r="Q372" s="196"/>
      <c r="R372" s="197">
        <f>SUM(R373:R465)</f>
        <v>0.016102500000000002</v>
      </c>
      <c r="S372" s="196"/>
      <c r="T372" s="198">
        <f>SUM(T373:T465)</f>
        <v>0</v>
      </c>
      <c r="AR372" s="199" t="s">
        <v>175</v>
      </c>
      <c r="AT372" s="200" t="s">
        <v>73</v>
      </c>
      <c r="AU372" s="200" t="s">
        <v>8</v>
      </c>
      <c r="AY372" s="199" t="s">
        <v>157</v>
      </c>
      <c r="BK372" s="201">
        <f>SUM(BK373:BK465)</f>
        <v>0</v>
      </c>
    </row>
    <row r="373" spans="2:65" s="1" customFormat="1" ht="22.5" customHeight="1">
      <c r="B373" s="38"/>
      <c r="C373" s="204" t="s">
        <v>852</v>
      </c>
      <c r="D373" s="204" t="s">
        <v>159</v>
      </c>
      <c r="E373" s="205" t="s">
        <v>1731</v>
      </c>
      <c r="F373" s="206" t="s">
        <v>1732</v>
      </c>
      <c r="G373" s="207" t="s">
        <v>231</v>
      </c>
      <c r="H373" s="208">
        <v>63</v>
      </c>
      <c r="I373" s="209"/>
      <c r="J373" s="208">
        <f>ROUND(I373*H373,0)</f>
        <v>0</v>
      </c>
      <c r="K373" s="206" t="s">
        <v>209</v>
      </c>
      <c r="L373" s="43"/>
      <c r="M373" s="210" t="s">
        <v>20</v>
      </c>
      <c r="N373" s="211" t="s">
        <v>46</v>
      </c>
      <c r="O373" s="79"/>
      <c r="P373" s="212">
        <f>O373*H373</f>
        <v>0</v>
      </c>
      <c r="Q373" s="212">
        <v>0</v>
      </c>
      <c r="R373" s="212">
        <f>Q373*H373</f>
        <v>0</v>
      </c>
      <c r="S373" s="212">
        <v>0</v>
      </c>
      <c r="T373" s="213">
        <f>S373*H373</f>
        <v>0</v>
      </c>
      <c r="AR373" s="17" t="s">
        <v>538</v>
      </c>
      <c r="AT373" s="17" t="s">
        <v>159</v>
      </c>
      <c r="AU373" s="17" t="s">
        <v>165</v>
      </c>
      <c r="AY373" s="17" t="s">
        <v>157</v>
      </c>
      <c r="BE373" s="214">
        <f>IF(N373="základní",J373,0)</f>
        <v>0</v>
      </c>
      <c r="BF373" s="214">
        <f>IF(N373="snížená",J373,0)</f>
        <v>0</v>
      </c>
      <c r="BG373" s="214">
        <f>IF(N373="zákl. přenesená",J373,0)</f>
        <v>0</v>
      </c>
      <c r="BH373" s="214">
        <f>IF(N373="sníž. přenesená",J373,0)</f>
        <v>0</v>
      </c>
      <c r="BI373" s="214">
        <f>IF(N373="nulová",J373,0)</f>
        <v>0</v>
      </c>
      <c r="BJ373" s="17" t="s">
        <v>165</v>
      </c>
      <c r="BK373" s="214">
        <f>ROUND(I373*H373,0)</f>
        <v>0</v>
      </c>
      <c r="BL373" s="17" t="s">
        <v>538</v>
      </c>
      <c r="BM373" s="17" t="s">
        <v>2757</v>
      </c>
    </row>
    <row r="374" spans="2:51" s="11" customFormat="1" ht="12">
      <c r="B374" s="215"/>
      <c r="C374" s="216"/>
      <c r="D374" s="217" t="s">
        <v>167</v>
      </c>
      <c r="E374" s="218" t="s">
        <v>20</v>
      </c>
      <c r="F374" s="219" t="s">
        <v>2758</v>
      </c>
      <c r="G374" s="216"/>
      <c r="H374" s="220">
        <v>63</v>
      </c>
      <c r="I374" s="221"/>
      <c r="J374" s="216"/>
      <c r="K374" s="216"/>
      <c r="L374" s="222"/>
      <c r="M374" s="223"/>
      <c r="N374" s="224"/>
      <c r="O374" s="224"/>
      <c r="P374" s="224"/>
      <c r="Q374" s="224"/>
      <c r="R374" s="224"/>
      <c r="S374" s="224"/>
      <c r="T374" s="225"/>
      <c r="AT374" s="226" t="s">
        <v>167</v>
      </c>
      <c r="AU374" s="226" t="s">
        <v>165</v>
      </c>
      <c r="AV374" s="11" t="s">
        <v>165</v>
      </c>
      <c r="AW374" s="11" t="s">
        <v>34</v>
      </c>
      <c r="AX374" s="11" t="s">
        <v>8</v>
      </c>
      <c r="AY374" s="226" t="s">
        <v>157</v>
      </c>
    </row>
    <row r="375" spans="2:65" s="1" customFormat="1" ht="22.5" customHeight="1">
      <c r="B375" s="38"/>
      <c r="C375" s="204" t="s">
        <v>856</v>
      </c>
      <c r="D375" s="204" t="s">
        <v>159</v>
      </c>
      <c r="E375" s="205" t="s">
        <v>1735</v>
      </c>
      <c r="F375" s="206" t="s">
        <v>1736</v>
      </c>
      <c r="G375" s="207" t="s">
        <v>231</v>
      </c>
      <c r="H375" s="208">
        <v>11</v>
      </c>
      <c r="I375" s="209"/>
      <c r="J375" s="208">
        <f>ROUND(I375*H375,0)</f>
        <v>0</v>
      </c>
      <c r="K375" s="206" t="s">
        <v>209</v>
      </c>
      <c r="L375" s="43"/>
      <c r="M375" s="210" t="s">
        <v>20</v>
      </c>
      <c r="N375" s="211" t="s">
        <v>46</v>
      </c>
      <c r="O375" s="79"/>
      <c r="P375" s="212">
        <f>O375*H375</f>
        <v>0</v>
      </c>
      <c r="Q375" s="212">
        <v>0</v>
      </c>
      <c r="R375" s="212">
        <f>Q375*H375</f>
        <v>0</v>
      </c>
      <c r="S375" s="212">
        <v>0</v>
      </c>
      <c r="T375" s="213">
        <f>S375*H375</f>
        <v>0</v>
      </c>
      <c r="AR375" s="17" t="s">
        <v>538</v>
      </c>
      <c r="AT375" s="17" t="s">
        <v>159</v>
      </c>
      <c r="AU375" s="17" t="s">
        <v>165</v>
      </c>
      <c r="AY375" s="17" t="s">
        <v>157</v>
      </c>
      <c r="BE375" s="214">
        <f>IF(N375="základní",J375,0)</f>
        <v>0</v>
      </c>
      <c r="BF375" s="214">
        <f>IF(N375="snížená",J375,0)</f>
        <v>0</v>
      </c>
      <c r="BG375" s="214">
        <f>IF(N375="zákl. přenesená",J375,0)</f>
        <v>0</v>
      </c>
      <c r="BH375" s="214">
        <f>IF(N375="sníž. přenesená",J375,0)</f>
        <v>0</v>
      </c>
      <c r="BI375" s="214">
        <f>IF(N375="nulová",J375,0)</f>
        <v>0</v>
      </c>
      <c r="BJ375" s="17" t="s">
        <v>165</v>
      </c>
      <c r="BK375" s="214">
        <f>ROUND(I375*H375,0)</f>
        <v>0</v>
      </c>
      <c r="BL375" s="17" t="s">
        <v>538</v>
      </c>
      <c r="BM375" s="17" t="s">
        <v>2759</v>
      </c>
    </row>
    <row r="376" spans="2:51" s="11" customFormat="1" ht="12">
      <c r="B376" s="215"/>
      <c r="C376" s="216"/>
      <c r="D376" s="217" t="s">
        <v>167</v>
      </c>
      <c r="E376" s="218" t="s">
        <v>20</v>
      </c>
      <c r="F376" s="219" t="s">
        <v>2760</v>
      </c>
      <c r="G376" s="216"/>
      <c r="H376" s="220">
        <v>11</v>
      </c>
      <c r="I376" s="221"/>
      <c r="J376" s="216"/>
      <c r="K376" s="216"/>
      <c r="L376" s="222"/>
      <c r="M376" s="223"/>
      <c r="N376" s="224"/>
      <c r="O376" s="224"/>
      <c r="P376" s="224"/>
      <c r="Q376" s="224"/>
      <c r="R376" s="224"/>
      <c r="S376" s="224"/>
      <c r="T376" s="225"/>
      <c r="AT376" s="226" t="s">
        <v>167</v>
      </c>
      <c r="AU376" s="226" t="s">
        <v>165</v>
      </c>
      <c r="AV376" s="11" t="s">
        <v>165</v>
      </c>
      <c r="AW376" s="11" t="s">
        <v>34</v>
      </c>
      <c r="AX376" s="11" t="s">
        <v>8</v>
      </c>
      <c r="AY376" s="226" t="s">
        <v>157</v>
      </c>
    </row>
    <row r="377" spans="2:65" s="1" customFormat="1" ht="16.5" customHeight="1">
      <c r="B377" s="38"/>
      <c r="C377" s="248" t="s">
        <v>860</v>
      </c>
      <c r="D377" s="248" t="s">
        <v>223</v>
      </c>
      <c r="E377" s="249" t="s">
        <v>1378</v>
      </c>
      <c r="F377" s="250" t="s">
        <v>1379</v>
      </c>
      <c r="G377" s="251" t="s">
        <v>434</v>
      </c>
      <c r="H377" s="252">
        <v>6</v>
      </c>
      <c r="I377" s="253"/>
      <c r="J377" s="252">
        <f>ROUND(I377*H377,0)</f>
        <v>0</v>
      </c>
      <c r="K377" s="250" t="s">
        <v>209</v>
      </c>
      <c r="L377" s="254"/>
      <c r="M377" s="255" t="s">
        <v>20</v>
      </c>
      <c r="N377" s="256" t="s">
        <v>46</v>
      </c>
      <c r="O377" s="79"/>
      <c r="P377" s="212">
        <f>O377*H377</f>
        <v>0</v>
      </c>
      <c r="Q377" s="212">
        <v>0</v>
      </c>
      <c r="R377" s="212">
        <f>Q377*H377</f>
        <v>0</v>
      </c>
      <c r="S377" s="212">
        <v>0</v>
      </c>
      <c r="T377" s="213">
        <f>S377*H377</f>
        <v>0</v>
      </c>
      <c r="AR377" s="17" t="s">
        <v>1353</v>
      </c>
      <c r="AT377" s="17" t="s">
        <v>223</v>
      </c>
      <c r="AU377" s="17" t="s">
        <v>165</v>
      </c>
      <c r="AY377" s="17" t="s">
        <v>157</v>
      </c>
      <c r="BE377" s="214">
        <f>IF(N377="základní",J377,0)</f>
        <v>0</v>
      </c>
      <c r="BF377" s="214">
        <f>IF(N377="snížená",J377,0)</f>
        <v>0</v>
      </c>
      <c r="BG377" s="214">
        <f>IF(N377="zákl. přenesená",J377,0)</f>
        <v>0</v>
      </c>
      <c r="BH377" s="214">
        <f>IF(N377="sníž. přenesená",J377,0)</f>
        <v>0</v>
      </c>
      <c r="BI377" s="214">
        <f>IF(N377="nulová",J377,0)</f>
        <v>0</v>
      </c>
      <c r="BJ377" s="17" t="s">
        <v>165</v>
      </c>
      <c r="BK377" s="214">
        <f>ROUND(I377*H377,0)</f>
        <v>0</v>
      </c>
      <c r="BL377" s="17" t="s">
        <v>538</v>
      </c>
      <c r="BM377" s="17" t="s">
        <v>2761</v>
      </c>
    </row>
    <row r="378" spans="2:51" s="11" customFormat="1" ht="12">
      <c r="B378" s="215"/>
      <c r="C378" s="216"/>
      <c r="D378" s="217" t="s">
        <v>167</v>
      </c>
      <c r="E378" s="218" t="s">
        <v>20</v>
      </c>
      <c r="F378" s="219" t="s">
        <v>905</v>
      </c>
      <c r="G378" s="216"/>
      <c r="H378" s="220">
        <v>6</v>
      </c>
      <c r="I378" s="221"/>
      <c r="J378" s="216"/>
      <c r="K378" s="216"/>
      <c r="L378" s="222"/>
      <c r="M378" s="223"/>
      <c r="N378" s="224"/>
      <c r="O378" s="224"/>
      <c r="P378" s="224"/>
      <c r="Q378" s="224"/>
      <c r="R378" s="224"/>
      <c r="S378" s="224"/>
      <c r="T378" s="225"/>
      <c r="AT378" s="226" t="s">
        <v>167</v>
      </c>
      <c r="AU378" s="226" t="s">
        <v>165</v>
      </c>
      <c r="AV378" s="11" t="s">
        <v>165</v>
      </c>
      <c r="AW378" s="11" t="s">
        <v>34</v>
      </c>
      <c r="AX378" s="11" t="s">
        <v>8</v>
      </c>
      <c r="AY378" s="226" t="s">
        <v>157</v>
      </c>
    </row>
    <row r="379" spans="2:65" s="1" customFormat="1" ht="22.5" customHeight="1">
      <c r="B379" s="38"/>
      <c r="C379" s="204" t="s">
        <v>865</v>
      </c>
      <c r="D379" s="204" t="s">
        <v>159</v>
      </c>
      <c r="E379" s="205" t="s">
        <v>1739</v>
      </c>
      <c r="F379" s="206" t="s">
        <v>2762</v>
      </c>
      <c r="G379" s="207" t="s">
        <v>707</v>
      </c>
      <c r="H379" s="208">
        <v>14</v>
      </c>
      <c r="I379" s="209"/>
      <c r="J379" s="208">
        <f>ROUND(I379*H379,0)</f>
        <v>0</v>
      </c>
      <c r="K379" s="206" t="s">
        <v>209</v>
      </c>
      <c r="L379" s="43"/>
      <c r="M379" s="210" t="s">
        <v>20</v>
      </c>
      <c r="N379" s="211" t="s">
        <v>46</v>
      </c>
      <c r="O379" s="79"/>
      <c r="P379" s="212">
        <f>O379*H379</f>
        <v>0</v>
      </c>
      <c r="Q379" s="212">
        <v>0</v>
      </c>
      <c r="R379" s="212">
        <f>Q379*H379</f>
        <v>0</v>
      </c>
      <c r="S379" s="212">
        <v>0</v>
      </c>
      <c r="T379" s="213">
        <f>S379*H379</f>
        <v>0</v>
      </c>
      <c r="AR379" s="17" t="s">
        <v>538</v>
      </c>
      <c r="AT379" s="17" t="s">
        <v>159</v>
      </c>
      <c r="AU379" s="17" t="s">
        <v>165</v>
      </c>
      <c r="AY379" s="17" t="s">
        <v>157</v>
      </c>
      <c r="BE379" s="214">
        <f>IF(N379="základní",J379,0)</f>
        <v>0</v>
      </c>
      <c r="BF379" s="214">
        <f>IF(N379="snížená",J379,0)</f>
        <v>0</v>
      </c>
      <c r="BG379" s="214">
        <f>IF(N379="zákl. přenesená",J379,0)</f>
        <v>0</v>
      </c>
      <c r="BH379" s="214">
        <f>IF(N379="sníž. přenesená",J379,0)</f>
        <v>0</v>
      </c>
      <c r="BI379" s="214">
        <f>IF(N379="nulová",J379,0)</f>
        <v>0</v>
      </c>
      <c r="BJ379" s="17" t="s">
        <v>165</v>
      </c>
      <c r="BK379" s="214">
        <f>ROUND(I379*H379,0)</f>
        <v>0</v>
      </c>
      <c r="BL379" s="17" t="s">
        <v>538</v>
      </c>
      <c r="BM379" s="17" t="s">
        <v>2763</v>
      </c>
    </row>
    <row r="380" spans="2:51" s="11" customFormat="1" ht="12">
      <c r="B380" s="215"/>
      <c r="C380" s="216"/>
      <c r="D380" s="217" t="s">
        <v>167</v>
      </c>
      <c r="E380" s="218" t="s">
        <v>20</v>
      </c>
      <c r="F380" s="219" t="s">
        <v>2764</v>
      </c>
      <c r="G380" s="216"/>
      <c r="H380" s="220">
        <v>14</v>
      </c>
      <c r="I380" s="221"/>
      <c r="J380" s="216"/>
      <c r="K380" s="216"/>
      <c r="L380" s="222"/>
      <c r="M380" s="223"/>
      <c r="N380" s="224"/>
      <c r="O380" s="224"/>
      <c r="P380" s="224"/>
      <c r="Q380" s="224"/>
      <c r="R380" s="224"/>
      <c r="S380" s="224"/>
      <c r="T380" s="225"/>
      <c r="AT380" s="226" t="s">
        <v>167</v>
      </c>
      <c r="AU380" s="226" t="s">
        <v>165</v>
      </c>
      <c r="AV380" s="11" t="s">
        <v>165</v>
      </c>
      <c r="AW380" s="11" t="s">
        <v>34</v>
      </c>
      <c r="AX380" s="11" t="s">
        <v>8</v>
      </c>
      <c r="AY380" s="226" t="s">
        <v>157</v>
      </c>
    </row>
    <row r="381" spans="2:65" s="1" customFormat="1" ht="22.5" customHeight="1">
      <c r="B381" s="38"/>
      <c r="C381" s="204" t="s">
        <v>870</v>
      </c>
      <c r="D381" s="204" t="s">
        <v>159</v>
      </c>
      <c r="E381" s="205" t="s">
        <v>1743</v>
      </c>
      <c r="F381" s="206" t="s">
        <v>1744</v>
      </c>
      <c r="G381" s="207" t="s">
        <v>707</v>
      </c>
      <c r="H381" s="208">
        <v>216</v>
      </c>
      <c r="I381" s="209"/>
      <c r="J381" s="208">
        <f>ROUND(I381*H381,0)</f>
        <v>0</v>
      </c>
      <c r="K381" s="206" t="s">
        <v>163</v>
      </c>
      <c r="L381" s="43"/>
      <c r="M381" s="210" t="s">
        <v>20</v>
      </c>
      <c r="N381" s="211" t="s">
        <v>46</v>
      </c>
      <c r="O381" s="79"/>
      <c r="P381" s="212">
        <f>O381*H381</f>
        <v>0</v>
      </c>
      <c r="Q381" s="212">
        <v>0</v>
      </c>
      <c r="R381" s="212">
        <f>Q381*H381</f>
        <v>0</v>
      </c>
      <c r="S381" s="212">
        <v>0</v>
      </c>
      <c r="T381" s="213">
        <f>S381*H381</f>
        <v>0</v>
      </c>
      <c r="AR381" s="17" t="s">
        <v>538</v>
      </c>
      <c r="AT381" s="17" t="s">
        <v>159</v>
      </c>
      <c r="AU381" s="17" t="s">
        <v>165</v>
      </c>
      <c r="AY381" s="17" t="s">
        <v>157</v>
      </c>
      <c r="BE381" s="214">
        <f>IF(N381="základní",J381,0)</f>
        <v>0</v>
      </c>
      <c r="BF381" s="214">
        <f>IF(N381="snížená",J381,0)</f>
        <v>0</v>
      </c>
      <c r="BG381" s="214">
        <f>IF(N381="zákl. přenesená",J381,0)</f>
        <v>0</v>
      </c>
      <c r="BH381" s="214">
        <f>IF(N381="sníž. přenesená",J381,0)</f>
        <v>0</v>
      </c>
      <c r="BI381" s="214">
        <f>IF(N381="nulová",J381,0)</f>
        <v>0</v>
      </c>
      <c r="BJ381" s="17" t="s">
        <v>165</v>
      </c>
      <c r="BK381" s="214">
        <f>ROUND(I381*H381,0)</f>
        <v>0</v>
      </c>
      <c r="BL381" s="17" t="s">
        <v>538</v>
      </c>
      <c r="BM381" s="17" t="s">
        <v>2765</v>
      </c>
    </row>
    <row r="382" spans="2:51" s="11" customFormat="1" ht="12">
      <c r="B382" s="215"/>
      <c r="C382" s="216"/>
      <c r="D382" s="217" t="s">
        <v>167</v>
      </c>
      <c r="E382" s="218" t="s">
        <v>20</v>
      </c>
      <c r="F382" s="219" t="s">
        <v>2766</v>
      </c>
      <c r="G382" s="216"/>
      <c r="H382" s="220">
        <v>216</v>
      </c>
      <c r="I382" s="221"/>
      <c r="J382" s="216"/>
      <c r="K382" s="216"/>
      <c r="L382" s="222"/>
      <c r="M382" s="223"/>
      <c r="N382" s="224"/>
      <c r="O382" s="224"/>
      <c r="P382" s="224"/>
      <c r="Q382" s="224"/>
      <c r="R382" s="224"/>
      <c r="S382" s="224"/>
      <c r="T382" s="225"/>
      <c r="AT382" s="226" t="s">
        <v>167</v>
      </c>
      <c r="AU382" s="226" t="s">
        <v>165</v>
      </c>
      <c r="AV382" s="11" t="s">
        <v>165</v>
      </c>
      <c r="AW382" s="11" t="s">
        <v>34</v>
      </c>
      <c r="AX382" s="11" t="s">
        <v>8</v>
      </c>
      <c r="AY382" s="226" t="s">
        <v>157</v>
      </c>
    </row>
    <row r="383" spans="2:65" s="1" customFormat="1" ht="16.5" customHeight="1">
      <c r="B383" s="38"/>
      <c r="C383" s="204" t="s">
        <v>875</v>
      </c>
      <c r="D383" s="204" t="s">
        <v>159</v>
      </c>
      <c r="E383" s="205" t="s">
        <v>1747</v>
      </c>
      <c r="F383" s="206" t="s">
        <v>1748</v>
      </c>
      <c r="G383" s="207" t="s">
        <v>707</v>
      </c>
      <c r="H383" s="208">
        <v>7</v>
      </c>
      <c r="I383" s="209"/>
      <c r="J383" s="208">
        <f>ROUND(I383*H383,0)</f>
        <v>0</v>
      </c>
      <c r="K383" s="206" t="s">
        <v>163</v>
      </c>
      <c r="L383" s="43"/>
      <c r="M383" s="210" t="s">
        <v>20</v>
      </c>
      <c r="N383" s="211" t="s">
        <v>46</v>
      </c>
      <c r="O383" s="79"/>
      <c r="P383" s="212">
        <f>O383*H383</f>
        <v>0</v>
      </c>
      <c r="Q383" s="212">
        <v>0</v>
      </c>
      <c r="R383" s="212">
        <f>Q383*H383</f>
        <v>0</v>
      </c>
      <c r="S383" s="212">
        <v>0</v>
      </c>
      <c r="T383" s="213">
        <f>S383*H383</f>
        <v>0</v>
      </c>
      <c r="AR383" s="17" t="s">
        <v>538</v>
      </c>
      <c r="AT383" s="17" t="s">
        <v>159</v>
      </c>
      <c r="AU383" s="17" t="s">
        <v>165</v>
      </c>
      <c r="AY383" s="17" t="s">
        <v>157</v>
      </c>
      <c r="BE383" s="214">
        <f>IF(N383="základní",J383,0)</f>
        <v>0</v>
      </c>
      <c r="BF383" s="214">
        <f>IF(N383="snížená",J383,0)</f>
        <v>0</v>
      </c>
      <c r="BG383" s="214">
        <f>IF(N383="zákl. přenesená",J383,0)</f>
        <v>0</v>
      </c>
      <c r="BH383" s="214">
        <f>IF(N383="sníž. přenesená",J383,0)</f>
        <v>0</v>
      </c>
      <c r="BI383" s="214">
        <f>IF(N383="nulová",J383,0)</f>
        <v>0</v>
      </c>
      <c r="BJ383" s="17" t="s">
        <v>165</v>
      </c>
      <c r="BK383" s="214">
        <f>ROUND(I383*H383,0)</f>
        <v>0</v>
      </c>
      <c r="BL383" s="17" t="s">
        <v>538</v>
      </c>
      <c r="BM383" s="17" t="s">
        <v>2767</v>
      </c>
    </row>
    <row r="384" spans="2:51" s="11" customFormat="1" ht="12">
      <c r="B384" s="215"/>
      <c r="C384" s="216"/>
      <c r="D384" s="217" t="s">
        <v>167</v>
      </c>
      <c r="E384" s="218" t="s">
        <v>20</v>
      </c>
      <c r="F384" s="219" t="s">
        <v>2768</v>
      </c>
      <c r="G384" s="216"/>
      <c r="H384" s="220">
        <v>7</v>
      </c>
      <c r="I384" s="221"/>
      <c r="J384" s="216"/>
      <c r="K384" s="216"/>
      <c r="L384" s="222"/>
      <c r="M384" s="223"/>
      <c r="N384" s="224"/>
      <c r="O384" s="224"/>
      <c r="P384" s="224"/>
      <c r="Q384" s="224"/>
      <c r="R384" s="224"/>
      <c r="S384" s="224"/>
      <c r="T384" s="225"/>
      <c r="AT384" s="226" t="s">
        <v>167</v>
      </c>
      <c r="AU384" s="226" t="s">
        <v>165</v>
      </c>
      <c r="AV384" s="11" t="s">
        <v>165</v>
      </c>
      <c r="AW384" s="11" t="s">
        <v>34</v>
      </c>
      <c r="AX384" s="11" t="s">
        <v>8</v>
      </c>
      <c r="AY384" s="226" t="s">
        <v>157</v>
      </c>
    </row>
    <row r="385" spans="2:65" s="1" customFormat="1" ht="16.5" customHeight="1">
      <c r="B385" s="38"/>
      <c r="C385" s="204" t="s">
        <v>880</v>
      </c>
      <c r="D385" s="204" t="s">
        <v>159</v>
      </c>
      <c r="E385" s="205" t="s">
        <v>1783</v>
      </c>
      <c r="F385" s="206" t="s">
        <v>1784</v>
      </c>
      <c r="G385" s="207" t="s">
        <v>707</v>
      </c>
      <c r="H385" s="208">
        <v>1</v>
      </c>
      <c r="I385" s="209"/>
      <c r="J385" s="208">
        <f>ROUND(I385*H385,0)</f>
        <v>0</v>
      </c>
      <c r="K385" s="206" t="s">
        <v>209</v>
      </c>
      <c r="L385" s="43"/>
      <c r="M385" s="210" t="s">
        <v>20</v>
      </c>
      <c r="N385" s="211" t="s">
        <v>46</v>
      </c>
      <c r="O385" s="79"/>
      <c r="P385" s="212">
        <f>O385*H385</f>
        <v>0</v>
      </c>
      <c r="Q385" s="212">
        <v>0</v>
      </c>
      <c r="R385" s="212">
        <f>Q385*H385</f>
        <v>0</v>
      </c>
      <c r="S385" s="212">
        <v>0</v>
      </c>
      <c r="T385" s="213">
        <f>S385*H385</f>
        <v>0</v>
      </c>
      <c r="AR385" s="17" t="s">
        <v>538</v>
      </c>
      <c r="AT385" s="17" t="s">
        <v>159</v>
      </c>
      <c r="AU385" s="17" t="s">
        <v>165</v>
      </c>
      <c r="AY385" s="17" t="s">
        <v>157</v>
      </c>
      <c r="BE385" s="214">
        <f>IF(N385="základní",J385,0)</f>
        <v>0</v>
      </c>
      <c r="BF385" s="214">
        <f>IF(N385="snížená",J385,0)</f>
        <v>0</v>
      </c>
      <c r="BG385" s="214">
        <f>IF(N385="zákl. přenesená",J385,0)</f>
        <v>0</v>
      </c>
      <c r="BH385" s="214">
        <f>IF(N385="sníž. přenesená",J385,0)</f>
        <v>0</v>
      </c>
      <c r="BI385" s="214">
        <f>IF(N385="nulová",J385,0)</f>
        <v>0</v>
      </c>
      <c r="BJ385" s="17" t="s">
        <v>165</v>
      </c>
      <c r="BK385" s="214">
        <f>ROUND(I385*H385,0)</f>
        <v>0</v>
      </c>
      <c r="BL385" s="17" t="s">
        <v>538</v>
      </c>
      <c r="BM385" s="17" t="s">
        <v>2769</v>
      </c>
    </row>
    <row r="386" spans="2:51" s="11" customFormat="1" ht="12">
      <c r="B386" s="215"/>
      <c r="C386" s="216"/>
      <c r="D386" s="217" t="s">
        <v>167</v>
      </c>
      <c r="E386" s="218" t="s">
        <v>20</v>
      </c>
      <c r="F386" s="219" t="s">
        <v>8</v>
      </c>
      <c r="G386" s="216"/>
      <c r="H386" s="220">
        <v>1</v>
      </c>
      <c r="I386" s="221"/>
      <c r="J386" s="216"/>
      <c r="K386" s="216"/>
      <c r="L386" s="222"/>
      <c r="M386" s="223"/>
      <c r="N386" s="224"/>
      <c r="O386" s="224"/>
      <c r="P386" s="224"/>
      <c r="Q386" s="224"/>
      <c r="R386" s="224"/>
      <c r="S386" s="224"/>
      <c r="T386" s="225"/>
      <c r="AT386" s="226" t="s">
        <v>167</v>
      </c>
      <c r="AU386" s="226" t="s">
        <v>165</v>
      </c>
      <c r="AV386" s="11" t="s">
        <v>165</v>
      </c>
      <c r="AW386" s="11" t="s">
        <v>34</v>
      </c>
      <c r="AX386" s="11" t="s">
        <v>8</v>
      </c>
      <c r="AY386" s="226" t="s">
        <v>157</v>
      </c>
    </row>
    <row r="387" spans="2:65" s="1" customFormat="1" ht="16.5" customHeight="1">
      <c r="B387" s="38"/>
      <c r="C387" s="204" t="s">
        <v>885</v>
      </c>
      <c r="D387" s="204" t="s">
        <v>159</v>
      </c>
      <c r="E387" s="205" t="s">
        <v>1786</v>
      </c>
      <c r="F387" s="206" t="s">
        <v>1787</v>
      </c>
      <c r="G387" s="207" t="s">
        <v>707</v>
      </c>
      <c r="H387" s="208">
        <v>3</v>
      </c>
      <c r="I387" s="209"/>
      <c r="J387" s="208">
        <f>ROUND(I387*H387,0)</f>
        <v>0</v>
      </c>
      <c r="K387" s="206" t="s">
        <v>163</v>
      </c>
      <c r="L387" s="43"/>
      <c r="M387" s="210" t="s">
        <v>20</v>
      </c>
      <c r="N387" s="211" t="s">
        <v>46</v>
      </c>
      <c r="O387" s="79"/>
      <c r="P387" s="212">
        <f>O387*H387</f>
        <v>0</v>
      </c>
      <c r="Q387" s="212">
        <v>0</v>
      </c>
      <c r="R387" s="212">
        <f>Q387*H387</f>
        <v>0</v>
      </c>
      <c r="S387" s="212">
        <v>0</v>
      </c>
      <c r="T387" s="213">
        <f>S387*H387</f>
        <v>0</v>
      </c>
      <c r="AR387" s="17" t="s">
        <v>538</v>
      </c>
      <c r="AT387" s="17" t="s">
        <v>159</v>
      </c>
      <c r="AU387" s="17" t="s">
        <v>165</v>
      </c>
      <c r="AY387" s="17" t="s">
        <v>157</v>
      </c>
      <c r="BE387" s="214">
        <f>IF(N387="základní",J387,0)</f>
        <v>0</v>
      </c>
      <c r="BF387" s="214">
        <f>IF(N387="snížená",J387,0)</f>
        <v>0</v>
      </c>
      <c r="BG387" s="214">
        <f>IF(N387="zákl. přenesená",J387,0)</f>
        <v>0</v>
      </c>
      <c r="BH387" s="214">
        <f>IF(N387="sníž. přenesená",J387,0)</f>
        <v>0</v>
      </c>
      <c r="BI387" s="214">
        <f>IF(N387="nulová",J387,0)</f>
        <v>0</v>
      </c>
      <c r="BJ387" s="17" t="s">
        <v>165</v>
      </c>
      <c r="BK387" s="214">
        <f>ROUND(I387*H387,0)</f>
        <v>0</v>
      </c>
      <c r="BL387" s="17" t="s">
        <v>538</v>
      </c>
      <c r="BM387" s="17" t="s">
        <v>2770</v>
      </c>
    </row>
    <row r="388" spans="2:51" s="11" customFormat="1" ht="12">
      <c r="B388" s="215"/>
      <c r="C388" s="216"/>
      <c r="D388" s="217" t="s">
        <v>167</v>
      </c>
      <c r="E388" s="218" t="s">
        <v>20</v>
      </c>
      <c r="F388" s="219" t="s">
        <v>175</v>
      </c>
      <c r="G388" s="216"/>
      <c r="H388" s="220">
        <v>3</v>
      </c>
      <c r="I388" s="221"/>
      <c r="J388" s="216"/>
      <c r="K388" s="216"/>
      <c r="L388" s="222"/>
      <c r="M388" s="223"/>
      <c r="N388" s="224"/>
      <c r="O388" s="224"/>
      <c r="P388" s="224"/>
      <c r="Q388" s="224"/>
      <c r="R388" s="224"/>
      <c r="S388" s="224"/>
      <c r="T388" s="225"/>
      <c r="AT388" s="226" t="s">
        <v>167</v>
      </c>
      <c r="AU388" s="226" t="s">
        <v>165</v>
      </c>
      <c r="AV388" s="11" t="s">
        <v>165</v>
      </c>
      <c r="AW388" s="11" t="s">
        <v>34</v>
      </c>
      <c r="AX388" s="11" t="s">
        <v>8</v>
      </c>
      <c r="AY388" s="226" t="s">
        <v>157</v>
      </c>
    </row>
    <row r="389" spans="2:65" s="1" customFormat="1" ht="22.5" customHeight="1">
      <c r="B389" s="38"/>
      <c r="C389" s="204" t="s">
        <v>891</v>
      </c>
      <c r="D389" s="204" t="s">
        <v>159</v>
      </c>
      <c r="E389" s="205" t="s">
        <v>1789</v>
      </c>
      <c r="F389" s="206" t="s">
        <v>1790</v>
      </c>
      <c r="G389" s="207" t="s">
        <v>707</v>
      </c>
      <c r="H389" s="208">
        <v>1</v>
      </c>
      <c r="I389" s="209"/>
      <c r="J389" s="208">
        <f>ROUND(I389*H389,0)</f>
        <v>0</v>
      </c>
      <c r="K389" s="206" t="s">
        <v>163</v>
      </c>
      <c r="L389" s="43"/>
      <c r="M389" s="210" t="s">
        <v>20</v>
      </c>
      <c r="N389" s="211" t="s">
        <v>46</v>
      </c>
      <c r="O389" s="79"/>
      <c r="P389" s="212">
        <f>O389*H389</f>
        <v>0</v>
      </c>
      <c r="Q389" s="212">
        <v>0</v>
      </c>
      <c r="R389" s="212">
        <f>Q389*H389</f>
        <v>0</v>
      </c>
      <c r="S389" s="212">
        <v>0</v>
      </c>
      <c r="T389" s="213">
        <f>S389*H389</f>
        <v>0</v>
      </c>
      <c r="AR389" s="17" t="s">
        <v>538</v>
      </c>
      <c r="AT389" s="17" t="s">
        <v>159</v>
      </c>
      <c r="AU389" s="17" t="s">
        <v>165</v>
      </c>
      <c r="AY389" s="17" t="s">
        <v>157</v>
      </c>
      <c r="BE389" s="214">
        <f>IF(N389="základní",J389,0)</f>
        <v>0</v>
      </c>
      <c r="BF389" s="214">
        <f>IF(N389="snížená",J389,0)</f>
        <v>0</v>
      </c>
      <c r="BG389" s="214">
        <f>IF(N389="zákl. přenesená",J389,0)</f>
        <v>0</v>
      </c>
      <c r="BH389" s="214">
        <f>IF(N389="sníž. přenesená",J389,0)</f>
        <v>0</v>
      </c>
      <c r="BI389" s="214">
        <f>IF(N389="nulová",J389,0)</f>
        <v>0</v>
      </c>
      <c r="BJ389" s="17" t="s">
        <v>165</v>
      </c>
      <c r="BK389" s="214">
        <f>ROUND(I389*H389,0)</f>
        <v>0</v>
      </c>
      <c r="BL389" s="17" t="s">
        <v>538</v>
      </c>
      <c r="BM389" s="17" t="s">
        <v>2771</v>
      </c>
    </row>
    <row r="390" spans="2:51" s="11" customFormat="1" ht="12">
      <c r="B390" s="215"/>
      <c r="C390" s="216"/>
      <c r="D390" s="217" t="s">
        <v>167</v>
      </c>
      <c r="E390" s="218" t="s">
        <v>20</v>
      </c>
      <c r="F390" s="219" t="s">
        <v>8</v>
      </c>
      <c r="G390" s="216"/>
      <c r="H390" s="220">
        <v>1</v>
      </c>
      <c r="I390" s="221"/>
      <c r="J390" s="216"/>
      <c r="K390" s="216"/>
      <c r="L390" s="222"/>
      <c r="M390" s="223"/>
      <c r="N390" s="224"/>
      <c r="O390" s="224"/>
      <c r="P390" s="224"/>
      <c r="Q390" s="224"/>
      <c r="R390" s="224"/>
      <c r="S390" s="224"/>
      <c r="T390" s="225"/>
      <c r="AT390" s="226" t="s">
        <v>167</v>
      </c>
      <c r="AU390" s="226" t="s">
        <v>165</v>
      </c>
      <c r="AV390" s="11" t="s">
        <v>165</v>
      </c>
      <c r="AW390" s="11" t="s">
        <v>34</v>
      </c>
      <c r="AX390" s="11" t="s">
        <v>8</v>
      </c>
      <c r="AY390" s="226" t="s">
        <v>157</v>
      </c>
    </row>
    <row r="391" spans="2:65" s="1" customFormat="1" ht="16.5" customHeight="1">
      <c r="B391" s="38"/>
      <c r="C391" s="248" t="s">
        <v>896</v>
      </c>
      <c r="D391" s="248" t="s">
        <v>223</v>
      </c>
      <c r="E391" s="249" t="s">
        <v>1792</v>
      </c>
      <c r="F391" s="250" t="s">
        <v>1793</v>
      </c>
      <c r="G391" s="251" t="s">
        <v>231</v>
      </c>
      <c r="H391" s="252">
        <v>9</v>
      </c>
      <c r="I391" s="253"/>
      <c r="J391" s="252">
        <f>ROUND(I391*H391,0)</f>
        <v>0</v>
      </c>
      <c r="K391" s="250" t="s">
        <v>209</v>
      </c>
      <c r="L391" s="254"/>
      <c r="M391" s="255" t="s">
        <v>20</v>
      </c>
      <c r="N391" s="256" t="s">
        <v>46</v>
      </c>
      <c r="O391" s="79"/>
      <c r="P391" s="212">
        <f>O391*H391</f>
        <v>0</v>
      </c>
      <c r="Q391" s="212">
        <v>0</v>
      </c>
      <c r="R391" s="212">
        <f>Q391*H391</f>
        <v>0</v>
      </c>
      <c r="S391" s="212">
        <v>0</v>
      </c>
      <c r="T391" s="213">
        <f>S391*H391</f>
        <v>0</v>
      </c>
      <c r="AR391" s="17" t="s">
        <v>1353</v>
      </c>
      <c r="AT391" s="17" t="s">
        <v>223</v>
      </c>
      <c r="AU391" s="17" t="s">
        <v>165</v>
      </c>
      <c r="AY391" s="17" t="s">
        <v>157</v>
      </c>
      <c r="BE391" s="214">
        <f>IF(N391="základní",J391,0)</f>
        <v>0</v>
      </c>
      <c r="BF391" s="214">
        <f>IF(N391="snížená",J391,0)</f>
        <v>0</v>
      </c>
      <c r="BG391" s="214">
        <f>IF(N391="zákl. přenesená",J391,0)</f>
        <v>0</v>
      </c>
      <c r="BH391" s="214">
        <f>IF(N391="sníž. přenesená",J391,0)</f>
        <v>0</v>
      </c>
      <c r="BI391" s="214">
        <f>IF(N391="nulová",J391,0)</f>
        <v>0</v>
      </c>
      <c r="BJ391" s="17" t="s">
        <v>165</v>
      </c>
      <c r="BK391" s="214">
        <f>ROUND(I391*H391,0)</f>
        <v>0</v>
      </c>
      <c r="BL391" s="17" t="s">
        <v>538</v>
      </c>
      <c r="BM391" s="17" t="s">
        <v>2772</v>
      </c>
    </row>
    <row r="392" spans="2:51" s="11" customFormat="1" ht="12">
      <c r="B392" s="215"/>
      <c r="C392" s="216"/>
      <c r="D392" s="217" t="s">
        <v>167</v>
      </c>
      <c r="E392" s="218" t="s">
        <v>20</v>
      </c>
      <c r="F392" s="219" t="s">
        <v>1795</v>
      </c>
      <c r="G392" s="216"/>
      <c r="H392" s="220">
        <v>9</v>
      </c>
      <c r="I392" s="221"/>
      <c r="J392" s="216"/>
      <c r="K392" s="216"/>
      <c r="L392" s="222"/>
      <c r="M392" s="223"/>
      <c r="N392" s="224"/>
      <c r="O392" s="224"/>
      <c r="P392" s="224"/>
      <c r="Q392" s="224"/>
      <c r="R392" s="224"/>
      <c r="S392" s="224"/>
      <c r="T392" s="225"/>
      <c r="AT392" s="226" t="s">
        <v>167</v>
      </c>
      <c r="AU392" s="226" t="s">
        <v>165</v>
      </c>
      <c r="AV392" s="11" t="s">
        <v>165</v>
      </c>
      <c r="AW392" s="11" t="s">
        <v>34</v>
      </c>
      <c r="AX392" s="11" t="s">
        <v>8</v>
      </c>
      <c r="AY392" s="226" t="s">
        <v>157</v>
      </c>
    </row>
    <row r="393" spans="2:65" s="1" customFormat="1" ht="16.5" customHeight="1">
      <c r="B393" s="38"/>
      <c r="C393" s="248" t="s">
        <v>901</v>
      </c>
      <c r="D393" s="248" t="s">
        <v>223</v>
      </c>
      <c r="E393" s="249" t="s">
        <v>1796</v>
      </c>
      <c r="F393" s="250" t="s">
        <v>1797</v>
      </c>
      <c r="G393" s="251" t="s">
        <v>231</v>
      </c>
      <c r="H393" s="252">
        <v>2</v>
      </c>
      <c r="I393" s="253"/>
      <c r="J393" s="252">
        <f>ROUND(I393*H393,0)</f>
        <v>0</v>
      </c>
      <c r="K393" s="250" t="s">
        <v>163</v>
      </c>
      <c r="L393" s="254"/>
      <c r="M393" s="255" t="s">
        <v>20</v>
      </c>
      <c r="N393" s="256" t="s">
        <v>46</v>
      </c>
      <c r="O393" s="79"/>
      <c r="P393" s="212">
        <f>O393*H393</f>
        <v>0</v>
      </c>
      <c r="Q393" s="212">
        <v>2E-05</v>
      </c>
      <c r="R393" s="212">
        <f>Q393*H393</f>
        <v>4E-05</v>
      </c>
      <c r="S393" s="212">
        <v>0</v>
      </c>
      <c r="T393" s="213">
        <f>S393*H393</f>
        <v>0</v>
      </c>
      <c r="AR393" s="17" t="s">
        <v>1353</v>
      </c>
      <c r="AT393" s="17" t="s">
        <v>223</v>
      </c>
      <c r="AU393" s="17" t="s">
        <v>165</v>
      </c>
      <c r="AY393" s="17" t="s">
        <v>157</v>
      </c>
      <c r="BE393" s="214">
        <f>IF(N393="základní",J393,0)</f>
        <v>0</v>
      </c>
      <c r="BF393" s="214">
        <f>IF(N393="snížená",J393,0)</f>
        <v>0</v>
      </c>
      <c r="BG393" s="214">
        <f>IF(N393="zákl. přenesená",J393,0)</f>
        <v>0</v>
      </c>
      <c r="BH393" s="214">
        <f>IF(N393="sníž. přenesená",J393,0)</f>
        <v>0</v>
      </c>
      <c r="BI393" s="214">
        <f>IF(N393="nulová",J393,0)</f>
        <v>0</v>
      </c>
      <c r="BJ393" s="17" t="s">
        <v>165</v>
      </c>
      <c r="BK393" s="214">
        <f>ROUND(I393*H393,0)</f>
        <v>0</v>
      </c>
      <c r="BL393" s="17" t="s">
        <v>538</v>
      </c>
      <c r="BM393" s="17" t="s">
        <v>2773</v>
      </c>
    </row>
    <row r="394" spans="2:51" s="11" customFormat="1" ht="12">
      <c r="B394" s="215"/>
      <c r="C394" s="216"/>
      <c r="D394" s="217" t="s">
        <v>167</v>
      </c>
      <c r="E394" s="218" t="s">
        <v>20</v>
      </c>
      <c r="F394" s="219" t="s">
        <v>165</v>
      </c>
      <c r="G394" s="216"/>
      <c r="H394" s="220">
        <v>2</v>
      </c>
      <c r="I394" s="221"/>
      <c r="J394" s="216"/>
      <c r="K394" s="216"/>
      <c r="L394" s="222"/>
      <c r="M394" s="223"/>
      <c r="N394" s="224"/>
      <c r="O394" s="224"/>
      <c r="P394" s="224"/>
      <c r="Q394" s="224"/>
      <c r="R394" s="224"/>
      <c r="S394" s="224"/>
      <c r="T394" s="225"/>
      <c r="AT394" s="226" t="s">
        <v>167</v>
      </c>
      <c r="AU394" s="226" t="s">
        <v>165</v>
      </c>
      <c r="AV394" s="11" t="s">
        <v>165</v>
      </c>
      <c r="AW394" s="11" t="s">
        <v>34</v>
      </c>
      <c r="AX394" s="11" t="s">
        <v>8</v>
      </c>
      <c r="AY394" s="226" t="s">
        <v>157</v>
      </c>
    </row>
    <row r="395" spans="2:65" s="1" customFormat="1" ht="16.5" customHeight="1">
      <c r="B395" s="38"/>
      <c r="C395" s="248" t="s">
        <v>906</v>
      </c>
      <c r="D395" s="248" t="s">
        <v>223</v>
      </c>
      <c r="E395" s="249" t="s">
        <v>1351</v>
      </c>
      <c r="F395" s="250" t="s">
        <v>1352</v>
      </c>
      <c r="G395" s="251" t="s">
        <v>231</v>
      </c>
      <c r="H395" s="252">
        <v>12</v>
      </c>
      <c r="I395" s="253"/>
      <c r="J395" s="252">
        <f>ROUND(I395*H395,0)</f>
        <v>0</v>
      </c>
      <c r="K395" s="250" t="s">
        <v>163</v>
      </c>
      <c r="L395" s="254"/>
      <c r="M395" s="255" t="s">
        <v>20</v>
      </c>
      <c r="N395" s="256" t="s">
        <v>46</v>
      </c>
      <c r="O395" s="79"/>
      <c r="P395" s="212">
        <f>O395*H395</f>
        <v>0</v>
      </c>
      <c r="Q395" s="212">
        <v>3E-05</v>
      </c>
      <c r="R395" s="212">
        <f>Q395*H395</f>
        <v>0.00036</v>
      </c>
      <c r="S395" s="212">
        <v>0</v>
      </c>
      <c r="T395" s="213">
        <f>S395*H395</f>
        <v>0</v>
      </c>
      <c r="AR395" s="17" t="s">
        <v>1353</v>
      </c>
      <c r="AT395" s="17" t="s">
        <v>223</v>
      </c>
      <c r="AU395" s="17" t="s">
        <v>165</v>
      </c>
      <c r="AY395" s="17" t="s">
        <v>157</v>
      </c>
      <c r="BE395" s="214">
        <f>IF(N395="základní",J395,0)</f>
        <v>0</v>
      </c>
      <c r="BF395" s="214">
        <f>IF(N395="snížená",J395,0)</f>
        <v>0</v>
      </c>
      <c r="BG395" s="214">
        <f>IF(N395="zákl. přenesená",J395,0)</f>
        <v>0</v>
      </c>
      <c r="BH395" s="214">
        <f>IF(N395="sníž. přenesená",J395,0)</f>
        <v>0</v>
      </c>
      <c r="BI395" s="214">
        <f>IF(N395="nulová",J395,0)</f>
        <v>0</v>
      </c>
      <c r="BJ395" s="17" t="s">
        <v>165</v>
      </c>
      <c r="BK395" s="214">
        <f>ROUND(I395*H395,0)</f>
        <v>0</v>
      </c>
      <c r="BL395" s="17" t="s">
        <v>538</v>
      </c>
      <c r="BM395" s="17" t="s">
        <v>2774</v>
      </c>
    </row>
    <row r="396" spans="2:51" s="11" customFormat="1" ht="12">
      <c r="B396" s="215"/>
      <c r="C396" s="216"/>
      <c r="D396" s="217" t="s">
        <v>167</v>
      </c>
      <c r="E396" s="218" t="s">
        <v>20</v>
      </c>
      <c r="F396" s="219" t="s">
        <v>2775</v>
      </c>
      <c r="G396" s="216"/>
      <c r="H396" s="220">
        <v>12</v>
      </c>
      <c r="I396" s="221"/>
      <c r="J396" s="216"/>
      <c r="K396" s="216"/>
      <c r="L396" s="222"/>
      <c r="M396" s="223"/>
      <c r="N396" s="224"/>
      <c r="O396" s="224"/>
      <c r="P396" s="224"/>
      <c r="Q396" s="224"/>
      <c r="R396" s="224"/>
      <c r="S396" s="224"/>
      <c r="T396" s="225"/>
      <c r="AT396" s="226" t="s">
        <v>167</v>
      </c>
      <c r="AU396" s="226" t="s">
        <v>165</v>
      </c>
      <c r="AV396" s="11" t="s">
        <v>165</v>
      </c>
      <c r="AW396" s="11" t="s">
        <v>34</v>
      </c>
      <c r="AX396" s="11" t="s">
        <v>8</v>
      </c>
      <c r="AY396" s="226" t="s">
        <v>157</v>
      </c>
    </row>
    <row r="397" spans="2:65" s="1" customFormat="1" ht="16.5" customHeight="1">
      <c r="B397" s="38"/>
      <c r="C397" s="248" t="s">
        <v>911</v>
      </c>
      <c r="D397" s="248" t="s">
        <v>223</v>
      </c>
      <c r="E397" s="249" t="s">
        <v>1357</v>
      </c>
      <c r="F397" s="250" t="s">
        <v>1358</v>
      </c>
      <c r="G397" s="251" t="s">
        <v>231</v>
      </c>
      <c r="H397" s="252">
        <v>39</v>
      </c>
      <c r="I397" s="253"/>
      <c r="J397" s="252">
        <f>ROUND(I397*H397,0)</f>
        <v>0</v>
      </c>
      <c r="K397" s="250" t="s">
        <v>163</v>
      </c>
      <c r="L397" s="254"/>
      <c r="M397" s="255" t="s">
        <v>20</v>
      </c>
      <c r="N397" s="256" t="s">
        <v>46</v>
      </c>
      <c r="O397" s="79"/>
      <c r="P397" s="212">
        <f>O397*H397</f>
        <v>0</v>
      </c>
      <c r="Q397" s="212">
        <v>0.0001</v>
      </c>
      <c r="R397" s="212">
        <f>Q397*H397</f>
        <v>0.0039000000000000003</v>
      </c>
      <c r="S397" s="212">
        <v>0</v>
      </c>
      <c r="T397" s="213">
        <f>S397*H397</f>
        <v>0</v>
      </c>
      <c r="AR397" s="17" t="s">
        <v>1353</v>
      </c>
      <c r="AT397" s="17" t="s">
        <v>223</v>
      </c>
      <c r="AU397" s="17" t="s">
        <v>165</v>
      </c>
      <c r="AY397" s="17" t="s">
        <v>157</v>
      </c>
      <c r="BE397" s="214">
        <f>IF(N397="základní",J397,0)</f>
        <v>0</v>
      </c>
      <c r="BF397" s="214">
        <f>IF(N397="snížená",J397,0)</f>
        <v>0</v>
      </c>
      <c r="BG397" s="214">
        <f>IF(N397="zákl. přenesená",J397,0)</f>
        <v>0</v>
      </c>
      <c r="BH397" s="214">
        <f>IF(N397="sníž. přenesená",J397,0)</f>
        <v>0</v>
      </c>
      <c r="BI397" s="214">
        <f>IF(N397="nulová",J397,0)</f>
        <v>0</v>
      </c>
      <c r="BJ397" s="17" t="s">
        <v>165</v>
      </c>
      <c r="BK397" s="214">
        <f>ROUND(I397*H397,0)</f>
        <v>0</v>
      </c>
      <c r="BL397" s="17" t="s">
        <v>538</v>
      </c>
      <c r="BM397" s="17" t="s">
        <v>2776</v>
      </c>
    </row>
    <row r="398" spans="2:51" s="11" customFormat="1" ht="12">
      <c r="B398" s="215"/>
      <c r="C398" s="216"/>
      <c r="D398" s="217" t="s">
        <v>167</v>
      </c>
      <c r="E398" s="218" t="s">
        <v>20</v>
      </c>
      <c r="F398" s="219" t="s">
        <v>2777</v>
      </c>
      <c r="G398" s="216"/>
      <c r="H398" s="220">
        <v>39</v>
      </c>
      <c r="I398" s="221"/>
      <c r="J398" s="216"/>
      <c r="K398" s="216"/>
      <c r="L398" s="222"/>
      <c r="M398" s="223"/>
      <c r="N398" s="224"/>
      <c r="O398" s="224"/>
      <c r="P398" s="224"/>
      <c r="Q398" s="224"/>
      <c r="R398" s="224"/>
      <c r="S398" s="224"/>
      <c r="T398" s="225"/>
      <c r="AT398" s="226" t="s">
        <v>167</v>
      </c>
      <c r="AU398" s="226" t="s">
        <v>165</v>
      </c>
      <c r="AV398" s="11" t="s">
        <v>165</v>
      </c>
      <c r="AW398" s="11" t="s">
        <v>34</v>
      </c>
      <c r="AX398" s="11" t="s">
        <v>8</v>
      </c>
      <c r="AY398" s="226" t="s">
        <v>157</v>
      </c>
    </row>
    <row r="399" spans="2:65" s="1" customFormat="1" ht="16.5" customHeight="1">
      <c r="B399" s="38"/>
      <c r="C399" s="248" t="s">
        <v>916</v>
      </c>
      <c r="D399" s="248" t="s">
        <v>223</v>
      </c>
      <c r="E399" s="249" t="s">
        <v>1362</v>
      </c>
      <c r="F399" s="250" t="s">
        <v>1363</v>
      </c>
      <c r="G399" s="251" t="s">
        <v>231</v>
      </c>
      <c r="H399" s="252">
        <v>12</v>
      </c>
      <c r="I399" s="253"/>
      <c r="J399" s="252">
        <f>ROUND(I399*H399,0)</f>
        <v>0</v>
      </c>
      <c r="K399" s="250" t="s">
        <v>163</v>
      </c>
      <c r="L399" s="254"/>
      <c r="M399" s="255" t="s">
        <v>20</v>
      </c>
      <c r="N399" s="256" t="s">
        <v>46</v>
      </c>
      <c r="O399" s="79"/>
      <c r="P399" s="212">
        <f>O399*H399</f>
        <v>0</v>
      </c>
      <c r="Q399" s="212">
        <v>0.00012</v>
      </c>
      <c r="R399" s="212">
        <f>Q399*H399</f>
        <v>0.00144</v>
      </c>
      <c r="S399" s="212">
        <v>0</v>
      </c>
      <c r="T399" s="213">
        <f>S399*H399</f>
        <v>0</v>
      </c>
      <c r="AR399" s="17" t="s">
        <v>1353</v>
      </c>
      <c r="AT399" s="17" t="s">
        <v>223</v>
      </c>
      <c r="AU399" s="17" t="s">
        <v>165</v>
      </c>
      <c r="AY399" s="17" t="s">
        <v>157</v>
      </c>
      <c r="BE399" s="214">
        <f>IF(N399="základní",J399,0)</f>
        <v>0</v>
      </c>
      <c r="BF399" s="214">
        <f>IF(N399="snížená",J399,0)</f>
        <v>0</v>
      </c>
      <c r="BG399" s="214">
        <f>IF(N399="zákl. přenesená",J399,0)</f>
        <v>0</v>
      </c>
      <c r="BH399" s="214">
        <f>IF(N399="sníž. přenesená",J399,0)</f>
        <v>0</v>
      </c>
      <c r="BI399" s="214">
        <f>IF(N399="nulová",J399,0)</f>
        <v>0</v>
      </c>
      <c r="BJ399" s="17" t="s">
        <v>165</v>
      </c>
      <c r="BK399" s="214">
        <f>ROUND(I399*H399,0)</f>
        <v>0</v>
      </c>
      <c r="BL399" s="17" t="s">
        <v>538</v>
      </c>
      <c r="BM399" s="17" t="s">
        <v>2778</v>
      </c>
    </row>
    <row r="400" spans="2:51" s="11" customFormat="1" ht="12">
      <c r="B400" s="215"/>
      <c r="C400" s="216"/>
      <c r="D400" s="217" t="s">
        <v>167</v>
      </c>
      <c r="E400" s="218" t="s">
        <v>20</v>
      </c>
      <c r="F400" s="219" t="s">
        <v>2779</v>
      </c>
      <c r="G400" s="216"/>
      <c r="H400" s="220">
        <v>12</v>
      </c>
      <c r="I400" s="221"/>
      <c r="J400" s="216"/>
      <c r="K400" s="216"/>
      <c r="L400" s="222"/>
      <c r="M400" s="223"/>
      <c r="N400" s="224"/>
      <c r="O400" s="224"/>
      <c r="P400" s="224"/>
      <c r="Q400" s="224"/>
      <c r="R400" s="224"/>
      <c r="S400" s="224"/>
      <c r="T400" s="225"/>
      <c r="AT400" s="226" t="s">
        <v>167</v>
      </c>
      <c r="AU400" s="226" t="s">
        <v>165</v>
      </c>
      <c r="AV400" s="11" t="s">
        <v>165</v>
      </c>
      <c r="AW400" s="11" t="s">
        <v>34</v>
      </c>
      <c r="AX400" s="11" t="s">
        <v>8</v>
      </c>
      <c r="AY400" s="226" t="s">
        <v>157</v>
      </c>
    </row>
    <row r="401" spans="2:65" s="1" customFormat="1" ht="16.5" customHeight="1">
      <c r="B401" s="38"/>
      <c r="C401" s="248" t="s">
        <v>921</v>
      </c>
      <c r="D401" s="248" t="s">
        <v>223</v>
      </c>
      <c r="E401" s="249" t="s">
        <v>1799</v>
      </c>
      <c r="F401" s="250" t="s">
        <v>1800</v>
      </c>
      <c r="G401" s="251" t="s">
        <v>231</v>
      </c>
      <c r="H401" s="252">
        <v>6</v>
      </c>
      <c r="I401" s="253"/>
      <c r="J401" s="252">
        <f>ROUND(I401*H401,0)</f>
        <v>0</v>
      </c>
      <c r="K401" s="250" t="s">
        <v>163</v>
      </c>
      <c r="L401" s="254"/>
      <c r="M401" s="255" t="s">
        <v>20</v>
      </c>
      <c r="N401" s="256" t="s">
        <v>46</v>
      </c>
      <c r="O401" s="79"/>
      <c r="P401" s="212">
        <f>O401*H401</f>
        <v>0</v>
      </c>
      <c r="Q401" s="212">
        <v>0.00017</v>
      </c>
      <c r="R401" s="212">
        <f>Q401*H401</f>
        <v>0.00102</v>
      </c>
      <c r="S401" s="212">
        <v>0</v>
      </c>
      <c r="T401" s="213">
        <f>S401*H401</f>
        <v>0</v>
      </c>
      <c r="AR401" s="17" t="s">
        <v>1353</v>
      </c>
      <c r="AT401" s="17" t="s">
        <v>223</v>
      </c>
      <c r="AU401" s="17" t="s">
        <v>165</v>
      </c>
      <c r="AY401" s="17" t="s">
        <v>157</v>
      </c>
      <c r="BE401" s="214">
        <f>IF(N401="základní",J401,0)</f>
        <v>0</v>
      </c>
      <c r="BF401" s="214">
        <f>IF(N401="snížená",J401,0)</f>
        <v>0</v>
      </c>
      <c r="BG401" s="214">
        <f>IF(N401="zákl. přenesená",J401,0)</f>
        <v>0</v>
      </c>
      <c r="BH401" s="214">
        <f>IF(N401="sníž. přenesená",J401,0)</f>
        <v>0</v>
      </c>
      <c r="BI401" s="214">
        <f>IF(N401="nulová",J401,0)</f>
        <v>0</v>
      </c>
      <c r="BJ401" s="17" t="s">
        <v>165</v>
      </c>
      <c r="BK401" s="214">
        <f>ROUND(I401*H401,0)</f>
        <v>0</v>
      </c>
      <c r="BL401" s="17" t="s">
        <v>538</v>
      </c>
      <c r="BM401" s="17" t="s">
        <v>2780</v>
      </c>
    </row>
    <row r="402" spans="2:51" s="11" customFormat="1" ht="12">
      <c r="B402" s="215"/>
      <c r="C402" s="216"/>
      <c r="D402" s="217" t="s">
        <v>167</v>
      </c>
      <c r="E402" s="218" t="s">
        <v>20</v>
      </c>
      <c r="F402" s="219" t="s">
        <v>732</v>
      </c>
      <c r="G402" s="216"/>
      <c r="H402" s="220">
        <v>6</v>
      </c>
      <c r="I402" s="221"/>
      <c r="J402" s="216"/>
      <c r="K402" s="216"/>
      <c r="L402" s="222"/>
      <c r="M402" s="223"/>
      <c r="N402" s="224"/>
      <c r="O402" s="224"/>
      <c r="P402" s="224"/>
      <c r="Q402" s="224"/>
      <c r="R402" s="224"/>
      <c r="S402" s="224"/>
      <c r="T402" s="225"/>
      <c r="AT402" s="226" t="s">
        <v>167</v>
      </c>
      <c r="AU402" s="226" t="s">
        <v>165</v>
      </c>
      <c r="AV402" s="11" t="s">
        <v>165</v>
      </c>
      <c r="AW402" s="11" t="s">
        <v>34</v>
      </c>
      <c r="AX402" s="11" t="s">
        <v>8</v>
      </c>
      <c r="AY402" s="226" t="s">
        <v>157</v>
      </c>
    </row>
    <row r="403" spans="2:65" s="1" customFormat="1" ht="16.5" customHeight="1">
      <c r="B403" s="38"/>
      <c r="C403" s="248" t="s">
        <v>927</v>
      </c>
      <c r="D403" s="248" t="s">
        <v>223</v>
      </c>
      <c r="E403" s="249" t="s">
        <v>1802</v>
      </c>
      <c r="F403" s="250" t="s">
        <v>1803</v>
      </c>
      <c r="G403" s="251" t="s">
        <v>231</v>
      </c>
      <c r="H403" s="252">
        <v>10</v>
      </c>
      <c r="I403" s="253"/>
      <c r="J403" s="252">
        <f>ROUND(I403*H403,0)</f>
        <v>0</v>
      </c>
      <c r="K403" s="250" t="s">
        <v>163</v>
      </c>
      <c r="L403" s="254"/>
      <c r="M403" s="255" t="s">
        <v>20</v>
      </c>
      <c r="N403" s="256" t="s">
        <v>46</v>
      </c>
      <c r="O403" s="79"/>
      <c r="P403" s="212">
        <f>O403*H403</f>
        <v>0</v>
      </c>
      <c r="Q403" s="212">
        <v>0.00025</v>
      </c>
      <c r="R403" s="212">
        <f>Q403*H403</f>
        <v>0.0025</v>
      </c>
      <c r="S403" s="212">
        <v>0</v>
      </c>
      <c r="T403" s="213">
        <f>S403*H403</f>
        <v>0</v>
      </c>
      <c r="AR403" s="17" t="s">
        <v>1353</v>
      </c>
      <c r="AT403" s="17" t="s">
        <v>223</v>
      </c>
      <c r="AU403" s="17" t="s">
        <v>165</v>
      </c>
      <c r="AY403" s="17" t="s">
        <v>157</v>
      </c>
      <c r="BE403" s="214">
        <f>IF(N403="základní",J403,0)</f>
        <v>0</v>
      </c>
      <c r="BF403" s="214">
        <f>IF(N403="snížená",J403,0)</f>
        <v>0</v>
      </c>
      <c r="BG403" s="214">
        <f>IF(N403="zákl. přenesená",J403,0)</f>
        <v>0</v>
      </c>
      <c r="BH403" s="214">
        <f>IF(N403="sníž. přenesená",J403,0)</f>
        <v>0</v>
      </c>
      <c r="BI403" s="214">
        <f>IF(N403="nulová",J403,0)</f>
        <v>0</v>
      </c>
      <c r="BJ403" s="17" t="s">
        <v>165</v>
      </c>
      <c r="BK403" s="214">
        <f>ROUND(I403*H403,0)</f>
        <v>0</v>
      </c>
      <c r="BL403" s="17" t="s">
        <v>538</v>
      </c>
      <c r="BM403" s="17" t="s">
        <v>2781</v>
      </c>
    </row>
    <row r="404" spans="2:51" s="11" customFormat="1" ht="12">
      <c r="B404" s="215"/>
      <c r="C404" s="216"/>
      <c r="D404" s="217" t="s">
        <v>167</v>
      </c>
      <c r="E404" s="218" t="s">
        <v>20</v>
      </c>
      <c r="F404" s="219" t="s">
        <v>2782</v>
      </c>
      <c r="G404" s="216"/>
      <c r="H404" s="220">
        <v>10</v>
      </c>
      <c r="I404" s="221"/>
      <c r="J404" s="216"/>
      <c r="K404" s="216"/>
      <c r="L404" s="222"/>
      <c r="M404" s="223"/>
      <c r="N404" s="224"/>
      <c r="O404" s="224"/>
      <c r="P404" s="224"/>
      <c r="Q404" s="224"/>
      <c r="R404" s="224"/>
      <c r="S404" s="224"/>
      <c r="T404" s="225"/>
      <c r="AT404" s="226" t="s">
        <v>167</v>
      </c>
      <c r="AU404" s="226" t="s">
        <v>165</v>
      </c>
      <c r="AV404" s="11" t="s">
        <v>165</v>
      </c>
      <c r="AW404" s="11" t="s">
        <v>34</v>
      </c>
      <c r="AX404" s="11" t="s">
        <v>8</v>
      </c>
      <c r="AY404" s="226" t="s">
        <v>157</v>
      </c>
    </row>
    <row r="405" spans="2:65" s="1" customFormat="1" ht="16.5" customHeight="1">
      <c r="B405" s="38"/>
      <c r="C405" s="248" t="s">
        <v>932</v>
      </c>
      <c r="D405" s="248" t="s">
        <v>223</v>
      </c>
      <c r="E405" s="249" t="s">
        <v>1806</v>
      </c>
      <c r="F405" s="250" t="s">
        <v>1807</v>
      </c>
      <c r="G405" s="251" t="s">
        <v>231</v>
      </c>
      <c r="H405" s="252">
        <v>11</v>
      </c>
      <c r="I405" s="253"/>
      <c r="J405" s="252">
        <f>ROUND(I405*H405,0)</f>
        <v>0</v>
      </c>
      <c r="K405" s="250" t="s">
        <v>209</v>
      </c>
      <c r="L405" s="254"/>
      <c r="M405" s="255" t="s">
        <v>20</v>
      </c>
      <c r="N405" s="256" t="s">
        <v>46</v>
      </c>
      <c r="O405" s="79"/>
      <c r="P405" s="212">
        <f>O405*H405</f>
        <v>0</v>
      </c>
      <c r="Q405" s="212">
        <v>0</v>
      </c>
      <c r="R405" s="212">
        <f>Q405*H405</f>
        <v>0</v>
      </c>
      <c r="S405" s="212">
        <v>0</v>
      </c>
      <c r="T405" s="213">
        <f>S405*H405</f>
        <v>0</v>
      </c>
      <c r="AR405" s="17" t="s">
        <v>1353</v>
      </c>
      <c r="AT405" s="17" t="s">
        <v>223</v>
      </c>
      <c r="AU405" s="17" t="s">
        <v>165</v>
      </c>
      <c r="AY405" s="17" t="s">
        <v>157</v>
      </c>
      <c r="BE405" s="214">
        <f>IF(N405="základní",J405,0)</f>
        <v>0</v>
      </c>
      <c r="BF405" s="214">
        <f>IF(N405="snížená",J405,0)</f>
        <v>0</v>
      </c>
      <c r="BG405" s="214">
        <f>IF(N405="zákl. přenesená",J405,0)</f>
        <v>0</v>
      </c>
      <c r="BH405" s="214">
        <f>IF(N405="sníž. přenesená",J405,0)</f>
        <v>0</v>
      </c>
      <c r="BI405" s="214">
        <f>IF(N405="nulová",J405,0)</f>
        <v>0</v>
      </c>
      <c r="BJ405" s="17" t="s">
        <v>165</v>
      </c>
      <c r="BK405" s="214">
        <f>ROUND(I405*H405,0)</f>
        <v>0</v>
      </c>
      <c r="BL405" s="17" t="s">
        <v>538</v>
      </c>
      <c r="BM405" s="17" t="s">
        <v>2783</v>
      </c>
    </row>
    <row r="406" spans="2:51" s="11" customFormat="1" ht="12">
      <c r="B406" s="215"/>
      <c r="C406" s="216"/>
      <c r="D406" s="217" t="s">
        <v>167</v>
      </c>
      <c r="E406" s="218" t="s">
        <v>20</v>
      </c>
      <c r="F406" s="219" t="s">
        <v>2784</v>
      </c>
      <c r="G406" s="216"/>
      <c r="H406" s="220">
        <v>11</v>
      </c>
      <c r="I406" s="221"/>
      <c r="J406" s="216"/>
      <c r="K406" s="216"/>
      <c r="L406" s="222"/>
      <c r="M406" s="223"/>
      <c r="N406" s="224"/>
      <c r="O406" s="224"/>
      <c r="P406" s="224"/>
      <c r="Q406" s="224"/>
      <c r="R406" s="224"/>
      <c r="S406" s="224"/>
      <c r="T406" s="225"/>
      <c r="AT406" s="226" t="s">
        <v>167</v>
      </c>
      <c r="AU406" s="226" t="s">
        <v>165</v>
      </c>
      <c r="AV406" s="11" t="s">
        <v>165</v>
      </c>
      <c r="AW406" s="11" t="s">
        <v>34</v>
      </c>
      <c r="AX406" s="11" t="s">
        <v>8</v>
      </c>
      <c r="AY406" s="226" t="s">
        <v>157</v>
      </c>
    </row>
    <row r="407" spans="2:65" s="1" customFormat="1" ht="16.5" customHeight="1">
      <c r="B407" s="38"/>
      <c r="C407" s="248" t="s">
        <v>936</v>
      </c>
      <c r="D407" s="248" t="s">
        <v>223</v>
      </c>
      <c r="E407" s="249" t="s">
        <v>1809</v>
      </c>
      <c r="F407" s="250" t="s">
        <v>1810</v>
      </c>
      <c r="G407" s="251" t="s">
        <v>231</v>
      </c>
      <c r="H407" s="252">
        <v>63</v>
      </c>
      <c r="I407" s="253"/>
      <c r="J407" s="252">
        <f>ROUND(I407*H407,0)</f>
        <v>0</v>
      </c>
      <c r="K407" s="250" t="s">
        <v>163</v>
      </c>
      <c r="L407" s="254"/>
      <c r="M407" s="255" t="s">
        <v>20</v>
      </c>
      <c r="N407" s="256" t="s">
        <v>46</v>
      </c>
      <c r="O407" s="79"/>
      <c r="P407" s="212">
        <f>O407*H407</f>
        <v>0</v>
      </c>
      <c r="Q407" s="212">
        <v>6E-05</v>
      </c>
      <c r="R407" s="212">
        <f>Q407*H407</f>
        <v>0.00378</v>
      </c>
      <c r="S407" s="212">
        <v>0</v>
      </c>
      <c r="T407" s="213">
        <f>S407*H407</f>
        <v>0</v>
      </c>
      <c r="AR407" s="17" t="s">
        <v>1353</v>
      </c>
      <c r="AT407" s="17" t="s">
        <v>223</v>
      </c>
      <c r="AU407" s="17" t="s">
        <v>165</v>
      </c>
      <c r="AY407" s="17" t="s">
        <v>157</v>
      </c>
      <c r="BE407" s="214">
        <f>IF(N407="základní",J407,0)</f>
        <v>0</v>
      </c>
      <c r="BF407" s="214">
        <f>IF(N407="snížená",J407,0)</f>
        <v>0</v>
      </c>
      <c r="BG407" s="214">
        <f>IF(N407="zákl. přenesená",J407,0)</f>
        <v>0</v>
      </c>
      <c r="BH407" s="214">
        <f>IF(N407="sníž. přenesená",J407,0)</f>
        <v>0</v>
      </c>
      <c r="BI407" s="214">
        <f>IF(N407="nulová",J407,0)</f>
        <v>0</v>
      </c>
      <c r="BJ407" s="17" t="s">
        <v>165</v>
      </c>
      <c r="BK407" s="214">
        <f>ROUND(I407*H407,0)</f>
        <v>0</v>
      </c>
      <c r="BL407" s="17" t="s">
        <v>538</v>
      </c>
      <c r="BM407" s="17" t="s">
        <v>2785</v>
      </c>
    </row>
    <row r="408" spans="2:51" s="11" customFormat="1" ht="12">
      <c r="B408" s="215"/>
      <c r="C408" s="216"/>
      <c r="D408" s="217" t="s">
        <v>167</v>
      </c>
      <c r="E408" s="218" t="s">
        <v>20</v>
      </c>
      <c r="F408" s="219" t="s">
        <v>2786</v>
      </c>
      <c r="G408" s="216"/>
      <c r="H408" s="220">
        <v>63</v>
      </c>
      <c r="I408" s="221"/>
      <c r="J408" s="216"/>
      <c r="K408" s="216"/>
      <c r="L408" s="222"/>
      <c r="M408" s="223"/>
      <c r="N408" s="224"/>
      <c r="O408" s="224"/>
      <c r="P408" s="224"/>
      <c r="Q408" s="224"/>
      <c r="R408" s="224"/>
      <c r="S408" s="224"/>
      <c r="T408" s="225"/>
      <c r="AT408" s="226" t="s">
        <v>167</v>
      </c>
      <c r="AU408" s="226" t="s">
        <v>165</v>
      </c>
      <c r="AV408" s="11" t="s">
        <v>165</v>
      </c>
      <c r="AW408" s="11" t="s">
        <v>34</v>
      </c>
      <c r="AX408" s="11" t="s">
        <v>8</v>
      </c>
      <c r="AY408" s="226" t="s">
        <v>157</v>
      </c>
    </row>
    <row r="409" spans="2:65" s="1" customFormat="1" ht="16.5" customHeight="1">
      <c r="B409" s="38"/>
      <c r="C409" s="248" t="s">
        <v>941</v>
      </c>
      <c r="D409" s="248" t="s">
        <v>223</v>
      </c>
      <c r="E409" s="249" t="s">
        <v>1813</v>
      </c>
      <c r="F409" s="250" t="s">
        <v>1814</v>
      </c>
      <c r="G409" s="251" t="s">
        <v>707</v>
      </c>
      <c r="H409" s="252">
        <v>25</v>
      </c>
      <c r="I409" s="253"/>
      <c r="J409" s="252">
        <f>ROUND(I409*H409,0)</f>
        <v>0</v>
      </c>
      <c r="K409" s="250" t="s">
        <v>209</v>
      </c>
      <c r="L409" s="254"/>
      <c r="M409" s="255" t="s">
        <v>20</v>
      </c>
      <c r="N409" s="256" t="s">
        <v>46</v>
      </c>
      <c r="O409" s="79"/>
      <c r="P409" s="212">
        <f>O409*H409</f>
        <v>0</v>
      </c>
      <c r="Q409" s="212">
        <v>0</v>
      </c>
      <c r="R409" s="212">
        <f>Q409*H409</f>
        <v>0</v>
      </c>
      <c r="S409" s="212">
        <v>0</v>
      </c>
      <c r="T409" s="213">
        <f>S409*H409</f>
        <v>0</v>
      </c>
      <c r="AR409" s="17" t="s">
        <v>1353</v>
      </c>
      <c r="AT409" s="17" t="s">
        <v>223</v>
      </c>
      <c r="AU409" s="17" t="s">
        <v>165</v>
      </c>
      <c r="AY409" s="17" t="s">
        <v>157</v>
      </c>
      <c r="BE409" s="214">
        <f>IF(N409="základní",J409,0)</f>
        <v>0</v>
      </c>
      <c r="BF409" s="214">
        <f>IF(N409="snížená",J409,0)</f>
        <v>0</v>
      </c>
      <c r="BG409" s="214">
        <f>IF(N409="zákl. přenesená",J409,0)</f>
        <v>0</v>
      </c>
      <c r="BH409" s="214">
        <f>IF(N409="sníž. přenesená",J409,0)</f>
        <v>0</v>
      </c>
      <c r="BI409" s="214">
        <f>IF(N409="nulová",J409,0)</f>
        <v>0</v>
      </c>
      <c r="BJ409" s="17" t="s">
        <v>165</v>
      </c>
      <c r="BK409" s="214">
        <f>ROUND(I409*H409,0)</f>
        <v>0</v>
      </c>
      <c r="BL409" s="17" t="s">
        <v>538</v>
      </c>
      <c r="BM409" s="17" t="s">
        <v>2787</v>
      </c>
    </row>
    <row r="410" spans="2:51" s="11" customFormat="1" ht="12">
      <c r="B410" s="215"/>
      <c r="C410" s="216"/>
      <c r="D410" s="217" t="s">
        <v>167</v>
      </c>
      <c r="E410" s="218" t="s">
        <v>20</v>
      </c>
      <c r="F410" s="219" t="s">
        <v>2788</v>
      </c>
      <c r="G410" s="216"/>
      <c r="H410" s="220">
        <v>25</v>
      </c>
      <c r="I410" s="221"/>
      <c r="J410" s="216"/>
      <c r="K410" s="216"/>
      <c r="L410" s="222"/>
      <c r="M410" s="223"/>
      <c r="N410" s="224"/>
      <c r="O410" s="224"/>
      <c r="P410" s="224"/>
      <c r="Q410" s="224"/>
      <c r="R410" s="224"/>
      <c r="S410" s="224"/>
      <c r="T410" s="225"/>
      <c r="AT410" s="226" t="s">
        <v>167</v>
      </c>
      <c r="AU410" s="226" t="s">
        <v>165</v>
      </c>
      <c r="AV410" s="11" t="s">
        <v>165</v>
      </c>
      <c r="AW410" s="11" t="s">
        <v>34</v>
      </c>
      <c r="AX410" s="11" t="s">
        <v>8</v>
      </c>
      <c r="AY410" s="226" t="s">
        <v>157</v>
      </c>
    </row>
    <row r="411" spans="2:65" s="1" customFormat="1" ht="16.5" customHeight="1">
      <c r="B411" s="38"/>
      <c r="C411" s="248" t="s">
        <v>946</v>
      </c>
      <c r="D411" s="248" t="s">
        <v>223</v>
      </c>
      <c r="E411" s="249" t="s">
        <v>1817</v>
      </c>
      <c r="F411" s="250" t="s">
        <v>1818</v>
      </c>
      <c r="G411" s="251" t="s">
        <v>707</v>
      </c>
      <c r="H411" s="252">
        <v>1</v>
      </c>
      <c r="I411" s="253"/>
      <c r="J411" s="252">
        <f>ROUND(I411*H411,0)</f>
        <v>0</v>
      </c>
      <c r="K411" s="250" t="s">
        <v>163</v>
      </c>
      <c r="L411" s="254"/>
      <c r="M411" s="255" t="s">
        <v>20</v>
      </c>
      <c r="N411" s="256" t="s">
        <v>46</v>
      </c>
      <c r="O411" s="79"/>
      <c r="P411" s="212">
        <f>O411*H411</f>
        <v>0</v>
      </c>
      <c r="Q411" s="212">
        <v>0.0004</v>
      </c>
      <c r="R411" s="212">
        <f>Q411*H411</f>
        <v>0.0004</v>
      </c>
      <c r="S411" s="212">
        <v>0</v>
      </c>
      <c r="T411" s="213">
        <f>S411*H411</f>
        <v>0</v>
      </c>
      <c r="AR411" s="17" t="s">
        <v>1353</v>
      </c>
      <c r="AT411" s="17" t="s">
        <v>223</v>
      </c>
      <c r="AU411" s="17" t="s">
        <v>165</v>
      </c>
      <c r="AY411" s="17" t="s">
        <v>157</v>
      </c>
      <c r="BE411" s="214">
        <f>IF(N411="základní",J411,0)</f>
        <v>0</v>
      </c>
      <c r="BF411" s="214">
        <f>IF(N411="snížená",J411,0)</f>
        <v>0</v>
      </c>
      <c r="BG411" s="214">
        <f>IF(N411="zákl. přenesená",J411,0)</f>
        <v>0</v>
      </c>
      <c r="BH411" s="214">
        <f>IF(N411="sníž. přenesená",J411,0)</f>
        <v>0</v>
      </c>
      <c r="BI411" s="214">
        <f>IF(N411="nulová",J411,0)</f>
        <v>0</v>
      </c>
      <c r="BJ411" s="17" t="s">
        <v>165</v>
      </c>
      <c r="BK411" s="214">
        <f>ROUND(I411*H411,0)</f>
        <v>0</v>
      </c>
      <c r="BL411" s="17" t="s">
        <v>538</v>
      </c>
      <c r="BM411" s="17" t="s">
        <v>2789</v>
      </c>
    </row>
    <row r="412" spans="2:51" s="11" customFormat="1" ht="12">
      <c r="B412" s="215"/>
      <c r="C412" s="216"/>
      <c r="D412" s="217" t="s">
        <v>167</v>
      </c>
      <c r="E412" s="218" t="s">
        <v>20</v>
      </c>
      <c r="F412" s="219" t="s">
        <v>8</v>
      </c>
      <c r="G412" s="216"/>
      <c r="H412" s="220">
        <v>1</v>
      </c>
      <c r="I412" s="221"/>
      <c r="J412" s="216"/>
      <c r="K412" s="216"/>
      <c r="L412" s="222"/>
      <c r="M412" s="223"/>
      <c r="N412" s="224"/>
      <c r="O412" s="224"/>
      <c r="P412" s="224"/>
      <c r="Q412" s="224"/>
      <c r="R412" s="224"/>
      <c r="S412" s="224"/>
      <c r="T412" s="225"/>
      <c r="AT412" s="226" t="s">
        <v>167</v>
      </c>
      <c r="AU412" s="226" t="s">
        <v>165</v>
      </c>
      <c r="AV412" s="11" t="s">
        <v>165</v>
      </c>
      <c r="AW412" s="11" t="s">
        <v>34</v>
      </c>
      <c r="AX412" s="11" t="s">
        <v>8</v>
      </c>
      <c r="AY412" s="226" t="s">
        <v>157</v>
      </c>
    </row>
    <row r="413" spans="2:65" s="1" customFormat="1" ht="16.5" customHeight="1">
      <c r="B413" s="38"/>
      <c r="C413" s="248" t="s">
        <v>951</v>
      </c>
      <c r="D413" s="248" t="s">
        <v>223</v>
      </c>
      <c r="E413" s="249" t="s">
        <v>1820</v>
      </c>
      <c r="F413" s="250" t="s">
        <v>1821</v>
      </c>
      <c r="G413" s="251" t="s">
        <v>707</v>
      </c>
      <c r="H413" s="252">
        <v>3</v>
      </c>
      <c r="I413" s="253"/>
      <c r="J413" s="252">
        <f>ROUND(I413*H413,0)</f>
        <v>0</v>
      </c>
      <c r="K413" s="250" t="s">
        <v>163</v>
      </c>
      <c r="L413" s="254"/>
      <c r="M413" s="255" t="s">
        <v>20</v>
      </c>
      <c r="N413" s="256" t="s">
        <v>46</v>
      </c>
      <c r="O413" s="79"/>
      <c r="P413" s="212">
        <f>O413*H413</f>
        <v>0</v>
      </c>
      <c r="Q413" s="212">
        <v>0.0004</v>
      </c>
      <c r="R413" s="212">
        <f>Q413*H413</f>
        <v>0.0012000000000000001</v>
      </c>
      <c r="S413" s="212">
        <v>0</v>
      </c>
      <c r="T413" s="213">
        <f>S413*H413</f>
        <v>0</v>
      </c>
      <c r="AR413" s="17" t="s">
        <v>1353</v>
      </c>
      <c r="AT413" s="17" t="s">
        <v>223</v>
      </c>
      <c r="AU413" s="17" t="s">
        <v>165</v>
      </c>
      <c r="AY413" s="17" t="s">
        <v>157</v>
      </c>
      <c r="BE413" s="214">
        <f>IF(N413="základní",J413,0)</f>
        <v>0</v>
      </c>
      <c r="BF413" s="214">
        <f>IF(N413="snížená",J413,0)</f>
        <v>0</v>
      </c>
      <c r="BG413" s="214">
        <f>IF(N413="zákl. přenesená",J413,0)</f>
        <v>0</v>
      </c>
      <c r="BH413" s="214">
        <f>IF(N413="sníž. přenesená",J413,0)</f>
        <v>0</v>
      </c>
      <c r="BI413" s="214">
        <f>IF(N413="nulová",J413,0)</f>
        <v>0</v>
      </c>
      <c r="BJ413" s="17" t="s">
        <v>165</v>
      </c>
      <c r="BK413" s="214">
        <f>ROUND(I413*H413,0)</f>
        <v>0</v>
      </c>
      <c r="BL413" s="17" t="s">
        <v>538</v>
      </c>
      <c r="BM413" s="17" t="s">
        <v>2790</v>
      </c>
    </row>
    <row r="414" spans="2:51" s="11" customFormat="1" ht="12">
      <c r="B414" s="215"/>
      <c r="C414" s="216"/>
      <c r="D414" s="217" t="s">
        <v>167</v>
      </c>
      <c r="E414" s="218" t="s">
        <v>20</v>
      </c>
      <c r="F414" s="219" t="s">
        <v>846</v>
      </c>
      <c r="G414" s="216"/>
      <c r="H414" s="220">
        <v>3</v>
      </c>
      <c r="I414" s="221"/>
      <c r="J414" s="216"/>
      <c r="K414" s="216"/>
      <c r="L414" s="222"/>
      <c r="M414" s="223"/>
      <c r="N414" s="224"/>
      <c r="O414" s="224"/>
      <c r="P414" s="224"/>
      <c r="Q414" s="224"/>
      <c r="R414" s="224"/>
      <c r="S414" s="224"/>
      <c r="T414" s="225"/>
      <c r="AT414" s="226" t="s">
        <v>167</v>
      </c>
      <c r="AU414" s="226" t="s">
        <v>165</v>
      </c>
      <c r="AV414" s="11" t="s">
        <v>165</v>
      </c>
      <c r="AW414" s="11" t="s">
        <v>34</v>
      </c>
      <c r="AX414" s="11" t="s">
        <v>8</v>
      </c>
      <c r="AY414" s="226" t="s">
        <v>157</v>
      </c>
    </row>
    <row r="415" spans="2:65" s="1" customFormat="1" ht="16.5" customHeight="1">
      <c r="B415" s="38"/>
      <c r="C415" s="248" t="s">
        <v>956</v>
      </c>
      <c r="D415" s="248" t="s">
        <v>223</v>
      </c>
      <c r="E415" s="249" t="s">
        <v>1823</v>
      </c>
      <c r="F415" s="250" t="s">
        <v>1824</v>
      </c>
      <c r="G415" s="251" t="s">
        <v>707</v>
      </c>
      <c r="H415" s="252">
        <v>3</v>
      </c>
      <c r="I415" s="253"/>
      <c r="J415" s="252">
        <f>ROUND(I415*H415,0)</f>
        <v>0</v>
      </c>
      <c r="K415" s="250" t="s">
        <v>163</v>
      </c>
      <c r="L415" s="254"/>
      <c r="M415" s="255" t="s">
        <v>20</v>
      </c>
      <c r="N415" s="256" t="s">
        <v>46</v>
      </c>
      <c r="O415" s="79"/>
      <c r="P415" s="212">
        <f>O415*H415</f>
        <v>0</v>
      </c>
      <c r="Q415" s="212">
        <v>0.0004</v>
      </c>
      <c r="R415" s="212">
        <f>Q415*H415</f>
        <v>0.0012000000000000001</v>
      </c>
      <c r="S415" s="212">
        <v>0</v>
      </c>
      <c r="T415" s="213">
        <f>S415*H415</f>
        <v>0</v>
      </c>
      <c r="AR415" s="17" t="s">
        <v>1353</v>
      </c>
      <c r="AT415" s="17" t="s">
        <v>223</v>
      </c>
      <c r="AU415" s="17" t="s">
        <v>165</v>
      </c>
      <c r="AY415" s="17" t="s">
        <v>157</v>
      </c>
      <c r="BE415" s="214">
        <f>IF(N415="základní",J415,0)</f>
        <v>0</v>
      </c>
      <c r="BF415" s="214">
        <f>IF(N415="snížená",J415,0)</f>
        <v>0</v>
      </c>
      <c r="BG415" s="214">
        <f>IF(N415="zákl. přenesená",J415,0)</f>
        <v>0</v>
      </c>
      <c r="BH415" s="214">
        <f>IF(N415="sníž. přenesená",J415,0)</f>
        <v>0</v>
      </c>
      <c r="BI415" s="214">
        <f>IF(N415="nulová",J415,0)</f>
        <v>0</v>
      </c>
      <c r="BJ415" s="17" t="s">
        <v>165</v>
      </c>
      <c r="BK415" s="214">
        <f>ROUND(I415*H415,0)</f>
        <v>0</v>
      </c>
      <c r="BL415" s="17" t="s">
        <v>538</v>
      </c>
      <c r="BM415" s="17" t="s">
        <v>2791</v>
      </c>
    </row>
    <row r="416" spans="2:51" s="11" customFormat="1" ht="12">
      <c r="B416" s="215"/>
      <c r="C416" s="216"/>
      <c r="D416" s="217" t="s">
        <v>167</v>
      </c>
      <c r="E416" s="218" t="s">
        <v>20</v>
      </c>
      <c r="F416" s="219" t="s">
        <v>846</v>
      </c>
      <c r="G416" s="216"/>
      <c r="H416" s="220">
        <v>3</v>
      </c>
      <c r="I416" s="221"/>
      <c r="J416" s="216"/>
      <c r="K416" s="216"/>
      <c r="L416" s="222"/>
      <c r="M416" s="223"/>
      <c r="N416" s="224"/>
      <c r="O416" s="224"/>
      <c r="P416" s="224"/>
      <c r="Q416" s="224"/>
      <c r="R416" s="224"/>
      <c r="S416" s="224"/>
      <c r="T416" s="225"/>
      <c r="AT416" s="226" t="s">
        <v>167</v>
      </c>
      <c r="AU416" s="226" t="s">
        <v>165</v>
      </c>
      <c r="AV416" s="11" t="s">
        <v>165</v>
      </c>
      <c r="AW416" s="11" t="s">
        <v>34</v>
      </c>
      <c r="AX416" s="11" t="s">
        <v>8</v>
      </c>
      <c r="AY416" s="226" t="s">
        <v>157</v>
      </c>
    </row>
    <row r="417" spans="2:65" s="1" customFormat="1" ht="16.5" customHeight="1">
      <c r="B417" s="38"/>
      <c r="C417" s="248" t="s">
        <v>961</v>
      </c>
      <c r="D417" s="248" t="s">
        <v>223</v>
      </c>
      <c r="E417" s="249" t="s">
        <v>1826</v>
      </c>
      <c r="F417" s="250" t="s">
        <v>1827</v>
      </c>
      <c r="G417" s="251" t="s">
        <v>231</v>
      </c>
      <c r="H417" s="252">
        <v>1.75</v>
      </c>
      <c r="I417" s="253"/>
      <c r="J417" s="252">
        <f>ROUND(I417*H417,0)</f>
        <v>0</v>
      </c>
      <c r="K417" s="250" t="s">
        <v>163</v>
      </c>
      <c r="L417" s="254"/>
      <c r="M417" s="255" t="s">
        <v>20</v>
      </c>
      <c r="N417" s="256" t="s">
        <v>46</v>
      </c>
      <c r="O417" s="79"/>
      <c r="P417" s="212">
        <f>O417*H417</f>
        <v>0</v>
      </c>
      <c r="Q417" s="212">
        <v>5E-05</v>
      </c>
      <c r="R417" s="212">
        <f>Q417*H417</f>
        <v>8.75E-05</v>
      </c>
      <c r="S417" s="212">
        <v>0</v>
      </c>
      <c r="T417" s="213">
        <f>S417*H417</f>
        <v>0</v>
      </c>
      <c r="AR417" s="17" t="s">
        <v>1353</v>
      </c>
      <c r="AT417" s="17" t="s">
        <v>223</v>
      </c>
      <c r="AU417" s="17" t="s">
        <v>165</v>
      </c>
      <c r="AY417" s="17" t="s">
        <v>157</v>
      </c>
      <c r="BE417" s="214">
        <f>IF(N417="základní",J417,0)</f>
        <v>0</v>
      </c>
      <c r="BF417" s="214">
        <f>IF(N417="snížená",J417,0)</f>
        <v>0</v>
      </c>
      <c r="BG417" s="214">
        <f>IF(N417="zákl. přenesená",J417,0)</f>
        <v>0</v>
      </c>
      <c r="BH417" s="214">
        <f>IF(N417="sníž. přenesená",J417,0)</f>
        <v>0</v>
      </c>
      <c r="BI417" s="214">
        <f>IF(N417="nulová",J417,0)</f>
        <v>0</v>
      </c>
      <c r="BJ417" s="17" t="s">
        <v>165</v>
      </c>
      <c r="BK417" s="214">
        <f>ROUND(I417*H417,0)</f>
        <v>0</v>
      </c>
      <c r="BL417" s="17" t="s">
        <v>538</v>
      </c>
      <c r="BM417" s="17" t="s">
        <v>2792</v>
      </c>
    </row>
    <row r="418" spans="2:51" s="11" customFormat="1" ht="12">
      <c r="B418" s="215"/>
      <c r="C418" s="216"/>
      <c r="D418" s="217" t="s">
        <v>167</v>
      </c>
      <c r="E418" s="218" t="s">
        <v>20</v>
      </c>
      <c r="F418" s="219" t="s">
        <v>1829</v>
      </c>
      <c r="G418" s="216"/>
      <c r="H418" s="220">
        <v>1.75</v>
      </c>
      <c r="I418" s="221"/>
      <c r="J418" s="216"/>
      <c r="K418" s="216"/>
      <c r="L418" s="222"/>
      <c r="M418" s="223"/>
      <c r="N418" s="224"/>
      <c r="O418" s="224"/>
      <c r="P418" s="224"/>
      <c r="Q418" s="224"/>
      <c r="R418" s="224"/>
      <c r="S418" s="224"/>
      <c r="T418" s="225"/>
      <c r="AT418" s="226" t="s">
        <v>167</v>
      </c>
      <c r="AU418" s="226" t="s">
        <v>165</v>
      </c>
      <c r="AV418" s="11" t="s">
        <v>165</v>
      </c>
      <c r="AW418" s="11" t="s">
        <v>34</v>
      </c>
      <c r="AX418" s="11" t="s">
        <v>8</v>
      </c>
      <c r="AY418" s="226" t="s">
        <v>157</v>
      </c>
    </row>
    <row r="419" spans="2:65" s="1" customFormat="1" ht="16.5" customHeight="1">
      <c r="B419" s="38"/>
      <c r="C419" s="248" t="s">
        <v>966</v>
      </c>
      <c r="D419" s="248" t="s">
        <v>223</v>
      </c>
      <c r="E419" s="249" t="s">
        <v>1830</v>
      </c>
      <c r="F419" s="250" t="s">
        <v>1831</v>
      </c>
      <c r="G419" s="251" t="s">
        <v>707</v>
      </c>
      <c r="H419" s="252">
        <v>3.5</v>
      </c>
      <c r="I419" s="253"/>
      <c r="J419" s="252">
        <f>ROUND(I419*H419,0)</f>
        <v>0</v>
      </c>
      <c r="K419" s="250" t="s">
        <v>163</v>
      </c>
      <c r="L419" s="254"/>
      <c r="M419" s="255" t="s">
        <v>20</v>
      </c>
      <c r="N419" s="256" t="s">
        <v>46</v>
      </c>
      <c r="O419" s="79"/>
      <c r="P419" s="212">
        <f>O419*H419</f>
        <v>0</v>
      </c>
      <c r="Q419" s="212">
        <v>5E-05</v>
      </c>
      <c r="R419" s="212">
        <f>Q419*H419</f>
        <v>0.000175</v>
      </c>
      <c r="S419" s="212">
        <v>0</v>
      </c>
      <c r="T419" s="213">
        <f>S419*H419</f>
        <v>0</v>
      </c>
      <c r="AR419" s="17" t="s">
        <v>1353</v>
      </c>
      <c r="AT419" s="17" t="s">
        <v>223</v>
      </c>
      <c r="AU419" s="17" t="s">
        <v>165</v>
      </c>
      <c r="AY419" s="17" t="s">
        <v>157</v>
      </c>
      <c r="BE419" s="214">
        <f>IF(N419="základní",J419,0)</f>
        <v>0</v>
      </c>
      <c r="BF419" s="214">
        <f>IF(N419="snížená",J419,0)</f>
        <v>0</v>
      </c>
      <c r="BG419" s="214">
        <f>IF(N419="zákl. přenesená",J419,0)</f>
        <v>0</v>
      </c>
      <c r="BH419" s="214">
        <f>IF(N419="sníž. přenesená",J419,0)</f>
        <v>0</v>
      </c>
      <c r="BI419" s="214">
        <f>IF(N419="nulová",J419,0)</f>
        <v>0</v>
      </c>
      <c r="BJ419" s="17" t="s">
        <v>165</v>
      </c>
      <c r="BK419" s="214">
        <f>ROUND(I419*H419,0)</f>
        <v>0</v>
      </c>
      <c r="BL419" s="17" t="s">
        <v>538</v>
      </c>
      <c r="BM419" s="17" t="s">
        <v>2793</v>
      </c>
    </row>
    <row r="420" spans="2:51" s="11" customFormat="1" ht="12">
      <c r="B420" s="215"/>
      <c r="C420" s="216"/>
      <c r="D420" s="217" t="s">
        <v>167</v>
      </c>
      <c r="E420" s="218" t="s">
        <v>20</v>
      </c>
      <c r="F420" s="219" t="s">
        <v>2794</v>
      </c>
      <c r="G420" s="216"/>
      <c r="H420" s="220">
        <v>3.5</v>
      </c>
      <c r="I420" s="221"/>
      <c r="J420" s="216"/>
      <c r="K420" s="216"/>
      <c r="L420" s="222"/>
      <c r="M420" s="223"/>
      <c r="N420" s="224"/>
      <c r="O420" s="224"/>
      <c r="P420" s="224"/>
      <c r="Q420" s="224"/>
      <c r="R420" s="224"/>
      <c r="S420" s="224"/>
      <c r="T420" s="225"/>
      <c r="AT420" s="226" t="s">
        <v>167</v>
      </c>
      <c r="AU420" s="226" t="s">
        <v>165</v>
      </c>
      <c r="AV420" s="11" t="s">
        <v>165</v>
      </c>
      <c r="AW420" s="11" t="s">
        <v>34</v>
      </c>
      <c r="AX420" s="11" t="s">
        <v>8</v>
      </c>
      <c r="AY420" s="226" t="s">
        <v>157</v>
      </c>
    </row>
    <row r="421" spans="2:65" s="1" customFormat="1" ht="112.5" customHeight="1">
      <c r="B421" s="38"/>
      <c r="C421" s="248" t="s">
        <v>970</v>
      </c>
      <c r="D421" s="248" t="s">
        <v>223</v>
      </c>
      <c r="E421" s="249" t="s">
        <v>1834</v>
      </c>
      <c r="F421" s="250" t="s">
        <v>1835</v>
      </c>
      <c r="G421" s="251" t="s">
        <v>434</v>
      </c>
      <c r="H421" s="252">
        <v>1</v>
      </c>
      <c r="I421" s="253"/>
      <c r="J421" s="252">
        <f>ROUND(I421*H421,0)</f>
        <v>0</v>
      </c>
      <c r="K421" s="250" t="s">
        <v>209</v>
      </c>
      <c r="L421" s="254"/>
      <c r="M421" s="255" t="s">
        <v>20</v>
      </c>
      <c r="N421" s="256" t="s">
        <v>46</v>
      </c>
      <c r="O421" s="79"/>
      <c r="P421" s="212">
        <f>O421*H421</f>
        <v>0</v>
      </c>
      <c r="Q421" s="212">
        <v>0</v>
      </c>
      <c r="R421" s="212">
        <f>Q421*H421</f>
        <v>0</v>
      </c>
      <c r="S421" s="212">
        <v>0</v>
      </c>
      <c r="T421" s="213">
        <f>S421*H421</f>
        <v>0</v>
      </c>
      <c r="AR421" s="17" t="s">
        <v>1353</v>
      </c>
      <c r="AT421" s="17" t="s">
        <v>223</v>
      </c>
      <c r="AU421" s="17" t="s">
        <v>165</v>
      </c>
      <c r="AY421" s="17" t="s">
        <v>157</v>
      </c>
      <c r="BE421" s="214">
        <f>IF(N421="základní",J421,0)</f>
        <v>0</v>
      </c>
      <c r="BF421" s="214">
        <f>IF(N421="snížená",J421,0)</f>
        <v>0</v>
      </c>
      <c r="BG421" s="214">
        <f>IF(N421="zákl. přenesená",J421,0)</f>
        <v>0</v>
      </c>
      <c r="BH421" s="214">
        <f>IF(N421="sníž. přenesená",J421,0)</f>
        <v>0</v>
      </c>
      <c r="BI421" s="214">
        <f>IF(N421="nulová",J421,0)</f>
        <v>0</v>
      </c>
      <c r="BJ421" s="17" t="s">
        <v>165</v>
      </c>
      <c r="BK421" s="214">
        <f>ROUND(I421*H421,0)</f>
        <v>0</v>
      </c>
      <c r="BL421" s="17" t="s">
        <v>538</v>
      </c>
      <c r="BM421" s="17" t="s">
        <v>2795</v>
      </c>
    </row>
    <row r="422" spans="2:51" s="11" customFormat="1" ht="12">
      <c r="B422" s="215"/>
      <c r="C422" s="216"/>
      <c r="D422" s="217" t="s">
        <v>167</v>
      </c>
      <c r="E422" s="218" t="s">
        <v>20</v>
      </c>
      <c r="F422" s="219" t="s">
        <v>8</v>
      </c>
      <c r="G422" s="216"/>
      <c r="H422" s="220">
        <v>1</v>
      </c>
      <c r="I422" s="221"/>
      <c r="J422" s="216"/>
      <c r="K422" s="216"/>
      <c r="L422" s="222"/>
      <c r="M422" s="223"/>
      <c r="N422" s="224"/>
      <c r="O422" s="224"/>
      <c r="P422" s="224"/>
      <c r="Q422" s="224"/>
      <c r="R422" s="224"/>
      <c r="S422" s="224"/>
      <c r="T422" s="225"/>
      <c r="AT422" s="226" t="s">
        <v>167</v>
      </c>
      <c r="AU422" s="226" t="s">
        <v>165</v>
      </c>
      <c r="AV422" s="11" t="s">
        <v>165</v>
      </c>
      <c r="AW422" s="11" t="s">
        <v>34</v>
      </c>
      <c r="AX422" s="11" t="s">
        <v>8</v>
      </c>
      <c r="AY422" s="226" t="s">
        <v>157</v>
      </c>
    </row>
    <row r="423" spans="2:65" s="1" customFormat="1" ht="112.5" customHeight="1">
      <c r="B423" s="38"/>
      <c r="C423" s="248" t="s">
        <v>975</v>
      </c>
      <c r="D423" s="248" t="s">
        <v>223</v>
      </c>
      <c r="E423" s="249" t="s">
        <v>1837</v>
      </c>
      <c r="F423" s="250" t="s">
        <v>2796</v>
      </c>
      <c r="G423" s="251" t="s">
        <v>434</v>
      </c>
      <c r="H423" s="252">
        <v>1</v>
      </c>
      <c r="I423" s="253"/>
      <c r="J423" s="252">
        <f>ROUND(I423*H423,0)</f>
        <v>0</v>
      </c>
      <c r="K423" s="250" t="s">
        <v>209</v>
      </c>
      <c r="L423" s="254"/>
      <c r="M423" s="255" t="s">
        <v>20</v>
      </c>
      <c r="N423" s="256" t="s">
        <v>46</v>
      </c>
      <c r="O423" s="79"/>
      <c r="P423" s="212">
        <f>O423*H423</f>
        <v>0</v>
      </c>
      <c r="Q423" s="212">
        <v>0</v>
      </c>
      <c r="R423" s="212">
        <f>Q423*H423</f>
        <v>0</v>
      </c>
      <c r="S423" s="212">
        <v>0</v>
      </c>
      <c r="T423" s="213">
        <f>S423*H423</f>
        <v>0</v>
      </c>
      <c r="AR423" s="17" t="s">
        <v>1353</v>
      </c>
      <c r="AT423" s="17" t="s">
        <v>223</v>
      </c>
      <c r="AU423" s="17" t="s">
        <v>165</v>
      </c>
      <c r="AY423" s="17" t="s">
        <v>157</v>
      </c>
      <c r="BE423" s="214">
        <f>IF(N423="základní",J423,0)</f>
        <v>0</v>
      </c>
      <c r="BF423" s="214">
        <f>IF(N423="snížená",J423,0)</f>
        <v>0</v>
      </c>
      <c r="BG423" s="214">
        <f>IF(N423="zákl. přenesená",J423,0)</f>
        <v>0</v>
      </c>
      <c r="BH423" s="214">
        <f>IF(N423="sníž. přenesená",J423,0)</f>
        <v>0</v>
      </c>
      <c r="BI423" s="214">
        <f>IF(N423="nulová",J423,0)</f>
        <v>0</v>
      </c>
      <c r="BJ423" s="17" t="s">
        <v>165</v>
      </c>
      <c r="BK423" s="214">
        <f>ROUND(I423*H423,0)</f>
        <v>0</v>
      </c>
      <c r="BL423" s="17" t="s">
        <v>538</v>
      </c>
      <c r="BM423" s="17" t="s">
        <v>2797</v>
      </c>
    </row>
    <row r="424" spans="2:51" s="11" customFormat="1" ht="12">
      <c r="B424" s="215"/>
      <c r="C424" s="216"/>
      <c r="D424" s="217" t="s">
        <v>167</v>
      </c>
      <c r="E424" s="218" t="s">
        <v>20</v>
      </c>
      <c r="F424" s="219" t="s">
        <v>8</v>
      </c>
      <c r="G424" s="216"/>
      <c r="H424" s="220">
        <v>1</v>
      </c>
      <c r="I424" s="221"/>
      <c r="J424" s="216"/>
      <c r="K424" s="216"/>
      <c r="L424" s="222"/>
      <c r="M424" s="223"/>
      <c r="N424" s="224"/>
      <c r="O424" s="224"/>
      <c r="P424" s="224"/>
      <c r="Q424" s="224"/>
      <c r="R424" s="224"/>
      <c r="S424" s="224"/>
      <c r="T424" s="225"/>
      <c r="AT424" s="226" t="s">
        <v>167</v>
      </c>
      <c r="AU424" s="226" t="s">
        <v>165</v>
      </c>
      <c r="AV424" s="11" t="s">
        <v>165</v>
      </c>
      <c r="AW424" s="11" t="s">
        <v>34</v>
      </c>
      <c r="AX424" s="11" t="s">
        <v>8</v>
      </c>
      <c r="AY424" s="226" t="s">
        <v>157</v>
      </c>
    </row>
    <row r="425" spans="2:65" s="1" customFormat="1" ht="16.5" customHeight="1">
      <c r="B425" s="38"/>
      <c r="C425" s="248" t="s">
        <v>980</v>
      </c>
      <c r="D425" s="248" t="s">
        <v>223</v>
      </c>
      <c r="E425" s="249" t="s">
        <v>1839</v>
      </c>
      <c r="F425" s="250" t="s">
        <v>1840</v>
      </c>
      <c r="G425" s="251" t="s">
        <v>434</v>
      </c>
      <c r="H425" s="252">
        <v>1</v>
      </c>
      <c r="I425" s="253"/>
      <c r="J425" s="252">
        <f>ROUND(I425*H425,0)</f>
        <v>0</v>
      </c>
      <c r="K425" s="250" t="s">
        <v>209</v>
      </c>
      <c r="L425" s="254"/>
      <c r="M425" s="255" t="s">
        <v>20</v>
      </c>
      <c r="N425" s="256" t="s">
        <v>46</v>
      </c>
      <c r="O425" s="79"/>
      <c r="P425" s="212">
        <f>O425*H425</f>
        <v>0</v>
      </c>
      <c r="Q425" s="212">
        <v>0</v>
      </c>
      <c r="R425" s="212">
        <f>Q425*H425</f>
        <v>0</v>
      </c>
      <c r="S425" s="212">
        <v>0</v>
      </c>
      <c r="T425" s="213">
        <f>S425*H425</f>
        <v>0</v>
      </c>
      <c r="AR425" s="17" t="s">
        <v>1353</v>
      </c>
      <c r="AT425" s="17" t="s">
        <v>223</v>
      </c>
      <c r="AU425" s="17" t="s">
        <v>165</v>
      </c>
      <c r="AY425" s="17" t="s">
        <v>157</v>
      </c>
      <c r="BE425" s="214">
        <f>IF(N425="základní",J425,0)</f>
        <v>0</v>
      </c>
      <c r="BF425" s="214">
        <f>IF(N425="snížená",J425,0)</f>
        <v>0</v>
      </c>
      <c r="BG425" s="214">
        <f>IF(N425="zákl. přenesená",J425,0)</f>
        <v>0</v>
      </c>
      <c r="BH425" s="214">
        <f>IF(N425="sníž. přenesená",J425,0)</f>
        <v>0</v>
      </c>
      <c r="BI425" s="214">
        <f>IF(N425="nulová",J425,0)</f>
        <v>0</v>
      </c>
      <c r="BJ425" s="17" t="s">
        <v>165</v>
      </c>
      <c r="BK425" s="214">
        <f>ROUND(I425*H425,0)</f>
        <v>0</v>
      </c>
      <c r="BL425" s="17" t="s">
        <v>538</v>
      </c>
      <c r="BM425" s="17" t="s">
        <v>2798</v>
      </c>
    </row>
    <row r="426" spans="2:51" s="11" customFormat="1" ht="12">
      <c r="B426" s="215"/>
      <c r="C426" s="216"/>
      <c r="D426" s="217" t="s">
        <v>167</v>
      </c>
      <c r="E426" s="218" t="s">
        <v>20</v>
      </c>
      <c r="F426" s="219" t="s">
        <v>8</v>
      </c>
      <c r="G426" s="216"/>
      <c r="H426" s="220">
        <v>1</v>
      </c>
      <c r="I426" s="221"/>
      <c r="J426" s="216"/>
      <c r="K426" s="216"/>
      <c r="L426" s="222"/>
      <c r="M426" s="223"/>
      <c r="N426" s="224"/>
      <c r="O426" s="224"/>
      <c r="P426" s="224"/>
      <c r="Q426" s="224"/>
      <c r="R426" s="224"/>
      <c r="S426" s="224"/>
      <c r="T426" s="225"/>
      <c r="AT426" s="226" t="s">
        <v>167</v>
      </c>
      <c r="AU426" s="226" t="s">
        <v>165</v>
      </c>
      <c r="AV426" s="11" t="s">
        <v>165</v>
      </c>
      <c r="AW426" s="11" t="s">
        <v>34</v>
      </c>
      <c r="AX426" s="11" t="s">
        <v>8</v>
      </c>
      <c r="AY426" s="226" t="s">
        <v>157</v>
      </c>
    </row>
    <row r="427" spans="2:65" s="1" customFormat="1" ht="112.5" customHeight="1">
      <c r="B427" s="38"/>
      <c r="C427" s="248" t="s">
        <v>985</v>
      </c>
      <c r="D427" s="248" t="s">
        <v>223</v>
      </c>
      <c r="E427" s="249" t="s">
        <v>2799</v>
      </c>
      <c r="F427" s="250" t="s">
        <v>2800</v>
      </c>
      <c r="G427" s="251" t="s">
        <v>434</v>
      </c>
      <c r="H427" s="252">
        <v>1</v>
      </c>
      <c r="I427" s="253"/>
      <c r="J427" s="252">
        <f>ROUND(I427*H427,0)</f>
        <v>0</v>
      </c>
      <c r="K427" s="250" t="s">
        <v>209</v>
      </c>
      <c r="L427" s="254"/>
      <c r="M427" s="255" t="s">
        <v>20</v>
      </c>
      <c r="N427" s="256" t="s">
        <v>46</v>
      </c>
      <c r="O427" s="79"/>
      <c r="P427" s="212">
        <f>O427*H427</f>
        <v>0</v>
      </c>
      <c r="Q427" s="212">
        <v>0</v>
      </c>
      <c r="R427" s="212">
        <f>Q427*H427</f>
        <v>0</v>
      </c>
      <c r="S427" s="212">
        <v>0</v>
      </c>
      <c r="T427" s="213">
        <f>S427*H427</f>
        <v>0</v>
      </c>
      <c r="AR427" s="17" t="s">
        <v>1353</v>
      </c>
      <c r="AT427" s="17" t="s">
        <v>223</v>
      </c>
      <c r="AU427" s="17" t="s">
        <v>165</v>
      </c>
      <c r="AY427" s="17" t="s">
        <v>157</v>
      </c>
      <c r="BE427" s="214">
        <f>IF(N427="základní",J427,0)</f>
        <v>0</v>
      </c>
      <c r="BF427" s="214">
        <f>IF(N427="snížená",J427,0)</f>
        <v>0</v>
      </c>
      <c r="BG427" s="214">
        <f>IF(N427="zákl. přenesená",J427,0)</f>
        <v>0</v>
      </c>
      <c r="BH427" s="214">
        <f>IF(N427="sníž. přenesená",J427,0)</f>
        <v>0</v>
      </c>
      <c r="BI427" s="214">
        <f>IF(N427="nulová",J427,0)</f>
        <v>0</v>
      </c>
      <c r="BJ427" s="17" t="s">
        <v>165</v>
      </c>
      <c r="BK427" s="214">
        <f>ROUND(I427*H427,0)</f>
        <v>0</v>
      </c>
      <c r="BL427" s="17" t="s">
        <v>538</v>
      </c>
      <c r="BM427" s="17" t="s">
        <v>2801</v>
      </c>
    </row>
    <row r="428" spans="2:51" s="11" customFormat="1" ht="12">
      <c r="B428" s="215"/>
      <c r="C428" s="216"/>
      <c r="D428" s="217" t="s">
        <v>167</v>
      </c>
      <c r="E428" s="218" t="s">
        <v>20</v>
      </c>
      <c r="F428" s="219" t="s">
        <v>8</v>
      </c>
      <c r="G428" s="216"/>
      <c r="H428" s="220">
        <v>1</v>
      </c>
      <c r="I428" s="221"/>
      <c r="J428" s="216"/>
      <c r="K428" s="216"/>
      <c r="L428" s="222"/>
      <c r="M428" s="223"/>
      <c r="N428" s="224"/>
      <c r="O428" s="224"/>
      <c r="P428" s="224"/>
      <c r="Q428" s="224"/>
      <c r="R428" s="224"/>
      <c r="S428" s="224"/>
      <c r="T428" s="225"/>
      <c r="AT428" s="226" t="s">
        <v>167</v>
      </c>
      <c r="AU428" s="226" t="s">
        <v>165</v>
      </c>
      <c r="AV428" s="11" t="s">
        <v>165</v>
      </c>
      <c r="AW428" s="11" t="s">
        <v>34</v>
      </c>
      <c r="AX428" s="11" t="s">
        <v>8</v>
      </c>
      <c r="AY428" s="226" t="s">
        <v>157</v>
      </c>
    </row>
    <row r="429" spans="2:65" s="1" customFormat="1" ht="16.5" customHeight="1">
      <c r="B429" s="38"/>
      <c r="C429" s="248" t="s">
        <v>990</v>
      </c>
      <c r="D429" s="248" t="s">
        <v>223</v>
      </c>
      <c r="E429" s="249" t="s">
        <v>1366</v>
      </c>
      <c r="F429" s="250" t="s">
        <v>1367</v>
      </c>
      <c r="G429" s="251" t="s">
        <v>434</v>
      </c>
      <c r="H429" s="252">
        <v>3</v>
      </c>
      <c r="I429" s="253"/>
      <c r="J429" s="252">
        <f>ROUND(I429*H429,0)</f>
        <v>0</v>
      </c>
      <c r="K429" s="250" t="s">
        <v>209</v>
      </c>
      <c r="L429" s="254"/>
      <c r="M429" s="255" t="s">
        <v>20</v>
      </c>
      <c r="N429" s="256" t="s">
        <v>46</v>
      </c>
      <c r="O429" s="79"/>
      <c r="P429" s="212">
        <f>O429*H429</f>
        <v>0</v>
      </c>
      <c r="Q429" s="212">
        <v>0</v>
      </c>
      <c r="R429" s="212">
        <f>Q429*H429</f>
        <v>0</v>
      </c>
      <c r="S429" s="212">
        <v>0</v>
      </c>
      <c r="T429" s="213">
        <f>S429*H429</f>
        <v>0</v>
      </c>
      <c r="AR429" s="17" t="s">
        <v>1353</v>
      </c>
      <c r="AT429" s="17" t="s">
        <v>223</v>
      </c>
      <c r="AU429" s="17" t="s">
        <v>165</v>
      </c>
      <c r="AY429" s="17" t="s">
        <v>157</v>
      </c>
      <c r="BE429" s="214">
        <f>IF(N429="základní",J429,0)</f>
        <v>0</v>
      </c>
      <c r="BF429" s="214">
        <f>IF(N429="snížená",J429,0)</f>
        <v>0</v>
      </c>
      <c r="BG429" s="214">
        <f>IF(N429="zákl. přenesená",J429,0)</f>
        <v>0</v>
      </c>
      <c r="BH429" s="214">
        <f>IF(N429="sníž. přenesená",J429,0)</f>
        <v>0</v>
      </c>
      <c r="BI429" s="214">
        <f>IF(N429="nulová",J429,0)</f>
        <v>0</v>
      </c>
      <c r="BJ429" s="17" t="s">
        <v>165</v>
      </c>
      <c r="BK429" s="214">
        <f>ROUND(I429*H429,0)</f>
        <v>0</v>
      </c>
      <c r="BL429" s="17" t="s">
        <v>538</v>
      </c>
      <c r="BM429" s="17" t="s">
        <v>2802</v>
      </c>
    </row>
    <row r="430" spans="2:51" s="11" customFormat="1" ht="12">
      <c r="B430" s="215"/>
      <c r="C430" s="216"/>
      <c r="D430" s="217" t="s">
        <v>167</v>
      </c>
      <c r="E430" s="218" t="s">
        <v>20</v>
      </c>
      <c r="F430" s="219" t="s">
        <v>175</v>
      </c>
      <c r="G430" s="216"/>
      <c r="H430" s="220">
        <v>3</v>
      </c>
      <c r="I430" s="221"/>
      <c r="J430" s="216"/>
      <c r="K430" s="216"/>
      <c r="L430" s="222"/>
      <c r="M430" s="223"/>
      <c r="N430" s="224"/>
      <c r="O430" s="224"/>
      <c r="P430" s="224"/>
      <c r="Q430" s="224"/>
      <c r="R430" s="224"/>
      <c r="S430" s="224"/>
      <c r="T430" s="225"/>
      <c r="AT430" s="226" t="s">
        <v>167</v>
      </c>
      <c r="AU430" s="226" t="s">
        <v>165</v>
      </c>
      <c r="AV430" s="11" t="s">
        <v>165</v>
      </c>
      <c r="AW430" s="11" t="s">
        <v>34</v>
      </c>
      <c r="AX430" s="11" t="s">
        <v>8</v>
      </c>
      <c r="AY430" s="226" t="s">
        <v>157</v>
      </c>
    </row>
    <row r="431" spans="2:65" s="1" customFormat="1" ht="22.5" customHeight="1">
      <c r="B431" s="38"/>
      <c r="C431" s="204" t="s">
        <v>994</v>
      </c>
      <c r="D431" s="204" t="s">
        <v>159</v>
      </c>
      <c r="E431" s="205" t="s">
        <v>1370</v>
      </c>
      <c r="F431" s="206" t="s">
        <v>1371</v>
      </c>
      <c r="G431" s="207" t="s">
        <v>231</v>
      </c>
      <c r="H431" s="208">
        <v>39</v>
      </c>
      <c r="I431" s="209"/>
      <c r="J431" s="208">
        <f>ROUND(I431*H431,0)</f>
        <v>0</v>
      </c>
      <c r="K431" s="206" t="s">
        <v>209</v>
      </c>
      <c r="L431" s="43"/>
      <c r="M431" s="210" t="s">
        <v>20</v>
      </c>
      <c r="N431" s="211" t="s">
        <v>46</v>
      </c>
      <c r="O431" s="79"/>
      <c r="P431" s="212">
        <f>O431*H431</f>
        <v>0</v>
      </c>
      <c r="Q431" s="212">
        <v>0</v>
      </c>
      <c r="R431" s="212">
        <f>Q431*H431</f>
        <v>0</v>
      </c>
      <c r="S431" s="212">
        <v>0</v>
      </c>
      <c r="T431" s="213">
        <f>S431*H431</f>
        <v>0</v>
      </c>
      <c r="AR431" s="17" t="s">
        <v>538</v>
      </c>
      <c r="AT431" s="17" t="s">
        <v>159</v>
      </c>
      <c r="AU431" s="17" t="s">
        <v>165</v>
      </c>
      <c r="AY431" s="17" t="s">
        <v>157</v>
      </c>
      <c r="BE431" s="214">
        <f>IF(N431="základní",J431,0)</f>
        <v>0</v>
      </c>
      <c r="BF431" s="214">
        <f>IF(N431="snížená",J431,0)</f>
        <v>0</v>
      </c>
      <c r="BG431" s="214">
        <f>IF(N431="zákl. přenesená",J431,0)</f>
        <v>0</v>
      </c>
      <c r="BH431" s="214">
        <f>IF(N431="sníž. přenesená",J431,0)</f>
        <v>0</v>
      </c>
      <c r="BI431" s="214">
        <f>IF(N431="nulová",J431,0)</f>
        <v>0</v>
      </c>
      <c r="BJ431" s="17" t="s">
        <v>165</v>
      </c>
      <c r="BK431" s="214">
        <f>ROUND(I431*H431,0)</f>
        <v>0</v>
      </c>
      <c r="BL431" s="17" t="s">
        <v>538</v>
      </c>
      <c r="BM431" s="17" t="s">
        <v>2803</v>
      </c>
    </row>
    <row r="432" spans="2:51" s="11" customFormat="1" ht="12">
      <c r="B432" s="215"/>
      <c r="C432" s="216"/>
      <c r="D432" s="217" t="s">
        <v>167</v>
      </c>
      <c r="E432" s="218" t="s">
        <v>20</v>
      </c>
      <c r="F432" s="219" t="s">
        <v>2804</v>
      </c>
      <c r="G432" s="216"/>
      <c r="H432" s="220">
        <v>39</v>
      </c>
      <c r="I432" s="221"/>
      <c r="J432" s="216"/>
      <c r="K432" s="216"/>
      <c r="L432" s="222"/>
      <c r="M432" s="223"/>
      <c r="N432" s="224"/>
      <c r="O432" s="224"/>
      <c r="P432" s="224"/>
      <c r="Q432" s="224"/>
      <c r="R432" s="224"/>
      <c r="S432" s="224"/>
      <c r="T432" s="225"/>
      <c r="AT432" s="226" t="s">
        <v>167</v>
      </c>
      <c r="AU432" s="226" t="s">
        <v>165</v>
      </c>
      <c r="AV432" s="11" t="s">
        <v>165</v>
      </c>
      <c r="AW432" s="11" t="s">
        <v>34</v>
      </c>
      <c r="AX432" s="11" t="s">
        <v>8</v>
      </c>
      <c r="AY432" s="226" t="s">
        <v>157</v>
      </c>
    </row>
    <row r="433" spans="2:65" s="1" customFormat="1" ht="22.5" customHeight="1">
      <c r="B433" s="38"/>
      <c r="C433" s="204" t="s">
        <v>998</v>
      </c>
      <c r="D433" s="204" t="s">
        <v>159</v>
      </c>
      <c r="E433" s="205" t="s">
        <v>1374</v>
      </c>
      <c r="F433" s="206" t="s">
        <v>1375</v>
      </c>
      <c r="G433" s="207" t="s">
        <v>231</v>
      </c>
      <c r="H433" s="208">
        <v>12</v>
      </c>
      <c r="I433" s="209"/>
      <c r="J433" s="208">
        <f>ROUND(I433*H433,0)</f>
        <v>0</v>
      </c>
      <c r="K433" s="206" t="s">
        <v>209</v>
      </c>
      <c r="L433" s="43"/>
      <c r="M433" s="210" t="s">
        <v>20</v>
      </c>
      <c r="N433" s="211" t="s">
        <v>46</v>
      </c>
      <c r="O433" s="79"/>
      <c r="P433" s="212">
        <f>O433*H433</f>
        <v>0</v>
      </c>
      <c r="Q433" s="212">
        <v>0</v>
      </c>
      <c r="R433" s="212">
        <f>Q433*H433</f>
        <v>0</v>
      </c>
      <c r="S433" s="212">
        <v>0</v>
      </c>
      <c r="T433" s="213">
        <f>S433*H433</f>
        <v>0</v>
      </c>
      <c r="AR433" s="17" t="s">
        <v>538</v>
      </c>
      <c r="AT433" s="17" t="s">
        <v>159</v>
      </c>
      <c r="AU433" s="17" t="s">
        <v>165</v>
      </c>
      <c r="AY433" s="17" t="s">
        <v>157</v>
      </c>
      <c r="BE433" s="214">
        <f>IF(N433="základní",J433,0)</f>
        <v>0</v>
      </c>
      <c r="BF433" s="214">
        <f>IF(N433="snížená",J433,0)</f>
        <v>0</v>
      </c>
      <c r="BG433" s="214">
        <f>IF(N433="zákl. přenesená",J433,0)</f>
        <v>0</v>
      </c>
      <c r="BH433" s="214">
        <f>IF(N433="sníž. přenesená",J433,0)</f>
        <v>0</v>
      </c>
      <c r="BI433" s="214">
        <f>IF(N433="nulová",J433,0)</f>
        <v>0</v>
      </c>
      <c r="BJ433" s="17" t="s">
        <v>165</v>
      </c>
      <c r="BK433" s="214">
        <f>ROUND(I433*H433,0)</f>
        <v>0</v>
      </c>
      <c r="BL433" s="17" t="s">
        <v>538</v>
      </c>
      <c r="BM433" s="17" t="s">
        <v>2805</v>
      </c>
    </row>
    <row r="434" spans="2:51" s="11" customFormat="1" ht="12">
      <c r="B434" s="215"/>
      <c r="C434" s="216"/>
      <c r="D434" s="217" t="s">
        <v>167</v>
      </c>
      <c r="E434" s="218" t="s">
        <v>20</v>
      </c>
      <c r="F434" s="219" t="s">
        <v>2806</v>
      </c>
      <c r="G434" s="216"/>
      <c r="H434" s="220">
        <v>12</v>
      </c>
      <c r="I434" s="221"/>
      <c r="J434" s="216"/>
      <c r="K434" s="216"/>
      <c r="L434" s="222"/>
      <c r="M434" s="223"/>
      <c r="N434" s="224"/>
      <c r="O434" s="224"/>
      <c r="P434" s="224"/>
      <c r="Q434" s="224"/>
      <c r="R434" s="224"/>
      <c r="S434" s="224"/>
      <c r="T434" s="225"/>
      <c r="AT434" s="226" t="s">
        <v>167</v>
      </c>
      <c r="AU434" s="226" t="s">
        <v>165</v>
      </c>
      <c r="AV434" s="11" t="s">
        <v>165</v>
      </c>
      <c r="AW434" s="11" t="s">
        <v>34</v>
      </c>
      <c r="AX434" s="11" t="s">
        <v>8</v>
      </c>
      <c r="AY434" s="226" t="s">
        <v>157</v>
      </c>
    </row>
    <row r="435" spans="2:65" s="1" customFormat="1" ht="22.5" customHeight="1">
      <c r="B435" s="38"/>
      <c r="C435" s="204" t="s">
        <v>1004</v>
      </c>
      <c r="D435" s="204" t="s">
        <v>159</v>
      </c>
      <c r="E435" s="205" t="s">
        <v>1845</v>
      </c>
      <c r="F435" s="206" t="s">
        <v>1846</v>
      </c>
      <c r="G435" s="207" t="s">
        <v>231</v>
      </c>
      <c r="H435" s="208">
        <v>6</v>
      </c>
      <c r="I435" s="209"/>
      <c r="J435" s="208">
        <f>ROUND(I435*H435,0)</f>
        <v>0</v>
      </c>
      <c r="K435" s="206" t="s">
        <v>209</v>
      </c>
      <c r="L435" s="43"/>
      <c r="M435" s="210" t="s">
        <v>20</v>
      </c>
      <c r="N435" s="211" t="s">
        <v>46</v>
      </c>
      <c r="O435" s="79"/>
      <c r="P435" s="212">
        <f>O435*H435</f>
        <v>0</v>
      </c>
      <c r="Q435" s="212">
        <v>0</v>
      </c>
      <c r="R435" s="212">
        <f>Q435*H435</f>
        <v>0</v>
      </c>
      <c r="S435" s="212">
        <v>0</v>
      </c>
      <c r="T435" s="213">
        <f>S435*H435</f>
        <v>0</v>
      </c>
      <c r="AR435" s="17" t="s">
        <v>538</v>
      </c>
      <c r="AT435" s="17" t="s">
        <v>159</v>
      </c>
      <c r="AU435" s="17" t="s">
        <v>165</v>
      </c>
      <c r="AY435" s="17" t="s">
        <v>157</v>
      </c>
      <c r="BE435" s="214">
        <f>IF(N435="základní",J435,0)</f>
        <v>0</v>
      </c>
      <c r="BF435" s="214">
        <f>IF(N435="snížená",J435,0)</f>
        <v>0</v>
      </c>
      <c r="BG435" s="214">
        <f>IF(N435="zákl. přenesená",J435,0)</f>
        <v>0</v>
      </c>
      <c r="BH435" s="214">
        <f>IF(N435="sníž. přenesená",J435,0)</f>
        <v>0</v>
      </c>
      <c r="BI435" s="214">
        <f>IF(N435="nulová",J435,0)</f>
        <v>0</v>
      </c>
      <c r="BJ435" s="17" t="s">
        <v>165</v>
      </c>
      <c r="BK435" s="214">
        <f>ROUND(I435*H435,0)</f>
        <v>0</v>
      </c>
      <c r="BL435" s="17" t="s">
        <v>538</v>
      </c>
      <c r="BM435" s="17" t="s">
        <v>2807</v>
      </c>
    </row>
    <row r="436" spans="2:51" s="11" customFormat="1" ht="12">
      <c r="B436" s="215"/>
      <c r="C436" s="216"/>
      <c r="D436" s="217" t="s">
        <v>167</v>
      </c>
      <c r="E436" s="218" t="s">
        <v>20</v>
      </c>
      <c r="F436" s="219" t="s">
        <v>732</v>
      </c>
      <c r="G436" s="216"/>
      <c r="H436" s="220">
        <v>6</v>
      </c>
      <c r="I436" s="221"/>
      <c r="J436" s="216"/>
      <c r="K436" s="216"/>
      <c r="L436" s="222"/>
      <c r="M436" s="223"/>
      <c r="N436" s="224"/>
      <c r="O436" s="224"/>
      <c r="P436" s="224"/>
      <c r="Q436" s="224"/>
      <c r="R436" s="224"/>
      <c r="S436" s="224"/>
      <c r="T436" s="225"/>
      <c r="AT436" s="226" t="s">
        <v>167</v>
      </c>
      <c r="AU436" s="226" t="s">
        <v>165</v>
      </c>
      <c r="AV436" s="11" t="s">
        <v>165</v>
      </c>
      <c r="AW436" s="11" t="s">
        <v>34</v>
      </c>
      <c r="AX436" s="11" t="s">
        <v>8</v>
      </c>
      <c r="AY436" s="226" t="s">
        <v>157</v>
      </c>
    </row>
    <row r="437" spans="2:65" s="1" customFormat="1" ht="22.5" customHeight="1">
      <c r="B437" s="38"/>
      <c r="C437" s="204" t="s">
        <v>1008</v>
      </c>
      <c r="D437" s="204" t="s">
        <v>159</v>
      </c>
      <c r="E437" s="205" t="s">
        <v>1848</v>
      </c>
      <c r="F437" s="206" t="s">
        <v>1849</v>
      </c>
      <c r="G437" s="207" t="s">
        <v>231</v>
      </c>
      <c r="H437" s="208">
        <v>10</v>
      </c>
      <c r="I437" s="209"/>
      <c r="J437" s="208">
        <f>ROUND(I437*H437,0)</f>
        <v>0</v>
      </c>
      <c r="K437" s="206" t="s">
        <v>209</v>
      </c>
      <c r="L437" s="43"/>
      <c r="M437" s="210" t="s">
        <v>20</v>
      </c>
      <c r="N437" s="211" t="s">
        <v>46</v>
      </c>
      <c r="O437" s="79"/>
      <c r="P437" s="212">
        <f>O437*H437</f>
        <v>0</v>
      </c>
      <c r="Q437" s="212">
        <v>0</v>
      </c>
      <c r="R437" s="212">
        <f>Q437*H437</f>
        <v>0</v>
      </c>
      <c r="S437" s="212">
        <v>0</v>
      </c>
      <c r="T437" s="213">
        <f>S437*H437</f>
        <v>0</v>
      </c>
      <c r="AR437" s="17" t="s">
        <v>538</v>
      </c>
      <c r="AT437" s="17" t="s">
        <v>159</v>
      </c>
      <c r="AU437" s="17" t="s">
        <v>165</v>
      </c>
      <c r="AY437" s="17" t="s">
        <v>157</v>
      </c>
      <c r="BE437" s="214">
        <f>IF(N437="základní",J437,0)</f>
        <v>0</v>
      </c>
      <c r="BF437" s="214">
        <f>IF(N437="snížená",J437,0)</f>
        <v>0</v>
      </c>
      <c r="BG437" s="214">
        <f>IF(N437="zákl. přenesená",J437,0)</f>
        <v>0</v>
      </c>
      <c r="BH437" s="214">
        <f>IF(N437="sníž. přenesená",J437,0)</f>
        <v>0</v>
      </c>
      <c r="BI437" s="214">
        <f>IF(N437="nulová",J437,0)</f>
        <v>0</v>
      </c>
      <c r="BJ437" s="17" t="s">
        <v>165</v>
      </c>
      <c r="BK437" s="214">
        <f>ROUND(I437*H437,0)</f>
        <v>0</v>
      </c>
      <c r="BL437" s="17" t="s">
        <v>538</v>
      </c>
      <c r="BM437" s="17" t="s">
        <v>2808</v>
      </c>
    </row>
    <row r="438" spans="2:51" s="11" customFormat="1" ht="12">
      <c r="B438" s="215"/>
      <c r="C438" s="216"/>
      <c r="D438" s="217" t="s">
        <v>167</v>
      </c>
      <c r="E438" s="218" t="s">
        <v>20</v>
      </c>
      <c r="F438" s="219" t="s">
        <v>1805</v>
      </c>
      <c r="G438" s="216"/>
      <c r="H438" s="220">
        <v>10</v>
      </c>
      <c r="I438" s="221"/>
      <c r="J438" s="216"/>
      <c r="K438" s="216"/>
      <c r="L438" s="222"/>
      <c r="M438" s="223"/>
      <c r="N438" s="224"/>
      <c r="O438" s="224"/>
      <c r="P438" s="224"/>
      <c r="Q438" s="224"/>
      <c r="R438" s="224"/>
      <c r="S438" s="224"/>
      <c r="T438" s="225"/>
      <c r="AT438" s="226" t="s">
        <v>167</v>
      </c>
      <c r="AU438" s="226" t="s">
        <v>165</v>
      </c>
      <c r="AV438" s="11" t="s">
        <v>165</v>
      </c>
      <c r="AW438" s="11" t="s">
        <v>34</v>
      </c>
      <c r="AX438" s="11" t="s">
        <v>8</v>
      </c>
      <c r="AY438" s="226" t="s">
        <v>157</v>
      </c>
    </row>
    <row r="439" spans="2:65" s="1" customFormat="1" ht="16.5" customHeight="1">
      <c r="B439" s="38"/>
      <c r="C439" s="248" t="s">
        <v>1013</v>
      </c>
      <c r="D439" s="248" t="s">
        <v>223</v>
      </c>
      <c r="E439" s="249" t="s">
        <v>2809</v>
      </c>
      <c r="F439" s="250" t="s">
        <v>2810</v>
      </c>
      <c r="G439" s="251" t="s">
        <v>434</v>
      </c>
      <c r="H439" s="252">
        <v>6</v>
      </c>
      <c r="I439" s="253"/>
      <c r="J439" s="252">
        <f>ROUND(I439*H439,0)</f>
        <v>0</v>
      </c>
      <c r="K439" s="250" t="s">
        <v>209</v>
      </c>
      <c r="L439" s="254"/>
      <c r="M439" s="255" t="s">
        <v>20</v>
      </c>
      <c r="N439" s="256" t="s">
        <v>46</v>
      </c>
      <c r="O439" s="79"/>
      <c r="P439" s="212">
        <f>O439*H439</f>
        <v>0</v>
      </c>
      <c r="Q439" s="212">
        <v>0</v>
      </c>
      <c r="R439" s="212">
        <f>Q439*H439</f>
        <v>0</v>
      </c>
      <c r="S439" s="212">
        <v>0</v>
      </c>
      <c r="T439" s="213">
        <f>S439*H439</f>
        <v>0</v>
      </c>
      <c r="AR439" s="17" t="s">
        <v>1353</v>
      </c>
      <c r="AT439" s="17" t="s">
        <v>223</v>
      </c>
      <c r="AU439" s="17" t="s">
        <v>165</v>
      </c>
      <c r="AY439" s="17" t="s">
        <v>157</v>
      </c>
      <c r="BE439" s="214">
        <f>IF(N439="základní",J439,0)</f>
        <v>0</v>
      </c>
      <c r="BF439" s="214">
        <f>IF(N439="snížená",J439,0)</f>
        <v>0</v>
      </c>
      <c r="BG439" s="214">
        <f>IF(N439="zákl. přenesená",J439,0)</f>
        <v>0</v>
      </c>
      <c r="BH439" s="214">
        <f>IF(N439="sníž. přenesená",J439,0)</f>
        <v>0</v>
      </c>
      <c r="BI439" s="214">
        <f>IF(N439="nulová",J439,0)</f>
        <v>0</v>
      </c>
      <c r="BJ439" s="17" t="s">
        <v>165</v>
      </c>
      <c r="BK439" s="214">
        <f>ROUND(I439*H439,0)</f>
        <v>0</v>
      </c>
      <c r="BL439" s="17" t="s">
        <v>538</v>
      </c>
      <c r="BM439" s="17" t="s">
        <v>2811</v>
      </c>
    </row>
    <row r="440" spans="2:51" s="11" customFormat="1" ht="12">
      <c r="B440" s="215"/>
      <c r="C440" s="216"/>
      <c r="D440" s="217" t="s">
        <v>167</v>
      </c>
      <c r="E440" s="218" t="s">
        <v>20</v>
      </c>
      <c r="F440" s="219" t="s">
        <v>732</v>
      </c>
      <c r="G440" s="216"/>
      <c r="H440" s="220">
        <v>6</v>
      </c>
      <c r="I440" s="221"/>
      <c r="J440" s="216"/>
      <c r="K440" s="216"/>
      <c r="L440" s="222"/>
      <c r="M440" s="223"/>
      <c r="N440" s="224"/>
      <c r="O440" s="224"/>
      <c r="P440" s="224"/>
      <c r="Q440" s="224"/>
      <c r="R440" s="224"/>
      <c r="S440" s="224"/>
      <c r="T440" s="225"/>
      <c r="AT440" s="226" t="s">
        <v>167</v>
      </c>
      <c r="AU440" s="226" t="s">
        <v>165</v>
      </c>
      <c r="AV440" s="11" t="s">
        <v>165</v>
      </c>
      <c r="AW440" s="11" t="s">
        <v>34</v>
      </c>
      <c r="AX440" s="11" t="s">
        <v>8</v>
      </c>
      <c r="AY440" s="226" t="s">
        <v>157</v>
      </c>
    </row>
    <row r="441" spans="2:65" s="1" customFormat="1" ht="16.5" customHeight="1">
      <c r="B441" s="38"/>
      <c r="C441" s="248" t="s">
        <v>1017</v>
      </c>
      <c r="D441" s="248" t="s">
        <v>223</v>
      </c>
      <c r="E441" s="249" t="s">
        <v>2812</v>
      </c>
      <c r="F441" s="250" t="s">
        <v>2813</v>
      </c>
      <c r="G441" s="251" t="s">
        <v>434</v>
      </c>
      <c r="H441" s="252">
        <v>15</v>
      </c>
      <c r="I441" s="253"/>
      <c r="J441" s="252">
        <f>ROUND(I441*H441,0)</f>
        <v>0</v>
      </c>
      <c r="K441" s="250" t="s">
        <v>209</v>
      </c>
      <c r="L441" s="254"/>
      <c r="M441" s="255" t="s">
        <v>20</v>
      </c>
      <c r="N441" s="256" t="s">
        <v>46</v>
      </c>
      <c r="O441" s="79"/>
      <c r="P441" s="212">
        <f>O441*H441</f>
        <v>0</v>
      </c>
      <c r="Q441" s="212">
        <v>0</v>
      </c>
      <c r="R441" s="212">
        <f>Q441*H441</f>
        <v>0</v>
      </c>
      <c r="S441" s="212">
        <v>0</v>
      </c>
      <c r="T441" s="213">
        <f>S441*H441</f>
        <v>0</v>
      </c>
      <c r="AR441" s="17" t="s">
        <v>1353</v>
      </c>
      <c r="AT441" s="17" t="s">
        <v>223</v>
      </c>
      <c r="AU441" s="17" t="s">
        <v>165</v>
      </c>
      <c r="AY441" s="17" t="s">
        <v>157</v>
      </c>
      <c r="BE441" s="214">
        <f>IF(N441="základní",J441,0)</f>
        <v>0</v>
      </c>
      <c r="BF441" s="214">
        <f>IF(N441="snížená",J441,0)</f>
        <v>0</v>
      </c>
      <c r="BG441" s="214">
        <f>IF(N441="zákl. přenesená",J441,0)</f>
        <v>0</v>
      </c>
      <c r="BH441" s="214">
        <f>IF(N441="sníž. přenesená",J441,0)</f>
        <v>0</v>
      </c>
      <c r="BI441" s="214">
        <f>IF(N441="nulová",J441,0)</f>
        <v>0</v>
      </c>
      <c r="BJ441" s="17" t="s">
        <v>165</v>
      </c>
      <c r="BK441" s="214">
        <f>ROUND(I441*H441,0)</f>
        <v>0</v>
      </c>
      <c r="BL441" s="17" t="s">
        <v>538</v>
      </c>
      <c r="BM441" s="17" t="s">
        <v>2814</v>
      </c>
    </row>
    <row r="442" spans="2:51" s="11" customFormat="1" ht="12">
      <c r="B442" s="215"/>
      <c r="C442" s="216"/>
      <c r="D442" s="217" t="s">
        <v>167</v>
      </c>
      <c r="E442" s="218" t="s">
        <v>20</v>
      </c>
      <c r="F442" s="219" t="s">
        <v>2815</v>
      </c>
      <c r="G442" s="216"/>
      <c r="H442" s="220">
        <v>15</v>
      </c>
      <c r="I442" s="221"/>
      <c r="J442" s="216"/>
      <c r="K442" s="216"/>
      <c r="L442" s="222"/>
      <c r="M442" s="223"/>
      <c r="N442" s="224"/>
      <c r="O442" s="224"/>
      <c r="P442" s="224"/>
      <c r="Q442" s="224"/>
      <c r="R442" s="224"/>
      <c r="S442" s="224"/>
      <c r="T442" s="225"/>
      <c r="AT442" s="226" t="s">
        <v>167</v>
      </c>
      <c r="AU442" s="226" t="s">
        <v>165</v>
      </c>
      <c r="AV442" s="11" t="s">
        <v>165</v>
      </c>
      <c r="AW442" s="11" t="s">
        <v>34</v>
      </c>
      <c r="AX442" s="11" t="s">
        <v>8</v>
      </c>
      <c r="AY442" s="226" t="s">
        <v>157</v>
      </c>
    </row>
    <row r="443" spans="2:65" s="1" customFormat="1" ht="16.5" customHeight="1">
      <c r="B443" s="38"/>
      <c r="C443" s="248" t="s">
        <v>1022</v>
      </c>
      <c r="D443" s="248" t="s">
        <v>223</v>
      </c>
      <c r="E443" s="249" t="s">
        <v>2816</v>
      </c>
      <c r="F443" s="250" t="s">
        <v>2817</v>
      </c>
      <c r="G443" s="251" t="s">
        <v>434</v>
      </c>
      <c r="H443" s="252">
        <v>6</v>
      </c>
      <c r="I443" s="253"/>
      <c r="J443" s="252">
        <f>ROUND(I443*H443,0)</f>
        <v>0</v>
      </c>
      <c r="K443" s="250" t="s">
        <v>209</v>
      </c>
      <c r="L443" s="254"/>
      <c r="M443" s="255" t="s">
        <v>20</v>
      </c>
      <c r="N443" s="256" t="s">
        <v>46</v>
      </c>
      <c r="O443" s="79"/>
      <c r="P443" s="212">
        <f>O443*H443</f>
        <v>0</v>
      </c>
      <c r="Q443" s="212">
        <v>0</v>
      </c>
      <c r="R443" s="212">
        <f>Q443*H443</f>
        <v>0</v>
      </c>
      <c r="S443" s="212">
        <v>0</v>
      </c>
      <c r="T443" s="213">
        <f>S443*H443</f>
        <v>0</v>
      </c>
      <c r="AR443" s="17" t="s">
        <v>1353</v>
      </c>
      <c r="AT443" s="17" t="s">
        <v>223</v>
      </c>
      <c r="AU443" s="17" t="s">
        <v>165</v>
      </c>
      <c r="AY443" s="17" t="s">
        <v>157</v>
      </c>
      <c r="BE443" s="214">
        <f>IF(N443="základní",J443,0)</f>
        <v>0</v>
      </c>
      <c r="BF443" s="214">
        <f>IF(N443="snížená",J443,0)</f>
        <v>0</v>
      </c>
      <c r="BG443" s="214">
        <f>IF(N443="zákl. přenesená",J443,0)</f>
        <v>0</v>
      </c>
      <c r="BH443" s="214">
        <f>IF(N443="sníž. přenesená",J443,0)</f>
        <v>0</v>
      </c>
      <c r="BI443" s="214">
        <f>IF(N443="nulová",J443,0)</f>
        <v>0</v>
      </c>
      <c r="BJ443" s="17" t="s">
        <v>165</v>
      </c>
      <c r="BK443" s="214">
        <f>ROUND(I443*H443,0)</f>
        <v>0</v>
      </c>
      <c r="BL443" s="17" t="s">
        <v>538</v>
      </c>
      <c r="BM443" s="17" t="s">
        <v>2818</v>
      </c>
    </row>
    <row r="444" spans="2:51" s="11" customFormat="1" ht="12">
      <c r="B444" s="215"/>
      <c r="C444" s="216"/>
      <c r="D444" s="217" t="s">
        <v>167</v>
      </c>
      <c r="E444" s="218" t="s">
        <v>20</v>
      </c>
      <c r="F444" s="219" t="s">
        <v>732</v>
      </c>
      <c r="G444" s="216"/>
      <c r="H444" s="220">
        <v>6</v>
      </c>
      <c r="I444" s="221"/>
      <c r="J444" s="216"/>
      <c r="K444" s="216"/>
      <c r="L444" s="222"/>
      <c r="M444" s="223"/>
      <c r="N444" s="224"/>
      <c r="O444" s="224"/>
      <c r="P444" s="224"/>
      <c r="Q444" s="224"/>
      <c r="R444" s="224"/>
      <c r="S444" s="224"/>
      <c r="T444" s="225"/>
      <c r="AT444" s="226" t="s">
        <v>167</v>
      </c>
      <c r="AU444" s="226" t="s">
        <v>165</v>
      </c>
      <c r="AV444" s="11" t="s">
        <v>165</v>
      </c>
      <c r="AW444" s="11" t="s">
        <v>34</v>
      </c>
      <c r="AX444" s="11" t="s">
        <v>8</v>
      </c>
      <c r="AY444" s="226" t="s">
        <v>157</v>
      </c>
    </row>
    <row r="445" spans="2:65" s="1" customFormat="1" ht="16.5" customHeight="1">
      <c r="B445" s="38"/>
      <c r="C445" s="248" t="s">
        <v>1027</v>
      </c>
      <c r="D445" s="248" t="s">
        <v>223</v>
      </c>
      <c r="E445" s="249" t="s">
        <v>2819</v>
      </c>
      <c r="F445" s="250" t="s">
        <v>1778</v>
      </c>
      <c r="G445" s="251" t="s">
        <v>434</v>
      </c>
      <c r="H445" s="252">
        <v>3</v>
      </c>
      <c r="I445" s="253"/>
      <c r="J445" s="252">
        <f>ROUND(I445*H445,0)</f>
        <v>0</v>
      </c>
      <c r="K445" s="250" t="s">
        <v>209</v>
      </c>
      <c r="L445" s="254"/>
      <c r="M445" s="255" t="s">
        <v>20</v>
      </c>
      <c r="N445" s="256" t="s">
        <v>46</v>
      </c>
      <c r="O445" s="79"/>
      <c r="P445" s="212">
        <f>O445*H445</f>
        <v>0</v>
      </c>
      <c r="Q445" s="212">
        <v>0</v>
      </c>
      <c r="R445" s="212">
        <f>Q445*H445</f>
        <v>0</v>
      </c>
      <c r="S445" s="212">
        <v>0</v>
      </c>
      <c r="T445" s="213">
        <f>S445*H445</f>
        <v>0</v>
      </c>
      <c r="AR445" s="17" t="s">
        <v>1353</v>
      </c>
      <c r="AT445" s="17" t="s">
        <v>223</v>
      </c>
      <c r="AU445" s="17" t="s">
        <v>165</v>
      </c>
      <c r="AY445" s="17" t="s">
        <v>157</v>
      </c>
      <c r="BE445" s="214">
        <f>IF(N445="základní",J445,0)</f>
        <v>0</v>
      </c>
      <c r="BF445" s="214">
        <f>IF(N445="snížená",J445,0)</f>
        <v>0</v>
      </c>
      <c r="BG445" s="214">
        <f>IF(N445="zákl. přenesená",J445,0)</f>
        <v>0</v>
      </c>
      <c r="BH445" s="214">
        <f>IF(N445="sníž. přenesená",J445,0)</f>
        <v>0</v>
      </c>
      <c r="BI445" s="214">
        <f>IF(N445="nulová",J445,0)</f>
        <v>0</v>
      </c>
      <c r="BJ445" s="17" t="s">
        <v>165</v>
      </c>
      <c r="BK445" s="214">
        <f>ROUND(I445*H445,0)</f>
        <v>0</v>
      </c>
      <c r="BL445" s="17" t="s">
        <v>538</v>
      </c>
      <c r="BM445" s="17" t="s">
        <v>2820</v>
      </c>
    </row>
    <row r="446" spans="2:51" s="11" customFormat="1" ht="12">
      <c r="B446" s="215"/>
      <c r="C446" s="216"/>
      <c r="D446" s="217" t="s">
        <v>167</v>
      </c>
      <c r="E446" s="218" t="s">
        <v>20</v>
      </c>
      <c r="F446" s="219" t="s">
        <v>175</v>
      </c>
      <c r="G446" s="216"/>
      <c r="H446" s="220">
        <v>3</v>
      </c>
      <c r="I446" s="221"/>
      <c r="J446" s="216"/>
      <c r="K446" s="216"/>
      <c r="L446" s="222"/>
      <c r="M446" s="223"/>
      <c r="N446" s="224"/>
      <c r="O446" s="224"/>
      <c r="P446" s="224"/>
      <c r="Q446" s="224"/>
      <c r="R446" s="224"/>
      <c r="S446" s="224"/>
      <c r="T446" s="225"/>
      <c r="AT446" s="226" t="s">
        <v>167</v>
      </c>
      <c r="AU446" s="226" t="s">
        <v>165</v>
      </c>
      <c r="AV446" s="11" t="s">
        <v>165</v>
      </c>
      <c r="AW446" s="11" t="s">
        <v>34</v>
      </c>
      <c r="AX446" s="11" t="s">
        <v>8</v>
      </c>
      <c r="AY446" s="226" t="s">
        <v>157</v>
      </c>
    </row>
    <row r="447" spans="2:65" s="1" customFormat="1" ht="16.5" customHeight="1">
      <c r="B447" s="38"/>
      <c r="C447" s="248" t="s">
        <v>1032</v>
      </c>
      <c r="D447" s="248" t="s">
        <v>223</v>
      </c>
      <c r="E447" s="249" t="s">
        <v>2821</v>
      </c>
      <c r="F447" s="250" t="s">
        <v>2822</v>
      </c>
      <c r="G447" s="251" t="s">
        <v>434</v>
      </c>
      <c r="H447" s="252">
        <v>6</v>
      </c>
      <c r="I447" s="253"/>
      <c r="J447" s="252">
        <f>ROUND(I447*H447,0)</f>
        <v>0</v>
      </c>
      <c r="K447" s="250" t="s">
        <v>209</v>
      </c>
      <c r="L447" s="254"/>
      <c r="M447" s="255" t="s">
        <v>20</v>
      </c>
      <c r="N447" s="256" t="s">
        <v>46</v>
      </c>
      <c r="O447" s="79"/>
      <c r="P447" s="212">
        <f>O447*H447</f>
        <v>0</v>
      </c>
      <c r="Q447" s="212">
        <v>0</v>
      </c>
      <c r="R447" s="212">
        <f>Q447*H447</f>
        <v>0</v>
      </c>
      <c r="S447" s="212">
        <v>0</v>
      </c>
      <c r="T447" s="213">
        <f>S447*H447</f>
        <v>0</v>
      </c>
      <c r="AR447" s="17" t="s">
        <v>1353</v>
      </c>
      <c r="AT447" s="17" t="s">
        <v>223</v>
      </c>
      <c r="AU447" s="17" t="s">
        <v>165</v>
      </c>
      <c r="AY447" s="17" t="s">
        <v>157</v>
      </c>
      <c r="BE447" s="214">
        <f>IF(N447="základní",J447,0)</f>
        <v>0</v>
      </c>
      <c r="BF447" s="214">
        <f>IF(N447="snížená",J447,0)</f>
        <v>0</v>
      </c>
      <c r="BG447" s="214">
        <f>IF(N447="zákl. přenesená",J447,0)</f>
        <v>0</v>
      </c>
      <c r="BH447" s="214">
        <f>IF(N447="sníž. přenesená",J447,0)</f>
        <v>0</v>
      </c>
      <c r="BI447" s="214">
        <f>IF(N447="nulová",J447,0)</f>
        <v>0</v>
      </c>
      <c r="BJ447" s="17" t="s">
        <v>165</v>
      </c>
      <c r="BK447" s="214">
        <f>ROUND(I447*H447,0)</f>
        <v>0</v>
      </c>
      <c r="BL447" s="17" t="s">
        <v>538</v>
      </c>
      <c r="BM447" s="17" t="s">
        <v>2823</v>
      </c>
    </row>
    <row r="448" spans="2:51" s="11" customFormat="1" ht="12">
      <c r="B448" s="215"/>
      <c r="C448" s="216"/>
      <c r="D448" s="217" t="s">
        <v>167</v>
      </c>
      <c r="E448" s="218" t="s">
        <v>20</v>
      </c>
      <c r="F448" s="219" t="s">
        <v>732</v>
      </c>
      <c r="G448" s="216"/>
      <c r="H448" s="220">
        <v>6</v>
      </c>
      <c r="I448" s="221"/>
      <c r="J448" s="216"/>
      <c r="K448" s="216"/>
      <c r="L448" s="222"/>
      <c r="M448" s="223"/>
      <c r="N448" s="224"/>
      <c r="O448" s="224"/>
      <c r="P448" s="224"/>
      <c r="Q448" s="224"/>
      <c r="R448" s="224"/>
      <c r="S448" s="224"/>
      <c r="T448" s="225"/>
      <c r="AT448" s="226" t="s">
        <v>167</v>
      </c>
      <c r="AU448" s="226" t="s">
        <v>165</v>
      </c>
      <c r="AV448" s="11" t="s">
        <v>165</v>
      </c>
      <c r="AW448" s="11" t="s">
        <v>34</v>
      </c>
      <c r="AX448" s="11" t="s">
        <v>8</v>
      </c>
      <c r="AY448" s="226" t="s">
        <v>157</v>
      </c>
    </row>
    <row r="449" spans="2:65" s="1" customFormat="1" ht="16.5" customHeight="1">
      <c r="B449" s="38"/>
      <c r="C449" s="248" t="s">
        <v>1036</v>
      </c>
      <c r="D449" s="248" t="s">
        <v>223</v>
      </c>
      <c r="E449" s="249" t="s">
        <v>2824</v>
      </c>
      <c r="F449" s="250" t="s">
        <v>2825</v>
      </c>
      <c r="G449" s="251" t="s">
        <v>434</v>
      </c>
      <c r="H449" s="252">
        <v>3</v>
      </c>
      <c r="I449" s="253"/>
      <c r="J449" s="252">
        <f>ROUND(I449*H449,0)</f>
        <v>0</v>
      </c>
      <c r="K449" s="250" t="s">
        <v>209</v>
      </c>
      <c r="L449" s="254"/>
      <c r="M449" s="255" t="s">
        <v>20</v>
      </c>
      <c r="N449" s="256" t="s">
        <v>46</v>
      </c>
      <c r="O449" s="79"/>
      <c r="P449" s="212">
        <f>O449*H449</f>
        <v>0</v>
      </c>
      <c r="Q449" s="212">
        <v>0</v>
      </c>
      <c r="R449" s="212">
        <f>Q449*H449</f>
        <v>0</v>
      </c>
      <c r="S449" s="212">
        <v>0</v>
      </c>
      <c r="T449" s="213">
        <f>S449*H449</f>
        <v>0</v>
      </c>
      <c r="AR449" s="17" t="s">
        <v>1353</v>
      </c>
      <c r="AT449" s="17" t="s">
        <v>223</v>
      </c>
      <c r="AU449" s="17" t="s">
        <v>165</v>
      </c>
      <c r="AY449" s="17" t="s">
        <v>157</v>
      </c>
      <c r="BE449" s="214">
        <f>IF(N449="základní",J449,0)</f>
        <v>0</v>
      </c>
      <c r="BF449" s="214">
        <f>IF(N449="snížená",J449,0)</f>
        <v>0</v>
      </c>
      <c r="BG449" s="214">
        <f>IF(N449="zákl. přenesená",J449,0)</f>
        <v>0</v>
      </c>
      <c r="BH449" s="214">
        <f>IF(N449="sníž. přenesená",J449,0)</f>
        <v>0</v>
      </c>
      <c r="BI449" s="214">
        <f>IF(N449="nulová",J449,0)</f>
        <v>0</v>
      </c>
      <c r="BJ449" s="17" t="s">
        <v>165</v>
      </c>
      <c r="BK449" s="214">
        <f>ROUND(I449*H449,0)</f>
        <v>0</v>
      </c>
      <c r="BL449" s="17" t="s">
        <v>538</v>
      </c>
      <c r="BM449" s="17" t="s">
        <v>2826</v>
      </c>
    </row>
    <row r="450" spans="2:51" s="11" customFormat="1" ht="12">
      <c r="B450" s="215"/>
      <c r="C450" s="216"/>
      <c r="D450" s="217" t="s">
        <v>167</v>
      </c>
      <c r="E450" s="218" t="s">
        <v>20</v>
      </c>
      <c r="F450" s="219" t="s">
        <v>175</v>
      </c>
      <c r="G450" s="216"/>
      <c r="H450" s="220">
        <v>3</v>
      </c>
      <c r="I450" s="221"/>
      <c r="J450" s="216"/>
      <c r="K450" s="216"/>
      <c r="L450" s="222"/>
      <c r="M450" s="223"/>
      <c r="N450" s="224"/>
      <c r="O450" s="224"/>
      <c r="P450" s="224"/>
      <c r="Q450" s="224"/>
      <c r="R450" s="224"/>
      <c r="S450" s="224"/>
      <c r="T450" s="225"/>
      <c r="AT450" s="226" t="s">
        <v>167</v>
      </c>
      <c r="AU450" s="226" t="s">
        <v>165</v>
      </c>
      <c r="AV450" s="11" t="s">
        <v>165</v>
      </c>
      <c r="AW450" s="11" t="s">
        <v>34</v>
      </c>
      <c r="AX450" s="11" t="s">
        <v>8</v>
      </c>
      <c r="AY450" s="226" t="s">
        <v>157</v>
      </c>
    </row>
    <row r="451" spans="2:65" s="1" customFormat="1" ht="16.5" customHeight="1">
      <c r="B451" s="38"/>
      <c r="C451" s="248" t="s">
        <v>1040</v>
      </c>
      <c r="D451" s="248" t="s">
        <v>223</v>
      </c>
      <c r="E451" s="249" t="s">
        <v>2827</v>
      </c>
      <c r="F451" s="250" t="s">
        <v>2828</v>
      </c>
      <c r="G451" s="251" t="s">
        <v>434</v>
      </c>
      <c r="H451" s="252">
        <v>6</v>
      </c>
      <c r="I451" s="253"/>
      <c r="J451" s="252">
        <f>ROUND(I451*H451,0)</f>
        <v>0</v>
      </c>
      <c r="K451" s="250" t="s">
        <v>209</v>
      </c>
      <c r="L451" s="254"/>
      <c r="M451" s="255" t="s">
        <v>20</v>
      </c>
      <c r="N451" s="256" t="s">
        <v>46</v>
      </c>
      <c r="O451" s="79"/>
      <c r="P451" s="212">
        <f>O451*H451</f>
        <v>0</v>
      </c>
      <c r="Q451" s="212">
        <v>0</v>
      </c>
      <c r="R451" s="212">
        <f>Q451*H451</f>
        <v>0</v>
      </c>
      <c r="S451" s="212">
        <v>0</v>
      </c>
      <c r="T451" s="213">
        <f>S451*H451</f>
        <v>0</v>
      </c>
      <c r="AR451" s="17" t="s">
        <v>1353</v>
      </c>
      <c r="AT451" s="17" t="s">
        <v>223</v>
      </c>
      <c r="AU451" s="17" t="s">
        <v>165</v>
      </c>
      <c r="AY451" s="17" t="s">
        <v>157</v>
      </c>
      <c r="BE451" s="214">
        <f>IF(N451="základní",J451,0)</f>
        <v>0</v>
      </c>
      <c r="BF451" s="214">
        <f>IF(N451="snížená",J451,0)</f>
        <v>0</v>
      </c>
      <c r="BG451" s="214">
        <f>IF(N451="zákl. přenesená",J451,0)</f>
        <v>0</v>
      </c>
      <c r="BH451" s="214">
        <f>IF(N451="sníž. přenesená",J451,0)</f>
        <v>0</v>
      </c>
      <c r="BI451" s="214">
        <f>IF(N451="nulová",J451,0)</f>
        <v>0</v>
      </c>
      <c r="BJ451" s="17" t="s">
        <v>165</v>
      </c>
      <c r="BK451" s="214">
        <f>ROUND(I451*H451,0)</f>
        <v>0</v>
      </c>
      <c r="BL451" s="17" t="s">
        <v>538</v>
      </c>
      <c r="BM451" s="17" t="s">
        <v>2829</v>
      </c>
    </row>
    <row r="452" spans="2:51" s="11" customFormat="1" ht="12">
      <c r="B452" s="215"/>
      <c r="C452" s="216"/>
      <c r="D452" s="217" t="s">
        <v>167</v>
      </c>
      <c r="E452" s="218" t="s">
        <v>20</v>
      </c>
      <c r="F452" s="219" t="s">
        <v>732</v>
      </c>
      <c r="G452" s="216"/>
      <c r="H452" s="220">
        <v>6</v>
      </c>
      <c r="I452" s="221"/>
      <c r="J452" s="216"/>
      <c r="K452" s="216"/>
      <c r="L452" s="222"/>
      <c r="M452" s="223"/>
      <c r="N452" s="224"/>
      <c r="O452" s="224"/>
      <c r="P452" s="224"/>
      <c r="Q452" s="224"/>
      <c r="R452" s="224"/>
      <c r="S452" s="224"/>
      <c r="T452" s="225"/>
      <c r="AT452" s="226" t="s">
        <v>167</v>
      </c>
      <c r="AU452" s="226" t="s">
        <v>165</v>
      </c>
      <c r="AV452" s="11" t="s">
        <v>165</v>
      </c>
      <c r="AW452" s="11" t="s">
        <v>34</v>
      </c>
      <c r="AX452" s="11" t="s">
        <v>8</v>
      </c>
      <c r="AY452" s="226" t="s">
        <v>157</v>
      </c>
    </row>
    <row r="453" spans="2:65" s="1" customFormat="1" ht="16.5" customHeight="1">
      <c r="B453" s="38"/>
      <c r="C453" s="248" t="s">
        <v>1045</v>
      </c>
      <c r="D453" s="248" t="s">
        <v>223</v>
      </c>
      <c r="E453" s="249" t="s">
        <v>2830</v>
      </c>
      <c r="F453" s="250" t="s">
        <v>1548</v>
      </c>
      <c r="G453" s="251" t="s">
        <v>434</v>
      </c>
      <c r="H453" s="252">
        <v>9</v>
      </c>
      <c r="I453" s="253"/>
      <c r="J453" s="252">
        <f>ROUND(I453*H453,0)</f>
        <v>0</v>
      </c>
      <c r="K453" s="250" t="s">
        <v>209</v>
      </c>
      <c r="L453" s="254"/>
      <c r="M453" s="255" t="s">
        <v>20</v>
      </c>
      <c r="N453" s="256" t="s">
        <v>46</v>
      </c>
      <c r="O453" s="79"/>
      <c r="P453" s="212">
        <f>O453*H453</f>
        <v>0</v>
      </c>
      <c r="Q453" s="212">
        <v>0</v>
      </c>
      <c r="R453" s="212">
        <f>Q453*H453</f>
        <v>0</v>
      </c>
      <c r="S453" s="212">
        <v>0</v>
      </c>
      <c r="T453" s="213">
        <f>S453*H453</f>
        <v>0</v>
      </c>
      <c r="AR453" s="17" t="s">
        <v>1353</v>
      </c>
      <c r="AT453" s="17" t="s">
        <v>223</v>
      </c>
      <c r="AU453" s="17" t="s">
        <v>165</v>
      </c>
      <c r="AY453" s="17" t="s">
        <v>157</v>
      </c>
      <c r="BE453" s="214">
        <f>IF(N453="základní",J453,0)</f>
        <v>0</v>
      </c>
      <c r="BF453" s="214">
        <f>IF(N453="snížená",J453,0)</f>
        <v>0</v>
      </c>
      <c r="BG453" s="214">
        <f>IF(N453="zákl. přenesená",J453,0)</f>
        <v>0</v>
      </c>
      <c r="BH453" s="214">
        <f>IF(N453="sníž. přenesená",J453,0)</f>
        <v>0</v>
      </c>
      <c r="BI453" s="214">
        <f>IF(N453="nulová",J453,0)</f>
        <v>0</v>
      </c>
      <c r="BJ453" s="17" t="s">
        <v>165</v>
      </c>
      <c r="BK453" s="214">
        <f>ROUND(I453*H453,0)</f>
        <v>0</v>
      </c>
      <c r="BL453" s="17" t="s">
        <v>538</v>
      </c>
      <c r="BM453" s="17" t="s">
        <v>2831</v>
      </c>
    </row>
    <row r="454" spans="2:51" s="11" customFormat="1" ht="12">
      <c r="B454" s="215"/>
      <c r="C454" s="216"/>
      <c r="D454" s="217" t="s">
        <v>167</v>
      </c>
      <c r="E454" s="218" t="s">
        <v>20</v>
      </c>
      <c r="F454" s="219" t="s">
        <v>879</v>
      </c>
      <c r="G454" s="216"/>
      <c r="H454" s="220">
        <v>9</v>
      </c>
      <c r="I454" s="221"/>
      <c r="J454" s="216"/>
      <c r="K454" s="216"/>
      <c r="L454" s="222"/>
      <c r="M454" s="223"/>
      <c r="N454" s="224"/>
      <c r="O454" s="224"/>
      <c r="P454" s="224"/>
      <c r="Q454" s="224"/>
      <c r="R454" s="224"/>
      <c r="S454" s="224"/>
      <c r="T454" s="225"/>
      <c r="AT454" s="226" t="s">
        <v>167</v>
      </c>
      <c r="AU454" s="226" t="s">
        <v>165</v>
      </c>
      <c r="AV454" s="11" t="s">
        <v>165</v>
      </c>
      <c r="AW454" s="11" t="s">
        <v>34</v>
      </c>
      <c r="AX454" s="11" t="s">
        <v>8</v>
      </c>
      <c r="AY454" s="226" t="s">
        <v>157</v>
      </c>
    </row>
    <row r="455" spans="2:65" s="1" customFormat="1" ht="16.5" customHeight="1">
      <c r="B455" s="38"/>
      <c r="C455" s="248" t="s">
        <v>1050</v>
      </c>
      <c r="D455" s="248" t="s">
        <v>223</v>
      </c>
      <c r="E455" s="249" t="s">
        <v>2832</v>
      </c>
      <c r="F455" s="250" t="s">
        <v>2833</v>
      </c>
      <c r="G455" s="251" t="s">
        <v>434</v>
      </c>
      <c r="H455" s="252">
        <v>3</v>
      </c>
      <c r="I455" s="253"/>
      <c r="J455" s="252">
        <f>ROUND(I455*H455,0)</f>
        <v>0</v>
      </c>
      <c r="K455" s="250" t="s">
        <v>209</v>
      </c>
      <c r="L455" s="254"/>
      <c r="M455" s="255" t="s">
        <v>20</v>
      </c>
      <c r="N455" s="256" t="s">
        <v>46</v>
      </c>
      <c r="O455" s="79"/>
      <c r="P455" s="212">
        <f>O455*H455</f>
        <v>0</v>
      </c>
      <c r="Q455" s="212">
        <v>0</v>
      </c>
      <c r="R455" s="212">
        <f>Q455*H455</f>
        <v>0</v>
      </c>
      <c r="S455" s="212">
        <v>0</v>
      </c>
      <c r="T455" s="213">
        <f>S455*H455</f>
        <v>0</v>
      </c>
      <c r="AR455" s="17" t="s">
        <v>1353</v>
      </c>
      <c r="AT455" s="17" t="s">
        <v>223</v>
      </c>
      <c r="AU455" s="17" t="s">
        <v>165</v>
      </c>
      <c r="AY455" s="17" t="s">
        <v>157</v>
      </c>
      <c r="BE455" s="214">
        <f>IF(N455="základní",J455,0)</f>
        <v>0</v>
      </c>
      <c r="BF455" s="214">
        <f>IF(N455="snížená",J455,0)</f>
        <v>0</v>
      </c>
      <c r="BG455" s="214">
        <f>IF(N455="zákl. přenesená",J455,0)</f>
        <v>0</v>
      </c>
      <c r="BH455" s="214">
        <f>IF(N455="sníž. přenesená",J455,0)</f>
        <v>0</v>
      </c>
      <c r="BI455" s="214">
        <f>IF(N455="nulová",J455,0)</f>
        <v>0</v>
      </c>
      <c r="BJ455" s="17" t="s">
        <v>165</v>
      </c>
      <c r="BK455" s="214">
        <f>ROUND(I455*H455,0)</f>
        <v>0</v>
      </c>
      <c r="BL455" s="17" t="s">
        <v>538</v>
      </c>
      <c r="BM455" s="17" t="s">
        <v>2834</v>
      </c>
    </row>
    <row r="456" spans="2:51" s="11" customFormat="1" ht="12">
      <c r="B456" s="215"/>
      <c r="C456" s="216"/>
      <c r="D456" s="217" t="s">
        <v>167</v>
      </c>
      <c r="E456" s="218" t="s">
        <v>20</v>
      </c>
      <c r="F456" s="219" t="s">
        <v>175</v>
      </c>
      <c r="G456" s="216"/>
      <c r="H456" s="220">
        <v>3</v>
      </c>
      <c r="I456" s="221"/>
      <c r="J456" s="216"/>
      <c r="K456" s="216"/>
      <c r="L456" s="222"/>
      <c r="M456" s="223"/>
      <c r="N456" s="224"/>
      <c r="O456" s="224"/>
      <c r="P456" s="224"/>
      <c r="Q456" s="224"/>
      <c r="R456" s="224"/>
      <c r="S456" s="224"/>
      <c r="T456" s="225"/>
      <c r="AT456" s="226" t="s">
        <v>167</v>
      </c>
      <c r="AU456" s="226" t="s">
        <v>165</v>
      </c>
      <c r="AV456" s="11" t="s">
        <v>165</v>
      </c>
      <c r="AW456" s="11" t="s">
        <v>34</v>
      </c>
      <c r="AX456" s="11" t="s">
        <v>8</v>
      </c>
      <c r="AY456" s="226" t="s">
        <v>157</v>
      </c>
    </row>
    <row r="457" spans="2:65" s="1" customFormat="1" ht="16.5" customHeight="1">
      <c r="B457" s="38"/>
      <c r="C457" s="248" t="s">
        <v>1055</v>
      </c>
      <c r="D457" s="248" t="s">
        <v>223</v>
      </c>
      <c r="E457" s="249" t="s">
        <v>2835</v>
      </c>
      <c r="F457" s="250" t="s">
        <v>2836</v>
      </c>
      <c r="G457" s="251" t="s">
        <v>434</v>
      </c>
      <c r="H457" s="252">
        <v>9</v>
      </c>
      <c r="I457" s="253"/>
      <c r="J457" s="252">
        <f>ROUND(I457*H457,0)</f>
        <v>0</v>
      </c>
      <c r="K457" s="250" t="s">
        <v>209</v>
      </c>
      <c r="L457" s="254"/>
      <c r="M457" s="255" t="s">
        <v>20</v>
      </c>
      <c r="N457" s="256" t="s">
        <v>46</v>
      </c>
      <c r="O457" s="79"/>
      <c r="P457" s="212">
        <f>O457*H457</f>
        <v>0</v>
      </c>
      <c r="Q457" s="212">
        <v>0</v>
      </c>
      <c r="R457" s="212">
        <f>Q457*H457</f>
        <v>0</v>
      </c>
      <c r="S457" s="212">
        <v>0</v>
      </c>
      <c r="T457" s="213">
        <f>S457*H457</f>
        <v>0</v>
      </c>
      <c r="AR457" s="17" t="s">
        <v>1353</v>
      </c>
      <c r="AT457" s="17" t="s">
        <v>223</v>
      </c>
      <c r="AU457" s="17" t="s">
        <v>165</v>
      </c>
      <c r="AY457" s="17" t="s">
        <v>157</v>
      </c>
      <c r="BE457" s="214">
        <f>IF(N457="základní",J457,0)</f>
        <v>0</v>
      </c>
      <c r="BF457" s="214">
        <f>IF(N457="snížená",J457,0)</f>
        <v>0</v>
      </c>
      <c r="BG457" s="214">
        <f>IF(N457="zákl. přenesená",J457,0)</f>
        <v>0</v>
      </c>
      <c r="BH457" s="214">
        <f>IF(N457="sníž. přenesená",J457,0)</f>
        <v>0</v>
      </c>
      <c r="BI457" s="214">
        <f>IF(N457="nulová",J457,0)</f>
        <v>0</v>
      </c>
      <c r="BJ457" s="17" t="s">
        <v>165</v>
      </c>
      <c r="BK457" s="214">
        <f>ROUND(I457*H457,0)</f>
        <v>0</v>
      </c>
      <c r="BL457" s="17" t="s">
        <v>538</v>
      </c>
      <c r="BM457" s="17" t="s">
        <v>2837</v>
      </c>
    </row>
    <row r="458" spans="2:51" s="11" customFormat="1" ht="12">
      <c r="B458" s="215"/>
      <c r="C458" s="216"/>
      <c r="D458" s="217" t="s">
        <v>167</v>
      </c>
      <c r="E458" s="218" t="s">
        <v>20</v>
      </c>
      <c r="F458" s="219" t="s">
        <v>2838</v>
      </c>
      <c r="G458" s="216"/>
      <c r="H458" s="220">
        <v>9</v>
      </c>
      <c r="I458" s="221"/>
      <c r="J458" s="216"/>
      <c r="K458" s="216"/>
      <c r="L458" s="222"/>
      <c r="M458" s="223"/>
      <c r="N458" s="224"/>
      <c r="O458" s="224"/>
      <c r="P458" s="224"/>
      <c r="Q458" s="224"/>
      <c r="R458" s="224"/>
      <c r="S458" s="224"/>
      <c r="T458" s="225"/>
      <c r="AT458" s="226" t="s">
        <v>167</v>
      </c>
      <c r="AU458" s="226" t="s">
        <v>165</v>
      </c>
      <c r="AV458" s="11" t="s">
        <v>165</v>
      </c>
      <c r="AW458" s="11" t="s">
        <v>34</v>
      </c>
      <c r="AX458" s="11" t="s">
        <v>8</v>
      </c>
      <c r="AY458" s="226" t="s">
        <v>157</v>
      </c>
    </row>
    <row r="459" spans="2:65" s="1" customFormat="1" ht="22.5" customHeight="1">
      <c r="B459" s="38"/>
      <c r="C459" s="204" t="s">
        <v>1059</v>
      </c>
      <c r="D459" s="204" t="s">
        <v>159</v>
      </c>
      <c r="E459" s="205" t="s">
        <v>1851</v>
      </c>
      <c r="F459" s="206" t="s">
        <v>1852</v>
      </c>
      <c r="G459" s="207" t="s">
        <v>231</v>
      </c>
      <c r="H459" s="208">
        <v>3</v>
      </c>
      <c r="I459" s="209"/>
      <c r="J459" s="208">
        <f>ROUND(I459*H459,0)</f>
        <v>0</v>
      </c>
      <c r="K459" s="206" t="s">
        <v>163</v>
      </c>
      <c r="L459" s="43"/>
      <c r="M459" s="210" t="s">
        <v>20</v>
      </c>
      <c r="N459" s="211" t="s">
        <v>46</v>
      </c>
      <c r="O459" s="79"/>
      <c r="P459" s="212">
        <f>O459*H459</f>
        <v>0</v>
      </c>
      <c r="Q459" s="212">
        <v>0</v>
      </c>
      <c r="R459" s="212">
        <f>Q459*H459</f>
        <v>0</v>
      </c>
      <c r="S459" s="212">
        <v>0</v>
      </c>
      <c r="T459" s="213">
        <f>S459*H459</f>
        <v>0</v>
      </c>
      <c r="AR459" s="17" t="s">
        <v>538</v>
      </c>
      <c r="AT459" s="17" t="s">
        <v>159</v>
      </c>
      <c r="AU459" s="17" t="s">
        <v>165</v>
      </c>
      <c r="AY459" s="17" t="s">
        <v>157</v>
      </c>
      <c r="BE459" s="214">
        <f>IF(N459="základní",J459,0)</f>
        <v>0</v>
      </c>
      <c r="BF459" s="214">
        <f>IF(N459="snížená",J459,0)</f>
        <v>0</v>
      </c>
      <c r="BG459" s="214">
        <f>IF(N459="zákl. přenesená",J459,0)</f>
        <v>0</v>
      </c>
      <c r="BH459" s="214">
        <f>IF(N459="sníž. přenesená",J459,0)</f>
        <v>0</v>
      </c>
      <c r="BI459" s="214">
        <f>IF(N459="nulová",J459,0)</f>
        <v>0</v>
      </c>
      <c r="BJ459" s="17" t="s">
        <v>165</v>
      </c>
      <c r="BK459" s="214">
        <f>ROUND(I459*H459,0)</f>
        <v>0</v>
      </c>
      <c r="BL459" s="17" t="s">
        <v>538</v>
      </c>
      <c r="BM459" s="17" t="s">
        <v>2839</v>
      </c>
    </row>
    <row r="460" spans="2:51" s="11" customFormat="1" ht="12">
      <c r="B460" s="215"/>
      <c r="C460" s="216"/>
      <c r="D460" s="217" t="s">
        <v>167</v>
      </c>
      <c r="E460" s="218" t="s">
        <v>20</v>
      </c>
      <c r="F460" s="219" t="s">
        <v>175</v>
      </c>
      <c r="G460" s="216"/>
      <c r="H460" s="220">
        <v>3</v>
      </c>
      <c r="I460" s="221"/>
      <c r="J460" s="216"/>
      <c r="K460" s="216"/>
      <c r="L460" s="222"/>
      <c r="M460" s="223"/>
      <c r="N460" s="224"/>
      <c r="O460" s="224"/>
      <c r="P460" s="224"/>
      <c r="Q460" s="224"/>
      <c r="R460" s="224"/>
      <c r="S460" s="224"/>
      <c r="T460" s="225"/>
      <c r="AT460" s="226" t="s">
        <v>167</v>
      </c>
      <c r="AU460" s="226" t="s">
        <v>165</v>
      </c>
      <c r="AV460" s="11" t="s">
        <v>165</v>
      </c>
      <c r="AW460" s="11" t="s">
        <v>34</v>
      </c>
      <c r="AX460" s="11" t="s">
        <v>8</v>
      </c>
      <c r="AY460" s="226" t="s">
        <v>157</v>
      </c>
    </row>
    <row r="461" spans="2:65" s="1" customFormat="1" ht="22.5" customHeight="1">
      <c r="B461" s="38"/>
      <c r="C461" s="204" t="s">
        <v>1062</v>
      </c>
      <c r="D461" s="204" t="s">
        <v>159</v>
      </c>
      <c r="E461" s="205" t="s">
        <v>1855</v>
      </c>
      <c r="F461" s="206" t="s">
        <v>1856</v>
      </c>
      <c r="G461" s="207" t="s">
        <v>231</v>
      </c>
      <c r="H461" s="208">
        <v>14</v>
      </c>
      <c r="I461" s="209"/>
      <c r="J461" s="208">
        <f>ROUND(I461*H461,0)</f>
        <v>0</v>
      </c>
      <c r="K461" s="206" t="s">
        <v>163</v>
      </c>
      <c r="L461" s="43"/>
      <c r="M461" s="210" t="s">
        <v>20</v>
      </c>
      <c r="N461" s="211" t="s">
        <v>46</v>
      </c>
      <c r="O461" s="79"/>
      <c r="P461" s="212">
        <f>O461*H461</f>
        <v>0</v>
      </c>
      <c r="Q461" s="212">
        <v>0</v>
      </c>
      <c r="R461" s="212">
        <f>Q461*H461</f>
        <v>0</v>
      </c>
      <c r="S461" s="212">
        <v>0</v>
      </c>
      <c r="T461" s="213">
        <f>S461*H461</f>
        <v>0</v>
      </c>
      <c r="AR461" s="17" t="s">
        <v>538</v>
      </c>
      <c r="AT461" s="17" t="s">
        <v>159</v>
      </c>
      <c r="AU461" s="17" t="s">
        <v>165</v>
      </c>
      <c r="AY461" s="17" t="s">
        <v>157</v>
      </c>
      <c r="BE461" s="214">
        <f>IF(N461="základní",J461,0)</f>
        <v>0</v>
      </c>
      <c r="BF461" s="214">
        <f>IF(N461="snížená",J461,0)</f>
        <v>0</v>
      </c>
      <c r="BG461" s="214">
        <f>IF(N461="zákl. přenesená",J461,0)</f>
        <v>0</v>
      </c>
      <c r="BH461" s="214">
        <f>IF(N461="sníž. přenesená",J461,0)</f>
        <v>0</v>
      </c>
      <c r="BI461" s="214">
        <f>IF(N461="nulová",J461,0)</f>
        <v>0</v>
      </c>
      <c r="BJ461" s="17" t="s">
        <v>165</v>
      </c>
      <c r="BK461" s="214">
        <f>ROUND(I461*H461,0)</f>
        <v>0</v>
      </c>
      <c r="BL461" s="17" t="s">
        <v>538</v>
      </c>
      <c r="BM461" s="17" t="s">
        <v>2840</v>
      </c>
    </row>
    <row r="462" spans="2:51" s="11" customFormat="1" ht="12">
      <c r="B462" s="215"/>
      <c r="C462" s="216"/>
      <c r="D462" s="217" t="s">
        <v>167</v>
      </c>
      <c r="E462" s="218" t="s">
        <v>20</v>
      </c>
      <c r="F462" s="219" t="s">
        <v>2841</v>
      </c>
      <c r="G462" s="216"/>
      <c r="H462" s="220">
        <v>14</v>
      </c>
      <c r="I462" s="221"/>
      <c r="J462" s="216"/>
      <c r="K462" s="216"/>
      <c r="L462" s="222"/>
      <c r="M462" s="223"/>
      <c r="N462" s="224"/>
      <c r="O462" s="224"/>
      <c r="P462" s="224"/>
      <c r="Q462" s="224"/>
      <c r="R462" s="224"/>
      <c r="S462" s="224"/>
      <c r="T462" s="225"/>
      <c r="AT462" s="226" t="s">
        <v>167</v>
      </c>
      <c r="AU462" s="226" t="s">
        <v>165</v>
      </c>
      <c r="AV462" s="11" t="s">
        <v>165</v>
      </c>
      <c r="AW462" s="11" t="s">
        <v>34</v>
      </c>
      <c r="AX462" s="11" t="s">
        <v>8</v>
      </c>
      <c r="AY462" s="226" t="s">
        <v>157</v>
      </c>
    </row>
    <row r="463" spans="2:65" s="1" customFormat="1" ht="22.5" customHeight="1">
      <c r="B463" s="38"/>
      <c r="C463" s="204" t="s">
        <v>1068</v>
      </c>
      <c r="D463" s="204" t="s">
        <v>159</v>
      </c>
      <c r="E463" s="205" t="s">
        <v>1862</v>
      </c>
      <c r="F463" s="206" t="s">
        <v>1863</v>
      </c>
      <c r="G463" s="207" t="s">
        <v>208</v>
      </c>
      <c r="H463" s="208">
        <v>27</v>
      </c>
      <c r="I463" s="209"/>
      <c r="J463" s="208">
        <f>ROUND(I463*H463,0)</f>
        <v>0</v>
      </c>
      <c r="K463" s="206" t="s">
        <v>163</v>
      </c>
      <c r="L463" s="43"/>
      <c r="M463" s="210" t="s">
        <v>20</v>
      </c>
      <c r="N463" s="211" t="s">
        <v>46</v>
      </c>
      <c r="O463" s="79"/>
      <c r="P463" s="212">
        <f>O463*H463</f>
        <v>0</v>
      </c>
      <c r="Q463" s="212">
        <v>0</v>
      </c>
      <c r="R463" s="212">
        <f>Q463*H463</f>
        <v>0</v>
      </c>
      <c r="S463" s="212">
        <v>0</v>
      </c>
      <c r="T463" s="213">
        <f>S463*H463</f>
        <v>0</v>
      </c>
      <c r="AR463" s="17" t="s">
        <v>538</v>
      </c>
      <c r="AT463" s="17" t="s">
        <v>159</v>
      </c>
      <c r="AU463" s="17" t="s">
        <v>165</v>
      </c>
      <c r="AY463" s="17" t="s">
        <v>157</v>
      </c>
      <c r="BE463" s="214">
        <f>IF(N463="základní",J463,0)</f>
        <v>0</v>
      </c>
      <c r="BF463" s="214">
        <f>IF(N463="snížená",J463,0)</f>
        <v>0</v>
      </c>
      <c r="BG463" s="214">
        <f>IF(N463="zákl. přenesená",J463,0)</f>
        <v>0</v>
      </c>
      <c r="BH463" s="214">
        <f>IF(N463="sníž. přenesená",J463,0)</f>
        <v>0</v>
      </c>
      <c r="BI463" s="214">
        <f>IF(N463="nulová",J463,0)</f>
        <v>0</v>
      </c>
      <c r="BJ463" s="17" t="s">
        <v>165</v>
      </c>
      <c r="BK463" s="214">
        <f>ROUND(I463*H463,0)</f>
        <v>0</v>
      </c>
      <c r="BL463" s="17" t="s">
        <v>538</v>
      </c>
      <c r="BM463" s="17" t="s">
        <v>2842</v>
      </c>
    </row>
    <row r="464" spans="2:65" s="1" customFormat="1" ht="16.5" customHeight="1">
      <c r="B464" s="38"/>
      <c r="C464" s="204" t="s">
        <v>1073</v>
      </c>
      <c r="D464" s="204" t="s">
        <v>159</v>
      </c>
      <c r="E464" s="205" t="s">
        <v>2843</v>
      </c>
      <c r="F464" s="206" t="s">
        <v>2844</v>
      </c>
      <c r="G464" s="207" t="s">
        <v>208</v>
      </c>
      <c r="H464" s="208">
        <v>8</v>
      </c>
      <c r="I464" s="209"/>
      <c r="J464" s="208">
        <f>ROUND(I464*H464,0)</f>
        <v>0</v>
      </c>
      <c r="K464" s="206" t="s">
        <v>163</v>
      </c>
      <c r="L464" s="43"/>
      <c r="M464" s="210" t="s">
        <v>20</v>
      </c>
      <c r="N464" s="211" t="s">
        <v>46</v>
      </c>
      <c r="O464" s="79"/>
      <c r="P464" s="212">
        <f>O464*H464</f>
        <v>0</v>
      </c>
      <c r="Q464" s="212">
        <v>0</v>
      </c>
      <c r="R464" s="212">
        <f>Q464*H464</f>
        <v>0</v>
      </c>
      <c r="S464" s="212">
        <v>0</v>
      </c>
      <c r="T464" s="213">
        <f>S464*H464</f>
        <v>0</v>
      </c>
      <c r="AR464" s="17" t="s">
        <v>538</v>
      </c>
      <c r="AT464" s="17" t="s">
        <v>159</v>
      </c>
      <c r="AU464" s="17" t="s">
        <v>165</v>
      </c>
      <c r="AY464" s="17" t="s">
        <v>157</v>
      </c>
      <c r="BE464" s="214">
        <f>IF(N464="základní",J464,0)</f>
        <v>0</v>
      </c>
      <c r="BF464" s="214">
        <f>IF(N464="snížená",J464,0)</f>
        <v>0</v>
      </c>
      <c r="BG464" s="214">
        <f>IF(N464="zákl. přenesená",J464,0)</f>
        <v>0</v>
      </c>
      <c r="BH464" s="214">
        <f>IF(N464="sníž. přenesená",J464,0)</f>
        <v>0</v>
      </c>
      <c r="BI464" s="214">
        <f>IF(N464="nulová",J464,0)</f>
        <v>0</v>
      </c>
      <c r="BJ464" s="17" t="s">
        <v>165</v>
      </c>
      <c r="BK464" s="214">
        <f>ROUND(I464*H464,0)</f>
        <v>0</v>
      </c>
      <c r="BL464" s="17" t="s">
        <v>538</v>
      </c>
      <c r="BM464" s="17" t="s">
        <v>2845</v>
      </c>
    </row>
    <row r="465" spans="2:51" s="11" customFormat="1" ht="12">
      <c r="B465" s="215"/>
      <c r="C465" s="216"/>
      <c r="D465" s="217" t="s">
        <v>167</v>
      </c>
      <c r="E465" s="218" t="s">
        <v>20</v>
      </c>
      <c r="F465" s="219" t="s">
        <v>200</v>
      </c>
      <c r="G465" s="216"/>
      <c r="H465" s="220">
        <v>8</v>
      </c>
      <c r="I465" s="221"/>
      <c r="J465" s="216"/>
      <c r="K465" s="216"/>
      <c r="L465" s="222"/>
      <c r="M465" s="223"/>
      <c r="N465" s="224"/>
      <c r="O465" s="224"/>
      <c r="P465" s="224"/>
      <c r="Q465" s="224"/>
      <c r="R465" s="224"/>
      <c r="S465" s="224"/>
      <c r="T465" s="225"/>
      <c r="AT465" s="226" t="s">
        <v>167</v>
      </c>
      <c r="AU465" s="226" t="s">
        <v>165</v>
      </c>
      <c r="AV465" s="11" t="s">
        <v>165</v>
      </c>
      <c r="AW465" s="11" t="s">
        <v>34</v>
      </c>
      <c r="AX465" s="11" t="s">
        <v>8</v>
      </c>
      <c r="AY465" s="226" t="s">
        <v>157</v>
      </c>
    </row>
    <row r="466" spans="2:63" s="10" customFormat="1" ht="25.9" customHeight="1">
      <c r="B466" s="188"/>
      <c r="C466" s="189"/>
      <c r="D466" s="190" t="s">
        <v>73</v>
      </c>
      <c r="E466" s="191" t="s">
        <v>1865</v>
      </c>
      <c r="F466" s="191" t="s">
        <v>1866</v>
      </c>
      <c r="G466" s="189"/>
      <c r="H466" s="189"/>
      <c r="I466" s="192"/>
      <c r="J466" s="193">
        <f>BK466</f>
        <v>0</v>
      </c>
      <c r="K466" s="189"/>
      <c r="L466" s="194"/>
      <c r="M466" s="195"/>
      <c r="N466" s="196"/>
      <c r="O466" s="196"/>
      <c r="P466" s="197">
        <f>P467+P469+P471</f>
        <v>0</v>
      </c>
      <c r="Q466" s="196"/>
      <c r="R466" s="197">
        <f>R467+R469+R471</f>
        <v>0</v>
      </c>
      <c r="S466" s="196"/>
      <c r="T466" s="198">
        <f>T467+T469+T471</f>
        <v>0</v>
      </c>
      <c r="AR466" s="199" t="s">
        <v>185</v>
      </c>
      <c r="AT466" s="200" t="s">
        <v>73</v>
      </c>
      <c r="AU466" s="200" t="s">
        <v>74</v>
      </c>
      <c r="AY466" s="199" t="s">
        <v>157</v>
      </c>
      <c r="BK466" s="201">
        <f>BK467+BK469+BK471</f>
        <v>0</v>
      </c>
    </row>
    <row r="467" spans="2:63" s="10" customFormat="1" ht="22.8" customHeight="1">
      <c r="B467" s="188"/>
      <c r="C467" s="189"/>
      <c r="D467" s="190" t="s">
        <v>73</v>
      </c>
      <c r="E467" s="202" t="s">
        <v>1867</v>
      </c>
      <c r="F467" s="202" t="s">
        <v>1868</v>
      </c>
      <c r="G467" s="189"/>
      <c r="H467" s="189"/>
      <c r="I467" s="192"/>
      <c r="J467" s="203">
        <f>BK467</f>
        <v>0</v>
      </c>
      <c r="K467" s="189"/>
      <c r="L467" s="194"/>
      <c r="M467" s="195"/>
      <c r="N467" s="196"/>
      <c r="O467" s="196"/>
      <c r="P467" s="197">
        <f>P468</f>
        <v>0</v>
      </c>
      <c r="Q467" s="196"/>
      <c r="R467" s="197">
        <f>R468</f>
        <v>0</v>
      </c>
      <c r="S467" s="196"/>
      <c r="T467" s="198">
        <f>T468</f>
        <v>0</v>
      </c>
      <c r="AR467" s="199" t="s">
        <v>185</v>
      </c>
      <c r="AT467" s="200" t="s">
        <v>73</v>
      </c>
      <c r="AU467" s="200" t="s">
        <v>8</v>
      </c>
      <c r="AY467" s="199" t="s">
        <v>157</v>
      </c>
      <c r="BK467" s="201">
        <f>BK468</f>
        <v>0</v>
      </c>
    </row>
    <row r="468" spans="2:65" s="1" customFormat="1" ht="16.5" customHeight="1">
      <c r="B468" s="38"/>
      <c r="C468" s="204" t="s">
        <v>1077</v>
      </c>
      <c r="D468" s="204" t="s">
        <v>159</v>
      </c>
      <c r="E468" s="205" t="s">
        <v>1869</v>
      </c>
      <c r="F468" s="206" t="s">
        <v>2846</v>
      </c>
      <c r="G468" s="207" t="s">
        <v>1871</v>
      </c>
      <c r="H468" s="208">
        <v>1</v>
      </c>
      <c r="I468" s="209"/>
      <c r="J468" s="208">
        <f>ROUND(I468*H468,0)</f>
        <v>0</v>
      </c>
      <c r="K468" s="206" t="s">
        <v>163</v>
      </c>
      <c r="L468" s="43"/>
      <c r="M468" s="210" t="s">
        <v>20</v>
      </c>
      <c r="N468" s="211" t="s">
        <v>46</v>
      </c>
      <c r="O468" s="79"/>
      <c r="P468" s="212">
        <f>O468*H468</f>
        <v>0</v>
      </c>
      <c r="Q468" s="212">
        <v>0</v>
      </c>
      <c r="R468" s="212">
        <f>Q468*H468</f>
        <v>0</v>
      </c>
      <c r="S468" s="212">
        <v>0</v>
      </c>
      <c r="T468" s="213">
        <f>S468*H468</f>
        <v>0</v>
      </c>
      <c r="AR468" s="17" t="s">
        <v>164</v>
      </c>
      <c r="AT468" s="17" t="s">
        <v>159</v>
      </c>
      <c r="AU468" s="17" t="s">
        <v>165</v>
      </c>
      <c r="AY468" s="17" t="s">
        <v>157</v>
      </c>
      <c r="BE468" s="214">
        <f>IF(N468="základní",J468,0)</f>
        <v>0</v>
      </c>
      <c r="BF468" s="214">
        <f>IF(N468="snížená",J468,0)</f>
        <v>0</v>
      </c>
      <c r="BG468" s="214">
        <f>IF(N468="zákl. přenesená",J468,0)</f>
        <v>0</v>
      </c>
      <c r="BH468" s="214">
        <f>IF(N468="sníž. přenesená",J468,0)</f>
        <v>0</v>
      </c>
      <c r="BI468" s="214">
        <f>IF(N468="nulová",J468,0)</f>
        <v>0</v>
      </c>
      <c r="BJ468" s="17" t="s">
        <v>165</v>
      </c>
      <c r="BK468" s="214">
        <f>ROUND(I468*H468,0)</f>
        <v>0</v>
      </c>
      <c r="BL468" s="17" t="s">
        <v>164</v>
      </c>
      <c r="BM468" s="17" t="s">
        <v>2847</v>
      </c>
    </row>
    <row r="469" spans="2:63" s="10" customFormat="1" ht="22.8" customHeight="1">
      <c r="B469" s="188"/>
      <c r="C469" s="189"/>
      <c r="D469" s="190" t="s">
        <v>73</v>
      </c>
      <c r="E469" s="202" t="s">
        <v>1873</v>
      </c>
      <c r="F469" s="202" t="s">
        <v>1874</v>
      </c>
      <c r="G469" s="189"/>
      <c r="H469" s="189"/>
      <c r="I469" s="192"/>
      <c r="J469" s="203">
        <f>BK469</f>
        <v>0</v>
      </c>
      <c r="K469" s="189"/>
      <c r="L469" s="194"/>
      <c r="M469" s="195"/>
      <c r="N469" s="196"/>
      <c r="O469" s="196"/>
      <c r="P469" s="197">
        <f>P470</f>
        <v>0</v>
      </c>
      <c r="Q469" s="196"/>
      <c r="R469" s="197">
        <f>R470</f>
        <v>0</v>
      </c>
      <c r="S469" s="196"/>
      <c r="T469" s="198">
        <f>T470</f>
        <v>0</v>
      </c>
      <c r="AR469" s="199" t="s">
        <v>185</v>
      </c>
      <c r="AT469" s="200" t="s">
        <v>73</v>
      </c>
      <c r="AU469" s="200" t="s">
        <v>8</v>
      </c>
      <c r="AY469" s="199" t="s">
        <v>157</v>
      </c>
      <c r="BK469" s="201">
        <f>BK470</f>
        <v>0</v>
      </c>
    </row>
    <row r="470" spans="2:65" s="1" customFormat="1" ht="16.5" customHeight="1">
      <c r="B470" s="38"/>
      <c r="C470" s="204" t="s">
        <v>1082</v>
      </c>
      <c r="D470" s="204" t="s">
        <v>159</v>
      </c>
      <c r="E470" s="205" t="s">
        <v>1875</v>
      </c>
      <c r="F470" s="206" t="s">
        <v>2848</v>
      </c>
      <c r="G470" s="207" t="s">
        <v>1871</v>
      </c>
      <c r="H470" s="208">
        <v>1</v>
      </c>
      <c r="I470" s="209"/>
      <c r="J470" s="208">
        <f>ROUND(I470*H470,0)</f>
        <v>0</v>
      </c>
      <c r="K470" s="206" t="s">
        <v>163</v>
      </c>
      <c r="L470" s="43"/>
      <c r="M470" s="210" t="s">
        <v>20</v>
      </c>
      <c r="N470" s="211" t="s">
        <v>46</v>
      </c>
      <c r="O470" s="79"/>
      <c r="P470" s="212">
        <f>O470*H470</f>
        <v>0</v>
      </c>
      <c r="Q470" s="212">
        <v>0</v>
      </c>
      <c r="R470" s="212">
        <f>Q470*H470</f>
        <v>0</v>
      </c>
      <c r="S470" s="212">
        <v>0</v>
      </c>
      <c r="T470" s="213">
        <f>S470*H470</f>
        <v>0</v>
      </c>
      <c r="AR470" s="17" t="s">
        <v>164</v>
      </c>
      <c r="AT470" s="17" t="s">
        <v>159</v>
      </c>
      <c r="AU470" s="17" t="s">
        <v>165</v>
      </c>
      <c r="AY470" s="17" t="s">
        <v>157</v>
      </c>
      <c r="BE470" s="214">
        <f>IF(N470="základní",J470,0)</f>
        <v>0</v>
      </c>
      <c r="BF470" s="214">
        <f>IF(N470="snížená",J470,0)</f>
        <v>0</v>
      </c>
      <c r="BG470" s="214">
        <f>IF(N470="zákl. přenesená",J470,0)</f>
        <v>0</v>
      </c>
      <c r="BH470" s="214">
        <f>IF(N470="sníž. přenesená",J470,0)</f>
        <v>0</v>
      </c>
      <c r="BI470" s="214">
        <f>IF(N470="nulová",J470,0)</f>
        <v>0</v>
      </c>
      <c r="BJ470" s="17" t="s">
        <v>165</v>
      </c>
      <c r="BK470" s="214">
        <f>ROUND(I470*H470,0)</f>
        <v>0</v>
      </c>
      <c r="BL470" s="17" t="s">
        <v>164</v>
      </c>
      <c r="BM470" s="17" t="s">
        <v>2849</v>
      </c>
    </row>
    <row r="471" spans="2:63" s="10" customFormat="1" ht="22.8" customHeight="1">
      <c r="B471" s="188"/>
      <c r="C471" s="189"/>
      <c r="D471" s="190" t="s">
        <v>73</v>
      </c>
      <c r="E471" s="202" t="s">
        <v>1878</v>
      </c>
      <c r="F471" s="202" t="s">
        <v>1879</v>
      </c>
      <c r="G471" s="189"/>
      <c r="H471" s="189"/>
      <c r="I471" s="192"/>
      <c r="J471" s="203">
        <f>BK471</f>
        <v>0</v>
      </c>
      <c r="K471" s="189"/>
      <c r="L471" s="194"/>
      <c r="M471" s="195"/>
      <c r="N471" s="196"/>
      <c r="O471" s="196"/>
      <c r="P471" s="197">
        <f>SUM(P472:P473)</f>
        <v>0</v>
      </c>
      <c r="Q471" s="196"/>
      <c r="R471" s="197">
        <f>SUM(R472:R473)</f>
        <v>0</v>
      </c>
      <c r="S471" s="196"/>
      <c r="T471" s="198">
        <f>SUM(T472:T473)</f>
        <v>0</v>
      </c>
      <c r="AR471" s="199" t="s">
        <v>185</v>
      </c>
      <c r="AT471" s="200" t="s">
        <v>73</v>
      </c>
      <c r="AU471" s="200" t="s">
        <v>8</v>
      </c>
      <c r="AY471" s="199" t="s">
        <v>157</v>
      </c>
      <c r="BK471" s="201">
        <f>SUM(BK472:BK473)</f>
        <v>0</v>
      </c>
    </row>
    <row r="472" spans="2:65" s="1" customFormat="1" ht="16.5" customHeight="1">
      <c r="B472" s="38"/>
      <c r="C472" s="204" t="s">
        <v>1086</v>
      </c>
      <c r="D472" s="204" t="s">
        <v>159</v>
      </c>
      <c r="E472" s="205" t="s">
        <v>1880</v>
      </c>
      <c r="F472" s="206" t="s">
        <v>2850</v>
      </c>
      <c r="G472" s="207" t="s">
        <v>1871</v>
      </c>
      <c r="H472" s="208">
        <v>1</v>
      </c>
      <c r="I472" s="209"/>
      <c r="J472" s="208">
        <f>ROUND(I472*H472,0)</f>
        <v>0</v>
      </c>
      <c r="K472" s="206" t="s">
        <v>163</v>
      </c>
      <c r="L472" s="43"/>
      <c r="M472" s="210" t="s">
        <v>20</v>
      </c>
      <c r="N472" s="211" t="s">
        <v>46</v>
      </c>
      <c r="O472" s="79"/>
      <c r="P472" s="212">
        <f>O472*H472</f>
        <v>0</v>
      </c>
      <c r="Q472" s="212">
        <v>0</v>
      </c>
      <c r="R472" s="212">
        <f>Q472*H472</f>
        <v>0</v>
      </c>
      <c r="S472" s="212">
        <v>0</v>
      </c>
      <c r="T472" s="213">
        <f>S472*H472</f>
        <v>0</v>
      </c>
      <c r="AR472" s="17" t="s">
        <v>164</v>
      </c>
      <c r="AT472" s="17" t="s">
        <v>159</v>
      </c>
      <c r="AU472" s="17" t="s">
        <v>165</v>
      </c>
      <c r="AY472" s="17" t="s">
        <v>157</v>
      </c>
      <c r="BE472" s="214">
        <f>IF(N472="základní",J472,0)</f>
        <v>0</v>
      </c>
      <c r="BF472" s="214">
        <f>IF(N472="snížená",J472,0)</f>
        <v>0</v>
      </c>
      <c r="BG472" s="214">
        <f>IF(N472="zákl. přenesená",J472,0)</f>
        <v>0</v>
      </c>
      <c r="BH472" s="214">
        <f>IF(N472="sníž. přenesená",J472,0)</f>
        <v>0</v>
      </c>
      <c r="BI472" s="214">
        <f>IF(N472="nulová",J472,0)</f>
        <v>0</v>
      </c>
      <c r="BJ472" s="17" t="s">
        <v>165</v>
      </c>
      <c r="BK472" s="214">
        <f>ROUND(I472*H472,0)</f>
        <v>0</v>
      </c>
      <c r="BL472" s="17" t="s">
        <v>164</v>
      </c>
      <c r="BM472" s="17" t="s">
        <v>2851</v>
      </c>
    </row>
    <row r="473" spans="2:65" s="1" customFormat="1" ht="16.5" customHeight="1">
      <c r="B473" s="38"/>
      <c r="C473" s="204" t="s">
        <v>1091</v>
      </c>
      <c r="D473" s="204" t="s">
        <v>159</v>
      </c>
      <c r="E473" s="205" t="s">
        <v>1883</v>
      </c>
      <c r="F473" s="206" t="s">
        <v>1884</v>
      </c>
      <c r="G473" s="207" t="s">
        <v>1871</v>
      </c>
      <c r="H473" s="208">
        <v>1</v>
      </c>
      <c r="I473" s="209"/>
      <c r="J473" s="208">
        <f>ROUND(I473*H473,0)</f>
        <v>0</v>
      </c>
      <c r="K473" s="206" t="s">
        <v>209</v>
      </c>
      <c r="L473" s="43"/>
      <c r="M473" s="271" t="s">
        <v>20</v>
      </c>
      <c r="N473" s="272" t="s">
        <v>46</v>
      </c>
      <c r="O473" s="273"/>
      <c r="P473" s="274">
        <f>O473*H473</f>
        <v>0</v>
      </c>
      <c r="Q473" s="274">
        <v>0</v>
      </c>
      <c r="R473" s="274">
        <f>Q473*H473</f>
        <v>0</v>
      </c>
      <c r="S473" s="274">
        <v>0</v>
      </c>
      <c r="T473" s="275">
        <f>S473*H473</f>
        <v>0</v>
      </c>
      <c r="AR473" s="17" t="s">
        <v>164</v>
      </c>
      <c r="AT473" s="17" t="s">
        <v>159</v>
      </c>
      <c r="AU473" s="17" t="s">
        <v>165</v>
      </c>
      <c r="AY473" s="17" t="s">
        <v>157</v>
      </c>
      <c r="BE473" s="214">
        <f>IF(N473="základní",J473,0)</f>
        <v>0</v>
      </c>
      <c r="BF473" s="214">
        <f>IF(N473="snížená",J473,0)</f>
        <v>0</v>
      </c>
      <c r="BG473" s="214">
        <f>IF(N473="zákl. přenesená",J473,0)</f>
        <v>0</v>
      </c>
      <c r="BH473" s="214">
        <f>IF(N473="sníž. přenesená",J473,0)</f>
        <v>0</v>
      </c>
      <c r="BI473" s="214">
        <f>IF(N473="nulová",J473,0)</f>
        <v>0</v>
      </c>
      <c r="BJ473" s="17" t="s">
        <v>165</v>
      </c>
      <c r="BK473" s="214">
        <f>ROUND(I473*H473,0)</f>
        <v>0</v>
      </c>
      <c r="BL473" s="17" t="s">
        <v>164</v>
      </c>
      <c r="BM473" s="17" t="s">
        <v>2852</v>
      </c>
    </row>
    <row r="474" spans="2:12" s="1" customFormat="1" ht="6.95" customHeight="1">
      <c r="B474" s="57"/>
      <c r="C474" s="58"/>
      <c r="D474" s="58"/>
      <c r="E474" s="58"/>
      <c r="F474" s="58"/>
      <c r="G474" s="58"/>
      <c r="H474" s="58"/>
      <c r="I474" s="154"/>
      <c r="J474" s="58"/>
      <c r="K474" s="58"/>
      <c r="L474" s="43"/>
    </row>
  </sheetData>
  <sheetProtection password="CC35" sheet="1" objects="1" scenarios="1" formatColumns="0" formatRows="0" autoFilter="0"/>
  <autoFilter ref="C99:K473"/>
  <mergeCells count="9">
    <mergeCell ref="E7:H7"/>
    <mergeCell ref="E9:H9"/>
    <mergeCell ref="E18:H18"/>
    <mergeCell ref="E27:H27"/>
    <mergeCell ref="E48:H48"/>
    <mergeCell ref="E50:H50"/>
    <mergeCell ref="E90:H90"/>
    <mergeCell ref="E92:H9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0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3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97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20"/>
      <c r="AT3" s="17" t="s">
        <v>8</v>
      </c>
    </row>
    <row r="4" spans="2:46" ht="24.95" customHeight="1">
      <c r="B4" s="20"/>
      <c r="D4" s="127" t="s">
        <v>107</v>
      </c>
      <c r="L4" s="20"/>
      <c r="M4" s="24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28" t="s">
        <v>16</v>
      </c>
      <c r="L6" s="20"/>
    </row>
    <row r="7" spans="2:12" ht="16.5" customHeight="1">
      <c r="B7" s="20"/>
      <c r="E7" s="129" t="str">
        <f>'Rekapitulace stavby'!K6</f>
        <v>Klatovy bytový dům č. p. 391 392 393 - stavební úpravy</v>
      </c>
      <c r="F7" s="128"/>
      <c r="G7" s="128"/>
      <c r="H7" s="128"/>
      <c r="L7" s="20"/>
    </row>
    <row r="8" spans="2:12" s="1" customFormat="1" ht="12" customHeight="1">
      <c r="B8" s="43"/>
      <c r="D8" s="128" t="s">
        <v>108</v>
      </c>
      <c r="I8" s="130"/>
      <c r="L8" s="43"/>
    </row>
    <row r="9" spans="2:12" s="1" customFormat="1" ht="36.95" customHeight="1">
      <c r="B9" s="43"/>
      <c r="E9" s="131" t="s">
        <v>2853</v>
      </c>
      <c r="F9" s="1"/>
      <c r="G9" s="1"/>
      <c r="H9" s="1"/>
      <c r="I9" s="130"/>
      <c r="L9" s="43"/>
    </row>
    <row r="10" spans="2:12" s="1" customFormat="1" ht="12">
      <c r="B10" s="43"/>
      <c r="I10" s="130"/>
      <c r="L10" s="43"/>
    </row>
    <row r="11" spans="2:12" s="1" customFormat="1" ht="12" customHeight="1">
      <c r="B11" s="43"/>
      <c r="D11" s="128" t="s">
        <v>19</v>
      </c>
      <c r="F11" s="17" t="s">
        <v>20</v>
      </c>
      <c r="I11" s="132" t="s">
        <v>21</v>
      </c>
      <c r="J11" s="17" t="s">
        <v>20</v>
      </c>
      <c r="L11" s="43"/>
    </row>
    <row r="12" spans="2:12" s="1" customFormat="1" ht="12" customHeight="1">
      <c r="B12" s="43"/>
      <c r="D12" s="128" t="s">
        <v>22</v>
      </c>
      <c r="F12" s="17" t="s">
        <v>23</v>
      </c>
      <c r="I12" s="132" t="s">
        <v>24</v>
      </c>
      <c r="J12" s="133" t="str">
        <f>'Rekapitulace stavby'!AN8</f>
        <v>24. 4. 2019</v>
      </c>
      <c r="L12" s="43"/>
    </row>
    <row r="13" spans="2:12" s="1" customFormat="1" ht="10.8" customHeight="1">
      <c r="B13" s="43"/>
      <c r="I13" s="130"/>
      <c r="L13" s="43"/>
    </row>
    <row r="14" spans="2:12" s="1" customFormat="1" ht="12" customHeight="1">
      <c r="B14" s="43"/>
      <c r="D14" s="128" t="s">
        <v>28</v>
      </c>
      <c r="I14" s="132" t="s">
        <v>29</v>
      </c>
      <c r="J14" s="17" t="s">
        <v>20</v>
      </c>
      <c r="L14" s="43"/>
    </row>
    <row r="15" spans="2:12" s="1" customFormat="1" ht="18" customHeight="1">
      <c r="B15" s="43"/>
      <c r="E15" s="17" t="s">
        <v>23</v>
      </c>
      <c r="I15" s="132" t="s">
        <v>31</v>
      </c>
      <c r="J15" s="17" t="s">
        <v>20</v>
      </c>
      <c r="L15" s="43"/>
    </row>
    <row r="16" spans="2:12" s="1" customFormat="1" ht="6.95" customHeight="1">
      <c r="B16" s="43"/>
      <c r="I16" s="130"/>
      <c r="L16" s="43"/>
    </row>
    <row r="17" spans="2:12" s="1" customFormat="1" ht="12" customHeight="1">
      <c r="B17" s="43"/>
      <c r="D17" s="128" t="s">
        <v>32</v>
      </c>
      <c r="I17" s="132" t="s">
        <v>29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7"/>
      <c r="G18" s="17"/>
      <c r="H18" s="17"/>
      <c r="I18" s="132" t="s">
        <v>31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0"/>
      <c r="L19" s="43"/>
    </row>
    <row r="20" spans="2:12" s="1" customFormat="1" ht="12" customHeight="1">
      <c r="B20" s="43"/>
      <c r="D20" s="128" t="s">
        <v>35</v>
      </c>
      <c r="I20" s="132" t="s">
        <v>29</v>
      </c>
      <c r="J20" s="17" t="s">
        <v>20</v>
      </c>
      <c r="L20" s="43"/>
    </row>
    <row r="21" spans="2:12" s="1" customFormat="1" ht="18" customHeight="1">
      <c r="B21" s="43"/>
      <c r="E21" s="17" t="s">
        <v>23</v>
      </c>
      <c r="I21" s="132" t="s">
        <v>31</v>
      </c>
      <c r="J21" s="17" t="s">
        <v>20</v>
      </c>
      <c r="L21" s="43"/>
    </row>
    <row r="22" spans="2:12" s="1" customFormat="1" ht="6.95" customHeight="1">
      <c r="B22" s="43"/>
      <c r="I22" s="130"/>
      <c r="L22" s="43"/>
    </row>
    <row r="23" spans="2:12" s="1" customFormat="1" ht="12" customHeight="1">
      <c r="B23" s="43"/>
      <c r="D23" s="128" t="s">
        <v>37</v>
      </c>
      <c r="I23" s="132" t="s">
        <v>29</v>
      </c>
      <c r="J23" s="17" t="str">
        <f>IF('Rekapitulace stavby'!AN19="","",'Rekapitulace stavby'!AN19)</f>
        <v/>
      </c>
      <c r="L23" s="43"/>
    </row>
    <row r="24" spans="2:12" s="1" customFormat="1" ht="18" customHeight="1">
      <c r="B24" s="43"/>
      <c r="E24" s="17" t="str">
        <f>IF('Rekapitulace stavby'!E20="","",'Rekapitulace stavby'!E20)</f>
        <v xml:space="preserve"> </v>
      </c>
      <c r="I24" s="132" t="s">
        <v>31</v>
      </c>
      <c r="J24" s="17" t="str">
        <f>IF('Rekapitulace stavby'!AN20="","",'Rekapitulace stavby'!AN20)</f>
        <v/>
      </c>
      <c r="L24" s="43"/>
    </row>
    <row r="25" spans="2:12" s="1" customFormat="1" ht="6.95" customHeight="1">
      <c r="B25" s="43"/>
      <c r="I25" s="130"/>
      <c r="L25" s="43"/>
    </row>
    <row r="26" spans="2:12" s="1" customFormat="1" ht="12" customHeight="1">
      <c r="B26" s="43"/>
      <c r="D26" s="128" t="s">
        <v>38</v>
      </c>
      <c r="I26" s="130"/>
      <c r="L26" s="43"/>
    </row>
    <row r="27" spans="2:12" s="6" customFormat="1" ht="16.5" customHeight="1">
      <c r="B27" s="134"/>
      <c r="E27" s="135" t="s">
        <v>20</v>
      </c>
      <c r="F27" s="135"/>
      <c r="G27" s="135"/>
      <c r="H27" s="135"/>
      <c r="I27" s="136"/>
      <c r="L27" s="134"/>
    </row>
    <row r="28" spans="2:12" s="1" customFormat="1" ht="6.95" customHeight="1">
      <c r="B28" s="43"/>
      <c r="I28" s="130"/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37"/>
      <c r="J29" s="71"/>
      <c r="K29" s="71"/>
      <c r="L29" s="43"/>
    </row>
    <row r="30" spans="2:12" s="1" customFormat="1" ht="25.4" customHeight="1">
      <c r="B30" s="43"/>
      <c r="D30" s="138" t="s">
        <v>40</v>
      </c>
      <c r="I30" s="130"/>
      <c r="J30" s="139">
        <f>ROUND(J85,2)</f>
        <v>0</v>
      </c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37"/>
      <c r="J31" s="71"/>
      <c r="K31" s="71"/>
      <c r="L31" s="43"/>
    </row>
    <row r="32" spans="2:12" s="1" customFormat="1" ht="14.4" customHeight="1">
      <c r="B32" s="43"/>
      <c r="F32" s="140" t="s">
        <v>42</v>
      </c>
      <c r="I32" s="141" t="s">
        <v>41</v>
      </c>
      <c r="J32" s="140" t="s">
        <v>43</v>
      </c>
      <c r="L32" s="43"/>
    </row>
    <row r="33" spans="2:12" s="1" customFormat="1" ht="14.4" customHeight="1">
      <c r="B33" s="43"/>
      <c r="D33" s="128" t="s">
        <v>44</v>
      </c>
      <c r="E33" s="128" t="s">
        <v>45</v>
      </c>
      <c r="F33" s="142">
        <f>ROUND((SUM(BE85:BE108)),2)</f>
        <v>0</v>
      </c>
      <c r="I33" s="143">
        <v>0.21</v>
      </c>
      <c r="J33" s="142">
        <f>ROUND(((SUM(BE85:BE108))*I33),2)</f>
        <v>0</v>
      </c>
      <c r="L33" s="43"/>
    </row>
    <row r="34" spans="2:12" s="1" customFormat="1" ht="14.4" customHeight="1">
      <c r="B34" s="43"/>
      <c r="E34" s="128" t="s">
        <v>46</v>
      </c>
      <c r="F34" s="142">
        <f>ROUND((SUM(BF85:BF108)),2)</f>
        <v>0</v>
      </c>
      <c r="I34" s="143">
        <v>0.15</v>
      </c>
      <c r="J34" s="142">
        <f>ROUND(((SUM(BF85:BF108))*I34),2)</f>
        <v>0</v>
      </c>
      <c r="L34" s="43"/>
    </row>
    <row r="35" spans="2:12" s="1" customFormat="1" ht="14.4" customHeight="1" hidden="1">
      <c r="B35" s="43"/>
      <c r="E35" s="128" t="s">
        <v>47</v>
      </c>
      <c r="F35" s="142">
        <f>ROUND((SUM(BG85:BG108)),2)</f>
        <v>0</v>
      </c>
      <c r="I35" s="143">
        <v>0.21</v>
      </c>
      <c r="J35" s="142">
        <f>0</f>
        <v>0</v>
      </c>
      <c r="L35" s="43"/>
    </row>
    <row r="36" spans="2:12" s="1" customFormat="1" ht="14.4" customHeight="1" hidden="1">
      <c r="B36" s="43"/>
      <c r="E36" s="128" t="s">
        <v>48</v>
      </c>
      <c r="F36" s="142">
        <f>ROUND((SUM(BH85:BH108)),2)</f>
        <v>0</v>
      </c>
      <c r="I36" s="143">
        <v>0.15</v>
      </c>
      <c r="J36" s="142">
        <f>0</f>
        <v>0</v>
      </c>
      <c r="L36" s="43"/>
    </row>
    <row r="37" spans="2:12" s="1" customFormat="1" ht="14.4" customHeight="1" hidden="1">
      <c r="B37" s="43"/>
      <c r="E37" s="128" t="s">
        <v>49</v>
      </c>
      <c r="F37" s="142">
        <f>ROUND((SUM(BI85:BI108)),2)</f>
        <v>0</v>
      </c>
      <c r="I37" s="143">
        <v>0</v>
      </c>
      <c r="J37" s="142">
        <f>0</f>
        <v>0</v>
      </c>
      <c r="L37" s="43"/>
    </row>
    <row r="38" spans="2:12" s="1" customFormat="1" ht="6.95" customHeight="1">
      <c r="B38" s="43"/>
      <c r="I38" s="130"/>
      <c r="L38" s="43"/>
    </row>
    <row r="39" spans="2:12" s="1" customFormat="1" ht="25.4" customHeight="1">
      <c r="B39" s="43"/>
      <c r="C39" s="144"/>
      <c r="D39" s="145" t="s">
        <v>50</v>
      </c>
      <c r="E39" s="146"/>
      <c r="F39" s="146"/>
      <c r="G39" s="147" t="s">
        <v>51</v>
      </c>
      <c r="H39" s="148" t="s">
        <v>52</v>
      </c>
      <c r="I39" s="149"/>
      <c r="J39" s="150">
        <f>SUM(J30:J37)</f>
        <v>0</v>
      </c>
      <c r="K39" s="151"/>
      <c r="L39" s="43"/>
    </row>
    <row r="40" spans="2:12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3"/>
    </row>
    <row r="44" spans="2:12" s="1" customFormat="1" ht="6.95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3"/>
    </row>
    <row r="45" spans="2:12" s="1" customFormat="1" ht="24.95" customHeight="1">
      <c r="B45" s="38"/>
      <c r="C45" s="23" t="s">
        <v>110</v>
      </c>
      <c r="D45" s="39"/>
      <c r="E45" s="39"/>
      <c r="F45" s="39"/>
      <c r="G45" s="39"/>
      <c r="H45" s="39"/>
      <c r="I45" s="130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30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0"/>
      <c r="J47" s="39"/>
      <c r="K47" s="39"/>
      <c r="L47" s="43"/>
    </row>
    <row r="48" spans="2:12" s="1" customFormat="1" ht="16.5" customHeight="1">
      <c r="B48" s="38"/>
      <c r="C48" s="39"/>
      <c r="D48" s="39"/>
      <c r="E48" s="158" t="str">
        <f>E7</f>
        <v>Klatovy bytový dům č. p. 391 392 393 - stavební úpravy</v>
      </c>
      <c r="F48" s="32"/>
      <c r="G48" s="32"/>
      <c r="H48" s="32"/>
      <c r="I48" s="130"/>
      <c r="J48" s="39"/>
      <c r="K48" s="39"/>
      <c r="L48" s="43"/>
    </row>
    <row r="49" spans="2:12" s="1" customFormat="1" ht="12" customHeight="1">
      <c r="B49" s="38"/>
      <c r="C49" s="32" t="s">
        <v>108</v>
      </c>
      <c r="D49" s="39"/>
      <c r="E49" s="39"/>
      <c r="F49" s="39"/>
      <c r="G49" s="39"/>
      <c r="H49" s="39"/>
      <c r="I49" s="130"/>
      <c r="J49" s="39"/>
      <c r="K49" s="39"/>
      <c r="L49" s="43"/>
    </row>
    <row r="50" spans="2:12" s="1" customFormat="1" ht="16.5" customHeight="1">
      <c r="B50" s="38"/>
      <c r="C50" s="39"/>
      <c r="D50" s="39"/>
      <c r="E50" s="64" t="str">
        <f>E9</f>
        <v>02-3 - SO 02-3 Bytový dům č. p. 392 - způsobilé vedlejší</v>
      </c>
      <c r="F50" s="39"/>
      <c r="G50" s="39"/>
      <c r="H50" s="39"/>
      <c r="I50" s="130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30"/>
      <c r="J51" s="39"/>
      <c r="K51" s="39"/>
      <c r="L51" s="43"/>
    </row>
    <row r="52" spans="2:12" s="1" customFormat="1" ht="12" customHeight="1">
      <c r="B52" s="38"/>
      <c r="C52" s="32" t="s">
        <v>22</v>
      </c>
      <c r="D52" s="39"/>
      <c r="E52" s="39"/>
      <c r="F52" s="27" t="str">
        <f>F12</f>
        <v xml:space="preserve"> </v>
      </c>
      <c r="G52" s="39"/>
      <c r="H52" s="39"/>
      <c r="I52" s="132" t="s">
        <v>24</v>
      </c>
      <c r="J52" s="67" t="str">
        <f>IF(J12="","",J12)</f>
        <v>24. 4. 2019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30"/>
      <c r="J53" s="39"/>
      <c r="K53" s="39"/>
      <c r="L53" s="43"/>
    </row>
    <row r="54" spans="2:12" s="1" customFormat="1" ht="13.65" customHeight="1">
      <c r="B54" s="38"/>
      <c r="C54" s="32" t="s">
        <v>28</v>
      </c>
      <c r="D54" s="39"/>
      <c r="E54" s="39"/>
      <c r="F54" s="27" t="str">
        <f>E15</f>
        <v xml:space="preserve"> </v>
      </c>
      <c r="G54" s="39"/>
      <c r="H54" s="39"/>
      <c r="I54" s="132" t="s">
        <v>35</v>
      </c>
      <c r="J54" s="36" t="str">
        <f>E21</f>
        <v xml:space="preserve"> </v>
      </c>
      <c r="K54" s="39"/>
      <c r="L54" s="43"/>
    </row>
    <row r="55" spans="2:12" s="1" customFormat="1" ht="13.65" customHeight="1">
      <c r="B55" s="38"/>
      <c r="C55" s="32" t="s">
        <v>32</v>
      </c>
      <c r="D55" s="39"/>
      <c r="E55" s="39"/>
      <c r="F55" s="27" t="str">
        <f>IF(E18="","",E18)</f>
        <v>Vyplň údaj</v>
      </c>
      <c r="G55" s="39"/>
      <c r="H55" s="39"/>
      <c r="I55" s="132" t="s">
        <v>37</v>
      </c>
      <c r="J55" s="36" t="str">
        <f>E24</f>
        <v xml:space="preserve"> 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30"/>
      <c r="J56" s="39"/>
      <c r="K56" s="39"/>
      <c r="L56" s="43"/>
    </row>
    <row r="57" spans="2:12" s="1" customFormat="1" ht="29.25" customHeight="1">
      <c r="B57" s="38"/>
      <c r="C57" s="159" t="s">
        <v>111</v>
      </c>
      <c r="D57" s="160"/>
      <c r="E57" s="160"/>
      <c r="F57" s="160"/>
      <c r="G57" s="160"/>
      <c r="H57" s="160"/>
      <c r="I57" s="161"/>
      <c r="J57" s="162" t="s">
        <v>112</v>
      </c>
      <c r="K57" s="160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30"/>
      <c r="J58" s="39"/>
      <c r="K58" s="39"/>
      <c r="L58" s="43"/>
    </row>
    <row r="59" spans="2:47" s="1" customFormat="1" ht="22.8" customHeight="1">
      <c r="B59" s="38"/>
      <c r="C59" s="163" t="s">
        <v>72</v>
      </c>
      <c r="D59" s="39"/>
      <c r="E59" s="39"/>
      <c r="F59" s="39"/>
      <c r="G59" s="39"/>
      <c r="H59" s="39"/>
      <c r="I59" s="130"/>
      <c r="J59" s="97">
        <f>J85</f>
        <v>0</v>
      </c>
      <c r="K59" s="39"/>
      <c r="L59" s="43"/>
      <c r="AU59" s="17" t="s">
        <v>113</v>
      </c>
    </row>
    <row r="60" spans="2:12" s="7" customFormat="1" ht="24.95" customHeight="1">
      <c r="B60" s="164"/>
      <c r="C60" s="165"/>
      <c r="D60" s="166" t="s">
        <v>1382</v>
      </c>
      <c r="E60" s="167"/>
      <c r="F60" s="167"/>
      <c r="G60" s="167"/>
      <c r="H60" s="167"/>
      <c r="I60" s="168"/>
      <c r="J60" s="169">
        <f>J86</f>
        <v>0</v>
      </c>
      <c r="K60" s="165"/>
      <c r="L60" s="170"/>
    </row>
    <row r="61" spans="2:12" s="8" customFormat="1" ht="19.9" customHeight="1">
      <c r="B61" s="171"/>
      <c r="C61" s="172"/>
      <c r="D61" s="173" t="s">
        <v>1887</v>
      </c>
      <c r="E61" s="174"/>
      <c r="F61" s="174"/>
      <c r="G61" s="174"/>
      <c r="H61" s="174"/>
      <c r="I61" s="175"/>
      <c r="J61" s="176">
        <f>J87</f>
        <v>0</v>
      </c>
      <c r="K61" s="172"/>
      <c r="L61" s="177"/>
    </row>
    <row r="62" spans="2:12" s="8" customFormat="1" ht="19.9" customHeight="1">
      <c r="B62" s="171"/>
      <c r="C62" s="172"/>
      <c r="D62" s="173" t="s">
        <v>1393</v>
      </c>
      <c r="E62" s="174"/>
      <c r="F62" s="174"/>
      <c r="G62" s="174"/>
      <c r="H62" s="174"/>
      <c r="I62" s="175"/>
      <c r="J62" s="176">
        <f>J92</f>
        <v>0</v>
      </c>
      <c r="K62" s="172"/>
      <c r="L62" s="177"/>
    </row>
    <row r="63" spans="2:12" s="7" customFormat="1" ht="24.95" customHeight="1">
      <c r="B63" s="164"/>
      <c r="C63" s="165"/>
      <c r="D63" s="166" t="s">
        <v>125</v>
      </c>
      <c r="E63" s="167"/>
      <c r="F63" s="167"/>
      <c r="G63" s="167"/>
      <c r="H63" s="167"/>
      <c r="I63" s="168"/>
      <c r="J63" s="169">
        <f>J95</f>
        <v>0</v>
      </c>
      <c r="K63" s="165"/>
      <c r="L63" s="170"/>
    </row>
    <row r="64" spans="2:12" s="8" customFormat="1" ht="19.9" customHeight="1">
      <c r="B64" s="171"/>
      <c r="C64" s="172"/>
      <c r="D64" s="173" t="s">
        <v>131</v>
      </c>
      <c r="E64" s="174"/>
      <c r="F64" s="174"/>
      <c r="G64" s="174"/>
      <c r="H64" s="174"/>
      <c r="I64" s="175"/>
      <c r="J64" s="176">
        <f>J96</f>
        <v>0</v>
      </c>
      <c r="K64" s="172"/>
      <c r="L64" s="177"/>
    </row>
    <row r="65" spans="2:12" s="8" customFormat="1" ht="19.9" customHeight="1">
      <c r="B65" s="171"/>
      <c r="C65" s="172"/>
      <c r="D65" s="173" t="s">
        <v>134</v>
      </c>
      <c r="E65" s="174"/>
      <c r="F65" s="174"/>
      <c r="G65" s="174"/>
      <c r="H65" s="174"/>
      <c r="I65" s="175"/>
      <c r="J65" s="176">
        <f>J106</f>
        <v>0</v>
      </c>
      <c r="K65" s="172"/>
      <c r="L65" s="177"/>
    </row>
    <row r="66" spans="2:12" s="1" customFormat="1" ht="21.8" customHeight="1">
      <c r="B66" s="38"/>
      <c r="C66" s="39"/>
      <c r="D66" s="39"/>
      <c r="E66" s="39"/>
      <c r="F66" s="39"/>
      <c r="G66" s="39"/>
      <c r="H66" s="39"/>
      <c r="I66" s="130"/>
      <c r="J66" s="39"/>
      <c r="K66" s="39"/>
      <c r="L66" s="43"/>
    </row>
    <row r="67" spans="2:12" s="1" customFormat="1" ht="6.95" customHeight="1">
      <c r="B67" s="57"/>
      <c r="C67" s="58"/>
      <c r="D67" s="58"/>
      <c r="E67" s="58"/>
      <c r="F67" s="58"/>
      <c r="G67" s="58"/>
      <c r="H67" s="58"/>
      <c r="I67" s="154"/>
      <c r="J67" s="58"/>
      <c r="K67" s="58"/>
      <c r="L67" s="43"/>
    </row>
    <row r="71" spans="2:12" s="1" customFormat="1" ht="6.95" customHeight="1">
      <c r="B71" s="59"/>
      <c r="C71" s="60"/>
      <c r="D71" s="60"/>
      <c r="E71" s="60"/>
      <c r="F71" s="60"/>
      <c r="G71" s="60"/>
      <c r="H71" s="60"/>
      <c r="I71" s="157"/>
      <c r="J71" s="60"/>
      <c r="K71" s="60"/>
      <c r="L71" s="43"/>
    </row>
    <row r="72" spans="2:12" s="1" customFormat="1" ht="24.95" customHeight="1">
      <c r="B72" s="38"/>
      <c r="C72" s="23" t="s">
        <v>143</v>
      </c>
      <c r="D72" s="39"/>
      <c r="E72" s="39"/>
      <c r="F72" s="39"/>
      <c r="G72" s="39"/>
      <c r="H72" s="39"/>
      <c r="I72" s="130"/>
      <c r="J72" s="39"/>
      <c r="K72" s="39"/>
      <c r="L72" s="43"/>
    </row>
    <row r="73" spans="2:12" s="1" customFormat="1" ht="6.95" customHeight="1">
      <c r="B73" s="38"/>
      <c r="C73" s="39"/>
      <c r="D73" s="39"/>
      <c r="E73" s="39"/>
      <c r="F73" s="39"/>
      <c r="G73" s="39"/>
      <c r="H73" s="39"/>
      <c r="I73" s="130"/>
      <c r="J73" s="39"/>
      <c r="K73" s="39"/>
      <c r="L73" s="43"/>
    </row>
    <row r="74" spans="2:12" s="1" customFormat="1" ht="12" customHeight="1">
      <c r="B74" s="38"/>
      <c r="C74" s="32" t="s">
        <v>16</v>
      </c>
      <c r="D74" s="39"/>
      <c r="E74" s="39"/>
      <c r="F74" s="39"/>
      <c r="G74" s="39"/>
      <c r="H74" s="39"/>
      <c r="I74" s="130"/>
      <c r="J74" s="39"/>
      <c r="K74" s="39"/>
      <c r="L74" s="43"/>
    </row>
    <row r="75" spans="2:12" s="1" customFormat="1" ht="16.5" customHeight="1">
      <c r="B75" s="38"/>
      <c r="C75" s="39"/>
      <c r="D75" s="39"/>
      <c r="E75" s="158" t="str">
        <f>E7</f>
        <v>Klatovy bytový dům č. p. 391 392 393 - stavební úpravy</v>
      </c>
      <c r="F75" s="32"/>
      <c r="G75" s="32"/>
      <c r="H75" s="32"/>
      <c r="I75" s="130"/>
      <c r="J75" s="39"/>
      <c r="K75" s="39"/>
      <c r="L75" s="43"/>
    </row>
    <row r="76" spans="2:12" s="1" customFormat="1" ht="12" customHeight="1">
      <c r="B76" s="38"/>
      <c r="C76" s="32" t="s">
        <v>108</v>
      </c>
      <c r="D76" s="39"/>
      <c r="E76" s="39"/>
      <c r="F76" s="39"/>
      <c r="G76" s="39"/>
      <c r="H76" s="39"/>
      <c r="I76" s="130"/>
      <c r="J76" s="39"/>
      <c r="K76" s="39"/>
      <c r="L76" s="43"/>
    </row>
    <row r="77" spans="2:12" s="1" customFormat="1" ht="16.5" customHeight="1">
      <c r="B77" s="38"/>
      <c r="C77" s="39"/>
      <c r="D77" s="39"/>
      <c r="E77" s="64" t="str">
        <f>E9</f>
        <v>02-3 - SO 02-3 Bytový dům č. p. 392 - způsobilé vedlejší</v>
      </c>
      <c r="F77" s="39"/>
      <c r="G77" s="39"/>
      <c r="H77" s="39"/>
      <c r="I77" s="130"/>
      <c r="J77" s="39"/>
      <c r="K77" s="39"/>
      <c r="L77" s="43"/>
    </row>
    <row r="78" spans="2:12" s="1" customFormat="1" ht="6.95" customHeight="1">
      <c r="B78" s="38"/>
      <c r="C78" s="39"/>
      <c r="D78" s="39"/>
      <c r="E78" s="39"/>
      <c r="F78" s="39"/>
      <c r="G78" s="39"/>
      <c r="H78" s="39"/>
      <c r="I78" s="130"/>
      <c r="J78" s="39"/>
      <c r="K78" s="39"/>
      <c r="L78" s="43"/>
    </row>
    <row r="79" spans="2:12" s="1" customFormat="1" ht="12" customHeight="1">
      <c r="B79" s="38"/>
      <c r="C79" s="32" t="s">
        <v>22</v>
      </c>
      <c r="D79" s="39"/>
      <c r="E79" s="39"/>
      <c r="F79" s="27" t="str">
        <f>F12</f>
        <v xml:space="preserve"> </v>
      </c>
      <c r="G79" s="39"/>
      <c r="H79" s="39"/>
      <c r="I79" s="132" t="s">
        <v>24</v>
      </c>
      <c r="J79" s="67" t="str">
        <f>IF(J12="","",J12)</f>
        <v>24. 4. 2019</v>
      </c>
      <c r="K79" s="39"/>
      <c r="L79" s="43"/>
    </row>
    <row r="80" spans="2:12" s="1" customFormat="1" ht="6.95" customHeight="1">
      <c r="B80" s="38"/>
      <c r="C80" s="39"/>
      <c r="D80" s="39"/>
      <c r="E80" s="39"/>
      <c r="F80" s="39"/>
      <c r="G80" s="39"/>
      <c r="H80" s="39"/>
      <c r="I80" s="130"/>
      <c r="J80" s="39"/>
      <c r="K80" s="39"/>
      <c r="L80" s="43"/>
    </row>
    <row r="81" spans="2:12" s="1" customFormat="1" ht="13.65" customHeight="1">
      <c r="B81" s="38"/>
      <c r="C81" s="32" t="s">
        <v>28</v>
      </c>
      <c r="D81" s="39"/>
      <c r="E81" s="39"/>
      <c r="F81" s="27" t="str">
        <f>E15</f>
        <v xml:space="preserve"> </v>
      </c>
      <c r="G81" s="39"/>
      <c r="H81" s="39"/>
      <c r="I81" s="132" t="s">
        <v>35</v>
      </c>
      <c r="J81" s="36" t="str">
        <f>E21</f>
        <v xml:space="preserve"> </v>
      </c>
      <c r="K81" s="39"/>
      <c r="L81" s="43"/>
    </row>
    <row r="82" spans="2:12" s="1" customFormat="1" ht="13.65" customHeight="1">
      <c r="B82" s="38"/>
      <c r="C82" s="32" t="s">
        <v>32</v>
      </c>
      <c r="D82" s="39"/>
      <c r="E82" s="39"/>
      <c r="F82" s="27" t="str">
        <f>IF(E18="","",E18)</f>
        <v>Vyplň údaj</v>
      </c>
      <c r="G82" s="39"/>
      <c r="H82" s="39"/>
      <c r="I82" s="132" t="s">
        <v>37</v>
      </c>
      <c r="J82" s="36" t="str">
        <f>E24</f>
        <v xml:space="preserve"> </v>
      </c>
      <c r="K82" s="39"/>
      <c r="L82" s="43"/>
    </row>
    <row r="83" spans="2:12" s="1" customFormat="1" ht="10.3" customHeight="1">
      <c r="B83" s="38"/>
      <c r="C83" s="39"/>
      <c r="D83" s="39"/>
      <c r="E83" s="39"/>
      <c r="F83" s="39"/>
      <c r="G83" s="39"/>
      <c r="H83" s="39"/>
      <c r="I83" s="130"/>
      <c r="J83" s="39"/>
      <c r="K83" s="39"/>
      <c r="L83" s="43"/>
    </row>
    <row r="84" spans="2:20" s="9" customFormat="1" ht="29.25" customHeight="1">
      <c r="B84" s="178"/>
      <c r="C84" s="179" t="s">
        <v>144</v>
      </c>
      <c r="D84" s="180" t="s">
        <v>59</v>
      </c>
      <c r="E84" s="180" t="s">
        <v>55</v>
      </c>
      <c r="F84" s="180" t="s">
        <v>56</v>
      </c>
      <c r="G84" s="180" t="s">
        <v>145</v>
      </c>
      <c r="H84" s="180" t="s">
        <v>146</v>
      </c>
      <c r="I84" s="181" t="s">
        <v>147</v>
      </c>
      <c r="J84" s="180" t="s">
        <v>112</v>
      </c>
      <c r="K84" s="182" t="s">
        <v>148</v>
      </c>
      <c r="L84" s="183"/>
      <c r="M84" s="87" t="s">
        <v>20</v>
      </c>
      <c r="N84" s="88" t="s">
        <v>44</v>
      </c>
      <c r="O84" s="88" t="s">
        <v>149</v>
      </c>
      <c r="P84" s="88" t="s">
        <v>150</v>
      </c>
      <c r="Q84" s="88" t="s">
        <v>151</v>
      </c>
      <c r="R84" s="88" t="s">
        <v>152</v>
      </c>
      <c r="S84" s="88" t="s">
        <v>153</v>
      </c>
      <c r="T84" s="89" t="s">
        <v>154</v>
      </c>
    </row>
    <row r="85" spans="2:63" s="1" customFormat="1" ht="22.8" customHeight="1">
      <c r="B85" s="38"/>
      <c r="C85" s="94" t="s">
        <v>155</v>
      </c>
      <c r="D85" s="39"/>
      <c r="E85" s="39"/>
      <c r="F85" s="39"/>
      <c r="G85" s="39"/>
      <c r="H85" s="39"/>
      <c r="I85" s="130"/>
      <c r="J85" s="184">
        <f>BK85</f>
        <v>0</v>
      </c>
      <c r="K85" s="39"/>
      <c r="L85" s="43"/>
      <c r="M85" s="90"/>
      <c r="N85" s="91"/>
      <c r="O85" s="91"/>
      <c r="P85" s="185">
        <f>P86+P95</f>
        <v>0</v>
      </c>
      <c r="Q85" s="91"/>
      <c r="R85" s="185">
        <f>R86+R95</f>
        <v>0</v>
      </c>
      <c r="S85" s="91"/>
      <c r="T85" s="186">
        <f>T86+T95</f>
        <v>0</v>
      </c>
      <c r="AT85" s="17" t="s">
        <v>73</v>
      </c>
      <c r="AU85" s="17" t="s">
        <v>113</v>
      </c>
      <c r="BK85" s="187">
        <f>BK86+BK95</f>
        <v>0</v>
      </c>
    </row>
    <row r="86" spans="2:63" s="10" customFormat="1" ht="25.9" customHeight="1">
      <c r="B86" s="188"/>
      <c r="C86" s="189"/>
      <c r="D86" s="190" t="s">
        <v>73</v>
      </c>
      <c r="E86" s="191" t="s">
        <v>156</v>
      </c>
      <c r="F86" s="191" t="s">
        <v>1394</v>
      </c>
      <c r="G86" s="189"/>
      <c r="H86" s="189"/>
      <c r="I86" s="192"/>
      <c r="J86" s="193">
        <f>BK86</f>
        <v>0</v>
      </c>
      <c r="K86" s="189"/>
      <c r="L86" s="194"/>
      <c r="M86" s="195"/>
      <c r="N86" s="196"/>
      <c r="O86" s="196"/>
      <c r="P86" s="197">
        <f>P87+P92</f>
        <v>0</v>
      </c>
      <c r="Q86" s="196"/>
      <c r="R86" s="197">
        <f>R87+R92</f>
        <v>0</v>
      </c>
      <c r="S86" s="196"/>
      <c r="T86" s="198">
        <f>T87+T92</f>
        <v>0</v>
      </c>
      <c r="AR86" s="199" t="s">
        <v>8</v>
      </c>
      <c r="AT86" s="200" t="s">
        <v>73</v>
      </c>
      <c r="AU86" s="200" t="s">
        <v>74</v>
      </c>
      <c r="AY86" s="199" t="s">
        <v>157</v>
      </c>
      <c r="BK86" s="201">
        <f>BK87+BK92</f>
        <v>0</v>
      </c>
    </row>
    <row r="87" spans="2:63" s="10" customFormat="1" ht="22.8" customHeight="1">
      <c r="B87" s="188"/>
      <c r="C87" s="189"/>
      <c r="D87" s="190" t="s">
        <v>73</v>
      </c>
      <c r="E87" s="202" t="s">
        <v>1889</v>
      </c>
      <c r="F87" s="202" t="s">
        <v>1726</v>
      </c>
      <c r="G87" s="189"/>
      <c r="H87" s="189"/>
      <c r="I87" s="192"/>
      <c r="J87" s="203">
        <f>BK87</f>
        <v>0</v>
      </c>
      <c r="K87" s="189"/>
      <c r="L87" s="194"/>
      <c r="M87" s="195"/>
      <c r="N87" s="196"/>
      <c r="O87" s="196"/>
      <c r="P87" s="197">
        <f>SUM(P88:P91)</f>
        <v>0</v>
      </c>
      <c r="Q87" s="196"/>
      <c r="R87" s="197">
        <f>SUM(R88:R91)</f>
        <v>0</v>
      </c>
      <c r="S87" s="196"/>
      <c r="T87" s="198">
        <f>SUM(T88:T91)</f>
        <v>0</v>
      </c>
      <c r="AR87" s="199" t="s">
        <v>8</v>
      </c>
      <c r="AT87" s="200" t="s">
        <v>73</v>
      </c>
      <c r="AU87" s="200" t="s">
        <v>8</v>
      </c>
      <c r="AY87" s="199" t="s">
        <v>157</v>
      </c>
      <c r="BK87" s="201">
        <f>SUM(BK88:BK91)</f>
        <v>0</v>
      </c>
    </row>
    <row r="88" spans="2:65" s="1" customFormat="1" ht="16.5" customHeight="1">
      <c r="B88" s="38"/>
      <c r="C88" s="204" t="s">
        <v>8</v>
      </c>
      <c r="D88" s="204" t="s">
        <v>159</v>
      </c>
      <c r="E88" s="205" t="s">
        <v>1890</v>
      </c>
      <c r="F88" s="206" t="s">
        <v>1891</v>
      </c>
      <c r="G88" s="207" t="s">
        <v>208</v>
      </c>
      <c r="H88" s="208">
        <v>72</v>
      </c>
      <c r="I88" s="209"/>
      <c r="J88" s="208">
        <f>ROUND(I88*H88,0)</f>
        <v>0</v>
      </c>
      <c r="K88" s="206" t="s">
        <v>209</v>
      </c>
      <c r="L88" s="43"/>
      <c r="M88" s="210" t="s">
        <v>20</v>
      </c>
      <c r="N88" s="211" t="s">
        <v>46</v>
      </c>
      <c r="O88" s="79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AR88" s="17" t="s">
        <v>164</v>
      </c>
      <c r="AT88" s="17" t="s">
        <v>159</v>
      </c>
      <c r="AU88" s="17" t="s">
        <v>165</v>
      </c>
      <c r="AY88" s="17" t="s">
        <v>157</v>
      </c>
      <c r="BE88" s="214">
        <f>IF(N88="základní",J88,0)</f>
        <v>0</v>
      </c>
      <c r="BF88" s="214">
        <f>IF(N88="snížená",J88,0)</f>
        <v>0</v>
      </c>
      <c r="BG88" s="214">
        <f>IF(N88="zákl. přenesená",J88,0)</f>
        <v>0</v>
      </c>
      <c r="BH88" s="214">
        <f>IF(N88="sníž. přenesená",J88,0)</f>
        <v>0</v>
      </c>
      <c r="BI88" s="214">
        <f>IF(N88="nulová",J88,0)</f>
        <v>0</v>
      </c>
      <c r="BJ88" s="17" t="s">
        <v>165</v>
      </c>
      <c r="BK88" s="214">
        <f>ROUND(I88*H88,0)</f>
        <v>0</v>
      </c>
      <c r="BL88" s="17" t="s">
        <v>164</v>
      </c>
      <c r="BM88" s="17" t="s">
        <v>2854</v>
      </c>
    </row>
    <row r="89" spans="2:51" s="11" customFormat="1" ht="12">
      <c r="B89" s="215"/>
      <c r="C89" s="216"/>
      <c r="D89" s="217" t="s">
        <v>167</v>
      </c>
      <c r="E89" s="218" t="s">
        <v>20</v>
      </c>
      <c r="F89" s="219" t="s">
        <v>581</v>
      </c>
      <c r="G89" s="216"/>
      <c r="H89" s="220">
        <v>72</v>
      </c>
      <c r="I89" s="221"/>
      <c r="J89" s="216"/>
      <c r="K89" s="216"/>
      <c r="L89" s="222"/>
      <c r="M89" s="223"/>
      <c r="N89" s="224"/>
      <c r="O89" s="224"/>
      <c r="P89" s="224"/>
      <c r="Q89" s="224"/>
      <c r="R89" s="224"/>
      <c r="S89" s="224"/>
      <c r="T89" s="225"/>
      <c r="AT89" s="226" t="s">
        <v>167</v>
      </c>
      <c r="AU89" s="226" t="s">
        <v>165</v>
      </c>
      <c r="AV89" s="11" t="s">
        <v>165</v>
      </c>
      <c r="AW89" s="11" t="s">
        <v>34</v>
      </c>
      <c r="AX89" s="11" t="s">
        <v>8</v>
      </c>
      <c r="AY89" s="226" t="s">
        <v>157</v>
      </c>
    </row>
    <row r="90" spans="2:65" s="1" customFormat="1" ht="16.5" customHeight="1">
      <c r="B90" s="38"/>
      <c r="C90" s="204" t="s">
        <v>165</v>
      </c>
      <c r="D90" s="204" t="s">
        <v>159</v>
      </c>
      <c r="E90" s="205" t="s">
        <v>1894</v>
      </c>
      <c r="F90" s="206" t="s">
        <v>1895</v>
      </c>
      <c r="G90" s="207" t="s">
        <v>208</v>
      </c>
      <c r="H90" s="208">
        <v>24</v>
      </c>
      <c r="I90" s="209"/>
      <c r="J90" s="208">
        <f>ROUND(I90*H90,0)</f>
        <v>0</v>
      </c>
      <c r="K90" s="206" t="s">
        <v>209</v>
      </c>
      <c r="L90" s="43"/>
      <c r="M90" s="210" t="s">
        <v>20</v>
      </c>
      <c r="N90" s="211" t="s">
        <v>46</v>
      </c>
      <c r="O90" s="79"/>
      <c r="P90" s="212">
        <f>O90*H90</f>
        <v>0</v>
      </c>
      <c r="Q90" s="212">
        <v>0</v>
      </c>
      <c r="R90" s="212">
        <f>Q90*H90</f>
        <v>0</v>
      </c>
      <c r="S90" s="212">
        <v>0</v>
      </c>
      <c r="T90" s="213">
        <f>S90*H90</f>
        <v>0</v>
      </c>
      <c r="AR90" s="17" t="s">
        <v>164</v>
      </c>
      <c r="AT90" s="17" t="s">
        <v>159</v>
      </c>
      <c r="AU90" s="17" t="s">
        <v>165</v>
      </c>
      <c r="AY90" s="17" t="s">
        <v>157</v>
      </c>
      <c r="BE90" s="214">
        <f>IF(N90="základní",J90,0)</f>
        <v>0</v>
      </c>
      <c r="BF90" s="214">
        <f>IF(N90="snížená",J90,0)</f>
        <v>0</v>
      </c>
      <c r="BG90" s="214">
        <f>IF(N90="zákl. přenesená",J90,0)</f>
        <v>0</v>
      </c>
      <c r="BH90" s="214">
        <f>IF(N90="sníž. přenesená",J90,0)</f>
        <v>0</v>
      </c>
      <c r="BI90" s="214">
        <f>IF(N90="nulová",J90,0)</f>
        <v>0</v>
      </c>
      <c r="BJ90" s="17" t="s">
        <v>165</v>
      </c>
      <c r="BK90" s="214">
        <f>ROUND(I90*H90,0)</f>
        <v>0</v>
      </c>
      <c r="BL90" s="17" t="s">
        <v>164</v>
      </c>
      <c r="BM90" s="17" t="s">
        <v>2855</v>
      </c>
    </row>
    <row r="91" spans="2:51" s="11" customFormat="1" ht="12">
      <c r="B91" s="215"/>
      <c r="C91" s="216"/>
      <c r="D91" s="217" t="s">
        <v>167</v>
      </c>
      <c r="E91" s="218" t="s">
        <v>20</v>
      </c>
      <c r="F91" s="219" t="s">
        <v>325</v>
      </c>
      <c r="G91" s="216"/>
      <c r="H91" s="220">
        <v>24</v>
      </c>
      <c r="I91" s="221"/>
      <c r="J91" s="216"/>
      <c r="K91" s="216"/>
      <c r="L91" s="222"/>
      <c r="M91" s="223"/>
      <c r="N91" s="224"/>
      <c r="O91" s="224"/>
      <c r="P91" s="224"/>
      <c r="Q91" s="224"/>
      <c r="R91" s="224"/>
      <c r="S91" s="224"/>
      <c r="T91" s="225"/>
      <c r="AT91" s="226" t="s">
        <v>167</v>
      </c>
      <c r="AU91" s="226" t="s">
        <v>165</v>
      </c>
      <c r="AV91" s="11" t="s">
        <v>165</v>
      </c>
      <c r="AW91" s="11" t="s">
        <v>34</v>
      </c>
      <c r="AX91" s="11" t="s">
        <v>8</v>
      </c>
      <c r="AY91" s="226" t="s">
        <v>157</v>
      </c>
    </row>
    <row r="92" spans="2:63" s="10" customFormat="1" ht="22.8" customHeight="1">
      <c r="B92" s="188"/>
      <c r="C92" s="189"/>
      <c r="D92" s="190" t="s">
        <v>73</v>
      </c>
      <c r="E92" s="202" t="s">
        <v>1878</v>
      </c>
      <c r="F92" s="202" t="s">
        <v>1879</v>
      </c>
      <c r="G92" s="189"/>
      <c r="H92" s="189"/>
      <c r="I92" s="192"/>
      <c r="J92" s="203">
        <f>BK92</f>
        <v>0</v>
      </c>
      <c r="K92" s="189"/>
      <c r="L92" s="194"/>
      <c r="M92" s="195"/>
      <c r="N92" s="196"/>
      <c r="O92" s="196"/>
      <c r="P92" s="197">
        <f>SUM(P93:P94)</f>
        <v>0</v>
      </c>
      <c r="Q92" s="196"/>
      <c r="R92" s="197">
        <f>SUM(R93:R94)</f>
        <v>0</v>
      </c>
      <c r="S92" s="196"/>
      <c r="T92" s="198">
        <f>SUM(T93:T94)</f>
        <v>0</v>
      </c>
      <c r="AR92" s="199" t="s">
        <v>185</v>
      </c>
      <c r="AT92" s="200" t="s">
        <v>73</v>
      </c>
      <c r="AU92" s="200" t="s">
        <v>8</v>
      </c>
      <c r="AY92" s="199" t="s">
        <v>157</v>
      </c>
      <c r="BK92" s="201">
        <f>SUM(BK93:BK94)</f>
        <v>0</v>
      </c>
    </row>
    <row r="93" spans="2:65" s="1" customFormat="1" ht="16.5" customHeight="1">
      <c r="B93" s="38"/>
      <c r="C93" s="204" t="s">
        <v>175</v>
      </c>
      <c r="D93" s="204" t="s">
        <v>159</v>
      </c>
      <c r="E93" s="205" t="s">
        <v>1898</v>
      </c>
      <c r="F93" s="206" t="s">
        <v>2856</v>
      </c>
      <c r="G93" s="207" t="s">
        <v>1871</v>
      </c>
      <c r="H93" s="208">
        <v>1</v>
      </c>
      <c r="I93" s="209"/>
      <c r="J93" s="208">
        <f>ROUND(I93*H93,0)</f>
        <v>0</v>
      </c>
      <c r="K93" s="206" t="s">
        <v>209</v>
      </c>
      <c r="L93" s="43"/>
      <c r="M93" s="210" t="s">
        <v>20</v>
      </c>
      <c r="N93" s="211" t="s">
        <v>46</v>
      </c>
      <c r="O93" s="79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AR93" s="17" t="s">
        <v>164</v>
      </c>
      <c r="AT93" s="17" t="s">
        <v>159</v>
      </c>
      <c r="AU93" s="17" t="s">
        <v>165</v>
      </c>
      <c r="AY93" s="17" t="s">
        <v>157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17" t="s">
        <v>165</v>
      </c>
      <c r="BK93" s="214">
        <f>ROUND(I93*H93,0)</f>
        <v>0</v>
      </c>
      <c r="BL93" s="17" t="s">
        <v>164</v>
      </c>
      <c r="BM93" s="17" t="s">
        <v>2857</v>
      </c>
    </row>
    <row r="94" spans="2:51" s="11" customFormat="1" ht="12">
      <c r="B94" s="215"/>
      <c r="C94" s="216"/>
      <c r="D94" s="217" t="s">
        <v>167</v>
      </c>
      <c r="E94" s="218" t="s">
        <v>20</v>
      </c>
      <c r="F94" s="219" t="s">
        <v>8</v>
      </c>
      <c r="G94" s="216"/>
      <c r="H94" s="220">
        <v>1</v>
      </c>
      <c r="I94" s="221"/>
      <c r="J94" s="216"/>
      <c r="K94" s="216"/>
      <c r="L94" s="222"/>
      <c r="M94" s="223"/>
      <c r="N94" s="224"/>
      <c r="O94" s="224"/>
      <c r="P94" s="224"/>
      <c r="Q94" s="224"/>
      <c r="R94" s="224"/>
      <c r="S94" s="224"/>
      <c r="T94" s="225"/>
      <c r="AT94" s="226" t="s">
        <v>167</v>
      </c>
      <c r="AU94" s="226" t="s">
        <v>165</v>
      </c>
      <c r="AV94" s="11" t="s">
        <v>165</v>
      </c>
      <c r="AW94" s="11" t="s">
        <v>34</v>
      </c>
      <c r="AX94" s="11" t="s">
        <v>8</v>
      </c>
      <c r="AY94" s="226" t="s">
        <v>157</v>
      </c>
    </row>
    <row r="95" spans="2:63" s="10" customFormat="1" ht="25.9" customHeight="1">
      <c r="B95" s="188"/>
      <c r="C95" s="189"/>
      <c r="D95" s="190" t="s">
        <v>73</v>
      </c>
      <c r="E95" s="191" t="s">
        <v>554</v>
      </c>
      <c r="F95" s="191" t="s">
        <v>555</v>
      </c>
      <c r="G95" s="189"/>
      <c r="H95" s="189"/>
      <c r="I95" s="192"/>
      <c r="J95" s="193">
        <f>BK95</f>
        <v>0</v>
      </c>
      <c r="K95" s="189"/>
      <c r="L95" s="194"/>
      <c r="M95" s="195"/>
      <c r="N95" s="196"/>
      <c r="O95" s="196"/>
      <c r="P95" s="197">
        <f>P96+P106</f>
        <v>0</v>
      </c>
      <c r="Q95" s="196"/>
      <c r="R95" s="197">
        <f>R96+R106</f>
        <v>0</v>
      </c>
      <c r="S95" s="196"/>
      <c r="T95" s="198">
        <f>T96+T106</f>
        <v>0</v>
      </c>
      <c r="AR95" s="199" t="s">
        <v>165</v>
      </c>
      <c r="AT95" s="200" t="s">
        <v>73</v>
      </c>
      <c r="AU95" s="200" t="s">
        <v>74</v>
      </c>
      <c r="AY95" s="199" t="s">
        <v>157</v>
      </c>
      <c r="BK95" s="201">
        <f>BK96+BK106</f>
        <v>0</v>
      </c>
    </row>
    <row r="96" spans="2:63" s="10" customFormat="1" ht="22.8" customHeight="1">
      <c r="B96" s="188"/>
      <c r="C96" s="189"/>
      <c r="D96" s="190" t="s">
        <v>73</v>
      </c>
      <c r="E96" s="202" t="s">
        <v>799</v>
      </c>
      <c r="F96" s="202" t="s">
        <v>800</v>
      </c>
      <c r="G96" s="189"/>
      <c r="H96" s="189"/>
      <c r="I96" s="192"/>
      <c r="J96" s="203">
        <f>BK96</f>
        <v>0</v>
      </c>
      <c r="K96" s="189"/>
      <c r="L96" s="194"/>
      <c r="M96" s="195"/>
      <c r="N96" s="196"/>
      <c r="O96" s="196"/>
      <c r="P96" s="197">
        <f>SUM(P97:P105)</f>
        <v>0</v>
      </c>
      <c r="Q96" s="196"/>
      <c r="R96" s="197">
        <f>SUM(R97:R105)</f>
        <v>0</v>
      </c>
      <c r="S96" s="196"/>
      <c r="T96" s="198">
        <f>SUM(T97:T105)</f>
        <v>0</v>
      </c>
      <c r="AR96" s="199" t="s">
        <v>165</v>
      </c>
      <c r="AT96" s="200" t="s">
        <v>73</v>
      </c>
      <c r="AU96" s="200" t="s">
        <v>8</v>
      </c>
      <c r="AY96" s="199" t="s">
        <v>157</v>
      </c>
      <c r="BK96" s="201">
        <f>SUM(BK97:BK105)</f>
        <v>0</v>
      </c>
    </row>
    <row r="97" spans="2:65" s="1" customFormat="1" ht="22.5" customHeight="1">
      <c r="B97" s="38"/>
      <c r="C97" s="204" t="s">
        <v>164</v>
      </c>
      <c r="D97" s="204" t="s">
        <v>159</v>
      </c>
      <c r="E97" s="205" t="s">
        <v>1914</v>
      </c>
      <c r="F97" s="206" t="s">
        <v>1915</v>
      </c>
      <c r="G97" s="207" t="s">
        <v>231</v>
      </c>
      <c r="H97" s="208">
        <v>870</v>
      </c>
      <c r="I97" s="209"/>
      <c r="J97" s="208">
        <f>ROUND(I97*H97,0)</f>
        <v>0</v>
      </c>
      <c r="K97" s="206" t="s">
        <v>209</v>
      </c>
      <c r="L97" s="43"/>
      <c r="M97" s="210" t="s">
        <v>20</v>
      </c>
      <c r="N97" s="211" t="s">
        <v>46</v>
      </c>
      <c r="O97" s="79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AR97" s="17" t="s">
        <v>247</v>
      </c>
      <c r="AT97" s="17" t="s">
        <v>159</v>
      </c>
      <c r="AU97" s="17" t="s">
        <v>165</v>
      </c>
      <c r="AY97" s="17" t="s">
        <v>157</v>
      </c>
      <c r="BE97" s="214">
        <f>IF(N97="základní",J97,0)</f>
        <v>0</v>
      </c>
      <c r="BF97" s="214">
        <f>IF(N97="snížená",J97,0)</f>
        <v>0</v>
      </c>
      <c r="BG97" s="214">
        <f>IF(N97="zákl. přenesená",J97,0)</f>
        <v>0</v>
      </c>
      <c r="BH97" s="214">
        <f>IF(N97="sníž. přenesená",J97,0)</f>
        <v>0</v>
      </c>
      <c r="BI97" s="214">
        <f>IF(N97="nulová",J97,0)</f>
        <v>0</v>
      </c>
      <c r="BJ97" s="17" t="s">
        <v>165</v>
      </c>
      <c r="BK97" s="214">
        <f>ROUND(I97*H97,0)</f>
        <v>0</v>
      </c>
      <c r="BL97" s="17" t="s">
        <v>247</v>
      </c>
      <c r="BM97" s="17" t="s">
        <v>2858</v>
      </c>
    </row>
    <row r="98" spans="2:51" s="11" customFormat="1" ht="12">
      <c r="B98" s="215"/>
      <c r="C98" s="216"/>
      <c r="D98" s="217" t="s">
        <v>167</v>
      </c>
      <c r="E98" s="218" t="s">
        <v>20</v>
      </c>
      <c r="F98" s="219" t="s">
        <v>2237</v>
      </c>
      <c r="G98" s="216"/>
      <c r="H98" s="220">
        <v>520</v>
      </c>
      <c r="I98" s="221"/>
      <c r="J98" s="216"/>
      <c r="K98" s="216"/>
      <c r="L98" s="222"/>
      <c r="M98" s="223"/>
      <c r="N98" s="224"/>
      <c r="O98" s="224"/>
      <c r="P98" s="224"/>
      <c r="Q98" s="224"/>
      <c r="R98" s="224"/>
      <c r="S98" s="224"/>
      <c r="T98" s="225"/>
      <c r="AT98" s="226" t="s">
        <v>167</v>
      </c>
      <c r="AU98" s="226" t="s">
        <v>165</v>
      </c>
      <c r="AV98" s="11" t="s">
        <v>165</v>
      </c>
      <c r="AW98" s="11" t="s">
        <v>34</v>
      </c>
      <c r="AX98" s="11" t="s">
        <v>74</v>
      </c>
      <c r="AY98" s="226" t="s">
        <v>157</v>
      </c>
    </row>
    <row r="99" spans="2:51" s="11" customFormat="1" ht="12">
      <c r="B99" s="215"/>
      <c r="C99" s="216"/>
      <c r="D99" s="217" t="s">
        <v>167</v>
      </c>
      <c r="E99" s="218" t="s">
        <v>20</v>
      </c>
      <c r="F99" s="219" t="s">
        <v>2239</v>
      </c>
      <c r="G99" s="216"/>
      <c r="H99" s="220">
        <v>110</v>
      </c>
      <c r="I99" s="221"/>
      <c r="J99" s="216"/>
      <c r="K99" s="216"/>
      <c r="L99" s="222"/>
      <c r="M99" s="223"/>
      <c r="N99" s="224"/>
      <c r="O99" s="224"/>
      <c r="P99" s="224"/>
      <c r="Q99" s="224"/>
      <c r="R99" s="224"/>
      <c r="S99" s="224"/>
      <c r="T99" s="225"/>
      <c r="AT99" s="226" t="s">
        <v>167</v>
      </c>
      <c r="AU99" s="226" t="s">
        <v>165</v>
      </c>
      <c r="AV99" s="11" t="s">
        <v>165</v>
      </c>
      <c r="AW99" s="11" t="s">
        <v>34</v>
      </c>
      <c r="AX99" s="11" t="s">
        <v>74</v>
      </c>
      <c r="AY99" s="226" t="s">
        <v>157</v>
      </c>
    </row>
    <row r="100" spans="2:51" s="11" customFormat="1" ht="12">
      <c r="B100" s="215"/>
      <c r="C100" s="216"/>
      <c r="D100" s="217" t="s">
        <v>167</v>
      </c>
      <c r="E100" s="218" t="s">
        <v>20</v>
      </c>
      <c r="F100" s="219" t="s">
        <v>2241</v>
      </c>
      <c r="G100" s="216"/>
      <c r="H100" s="220">
        <v>70</v>
      </c>
      <c r="I100" s="221"/>
      <c r="J100" s="216"/>
      <c r="K100" s="216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167</v>
      </c>
      <c r="AU100" s="226" t="s">
        <v>165</v>
      </c>
      <c r="AV100" s="11" t="s">
        <v>165</v>
      </c>
      <c r="AW100" s="11" t="s">
        <v>34</v>
      </c>
      <c r="AX100" s="11" t="s">
        <v>74</v>
      </c>
      <c r="AY100" s="226" t="s">
        <v>157</v>
      </c>
    </row>
    <row r="101" spans="2:51" s="11" customFormat="1" ht="12">
      <c r="B101" s="215"/>
      <c r="C101" s="216"/>
      <c r="D101" s="217" t="s">
        <v>167</v>
      </c>
      <c r="E101" s="218" t="s">
        <v>20</v>
      </c>
      <c r="F101" s="219" t="s">
        <v>2243</v>
      </c>
      <c r="G101" s="216"/>
      <c r="H101" s="220">
        <v>70</v>
      </c>
      <c r="I101" s="221"/>
      <c r="J101" s="216"/>
      <c r="K101" s="216"/>
      <c r="L101" s="222"/>
      <c r="M101" s="223"/>
      <c r="N101" s="224"/>
      <c r="O101" s="224"/>
      <c r="P101" s="224"/>
      <c r="Q101" s="224"/>
      <c r="R101" s="224"/>
      <c r="S101" s="224"/>
      <c r="T101" s="225"/>
      <c r="AT101" s="226" t="s">
        <v>167</v>
      </c>
      <c r="AU101" s="226" t="s">
        <v>165</v>
      </c>
      <c r="AV101" s="11" t="s">
        <v>165</v>
      </c>
      <c r="AW101" s="11" t="s">
        <v>34</v>
      </c>
      <c r="AX101" s="11" t="s">
        <v>74</v>
      </c>
      <c r="AY101" s="226" t="s">
        <v>157</v>
      </c>
    </row>
    <row r="102" spans="2:51" s="11" customFormat="1" ht="12">
      <c r="B102" s="215"/>
      <c r="C102" s="216"/>
      <c r="D102" s="217" t="s">
        <v>167</v>
      </c>
      <c r="E102" s="218" t="s">
        <v>20</v>
      </c>
      <c r="F102" s="219" t="s">
        <v>2859</v>
      </c>
      <c r="G102" s="216"/>
      <c r="H102" s="220">
        <v>100</v>
      </c>
      <c r="I102" s="221"/>
      <c r="J102" s="216"/>
      <c r="K102" s="216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167</v>
      </c>
      <c r="AU102" s="226" t="s">
        <v>165</v>
      </c>
      <c r="AV102" s="11" t="s">
        <v>165</v>
      </c>
      <c r="AW102" s="11" t="s">
        <v>34</v>
      </c>
      <c r="AX102" s="11" t="s">
        <v>74</v>
      </c>
      <c r="AY102" s="226" t="s">
        <v>157</v>
      </c>
    </row>
    <row r="103" spans="2:51" s="12" customFormat="1" ht="12">
      <c r="B103" s="227"/>
      <c r="C103" s="228"/>
      <c r="D103" s="217" t="s">
        <v>167</v>
      </c>
      <c r="E103" s="229" t="s">
        <v>20</v>
      </c>
      <c r="F103" s="230" t="s">
        <v>169</v>
      </c>
      <c r="G103" s="228"/>
      <c r="H103" s="231">
        <v>870</v>
      </c>
      <c r="I103" s="232"/>
      <c r="J103" s="228"/>
      <c r="K103" s="228"/>
      <c r="L103" s="233"/>
      <c r="M103" s="234"/>
      <c r="N103" s="235"/>
      <c r="O103" s="235"/>
      <c r="P103" s="235"/>
      <c r="Q103" s="235"/>
      <c r="R103" s="235"/>
      <c r="S103" s="235"/>
      <c r="T103" s="236"/>
      <c r="AT103" s="237" t="s">
        <v>167</v>
      </c>
      <c r="AU103" s="237" t="s">
        <v>165</v>
      </c>
      <c r="AV103" s="12" t="s">
        <v>164</v>
      </c>
      <c r="AW103" s="12" t="s">
        <v>34</v>
      </c>
      <c r="AX103" s="12" t="s">
        <v>8</v>
      </c>
      <c r="AY103" s="237" t="s">
        <v>157</v>
      </c>
    </row>
    <row r="104" spans="2:65" s="1" customFormat="1" ht="22.5" customHeight="1">
      <c r="B104" s="38"/>
      <c r="C104" s="204" t="s">
        <v>185</v>
      </c>
      <c r="D104" s="204" t="s">
        <v>159</v>
      </c>
      <c r="E104" s="205" t="s">
        <v>1918</v>
      </c>
      <c r="F104" s="206" t="s">
        <v>1919</v>
      </c>
      <c r="G104" s="207" t="s">
        <v>231</v>
      </c>
      <c r="H104" s="208">
        <v>110</v>
      </c>
      <c r="I104" s="209"/>
      <c r="J104" s="208">
        <f>ROUND(I104*H104,0)</f>
        <v>0</v>
      </c>
      <c r="K104" s="206" t="s">
        <v>209</v>
      </c>
      <c r="L104" s="43"/>
      <c r="M104" s="210" t="s">
        <v>20</v>
      </c>
      <c r="N104" s="211" t="s">
        <v>46</v>
      </c>
      <c r="O104" s="79"/>
      <c r="P104" s="212">
        <f>O104*H104</f>
        <v>0</v>
      </c>
      <c r="Q104" s="212">
        <v>0</v>
      </c>
      <c r="R104" s="212">
        <f>Q104*H104</f>
        <v>0</v>
      </c>
      <c r="S104" s="212">
        <v>0</v>
      </c>
      <c r="T104" s="213">
        <f>S104*H104</f>
        <v>0</v>
      </c>
      <c r="AR104" s="17" t="s">
        <v>247</v>
      </c>
      <c r="AT104" s="17" t="s">
        <v>159</v>
      </c>
      <c r="AU104" s="17" t="s">
        <v>165</v>
      </c>
      <c r="AY104" s="17" t="s">
        <v>157</v>
      </c>
      <c r="BE104" s="214">
        <f>IF(N104="základní",J104,0)</f>
        <v>0</v>
      </c>
      <c r="BF104" s="214">
        <f>IF(N104="snížená",J104,0)</f>
        <v>0</v>
      </c>
      <c r="BG104" s="214">
        <f>IF(N104="zákl. přenesená",J104,0)</f>
        <v>0</v>
      </c>
      <c r="BH104" s="214">
        <f>IF(N104="sníž. přenesená",J104,0)</f>
        <v>0</v>
      </c>
      <c r="BI104" s="214">
        <f>IF(N104="nulová",J104,0)</f>
        <v>0</v>
      </c>
      <c r="BJ104" s="17" t="s">
        <v>165</v>
      </c>
      <c r="BK104" s="214">
        <f>ROUND(I104*H104,0)</f>
        <v>0</v>
      </c>
      <c r="BL104" s="17" t="s">
        <v>247</v>
      </c>
      <c r="BM104" s="17" t="s">
        <v>2860</v>
      </c>
    </row>
    <row r="105" spans="2:51" s="11" customFormat="1" ht="12">
      <c r="B105" s="215"/>
      <c r="C105" s="216"/>
      <c r="D105" s="217" t="s">
        <v>167</v>
      </c>
      <c r="E105" s="218" t="s">
        <v>20</v>
      </c>
      <c r="F105" s="219" t="s">
        <v>2249</v>
      </c>
      <c r="G105" s="216"/>
      <c r="H105" s="220">
        <v>110</v>
      </c>
      <c r="I105" s="221"/>
      <c r="J105" s="216"/>
      <c r="K105" s="216"/>
      <c r="L105" s="222"/>
      <c r="M105" s="223"/>
      <c r="N105" s="224"/>
      <c r="O105" s="224"/>
      <c r="P105" s="224"/>
      <c r="Q105" s="224"/>
      <c r="R105" s="224"/>
      <c r="S105" s="224"/>
      <c r="T105" s="225"/>
      <c r="AT105" s="226" t="s">
        <v>167</v>
      </c>
      <c r="AU105" s="226" t="s">
        <v>165</v>
      </c>
      <c r="AV105" s="11" t="s">
        <v>165</v>
      </c>
      <c r="AW105" s="11" t="s">
        <v>34</v>
      </c>
      <c r="AX105" s="11" t="s">
        <v>8</v>
      </c>
      <c r="AY105" s="226" t="s">
        <v>157</v>
      </c>
    </row>
    <row r="106" spans="2:63" s="10" customFormat="1" ht="22.8" customHeight="1">
      <c r="B106" s="188"/>
      <c r="C106" s="189"/>
      <c r="D106" s="190" t="s">
        <v>73</v>
      </c>
      <c r="E106" s="202" t="s">
        <v>925</v>
      </c>
      <c r="F106" s="202" t="s">
        <v>926</v>
      </c>
      <c r="G106" s="189"/>
      <c r="H106" s="189"/>
      <c r="I106" s="192"/>
      <c r="J106" s="203">
        <f>BK106</f>
        <v>0</v>
      </c>
      <c r="K106" s="189"/>
      <c r="L106" s="194"/>
      <c r="M106" s="195"/>
      <c r="N106" s="196"/>
      <c r="O106" s="196"/>
      <c r="P106" s="197">
        <f>SUM(P107:P108)</f>
        <v>0</v>
      </c>
      <c r="Q106" s="196"/>
      <c r="R106" s="197">
        <f>SUM(R107:R108)</f>
        <v>0</v>
      </c>
      <c r="S106" s="196"/>
      <c r="T106" s="198">
        <f>SUM(T107:T108)</f>
        <v>0</v>
      </c>
      <c r="AR106" s="199" t="s">
        <v>8</v>
      </c>
      <c r="AT106" s="200" t="s">
        <v>73</v>
      </c>
      <c r="AU106" s="200" t="s">
        <v>8</v>
      </c>
      <c r="AY106" s="199" t="s">
        <v>157</v>
      </c>
      <c r="BK106" s="201">
        <f>SUM(BK107:BK108)</f>
        <v>0</v>
      </c>
    </row>
    <row r="107" spans="2:65" s="1" customFormat="1" ht="16.5" customHeight="1">
      <c r="B107" s="38"/>
      <c r="C107" s="204" t="s">
        <v>191</v>
      </c>
      <c r="D107" s="204" t="s">
        <v>159</v>
      </c>
      <c r="E107" s="205" t="s">
        <v>1922</v>
      </c>
      <c r="F107" s="206" t="s">
        <v>1923</v>
      </c>
      <c r="G107" s="207" t="s">
        <v>434</v>
      </c>
      <c r="H107" s="208">
        <v>1</v>
      </c>
      <c r="I107" s="209"/>
      <c r="J107" s="208">
        <f>ROUND(I107*H107,0)</f>
        <v>0</v>
      </c>
      <c r="K107" s="206" t="s">
        <v>209</v>
      </c>
      <c r="L107" s="43"/>
      <c r="M107" s="210" t="s">
        <v>20</v>
      </c>
      <c r="N107" s="211" t="s">
        <v>46</v>
      </c>
      <c r="O107" s="79"/>
      <c r="P107" s="212">
        <f>O107*H107</f>
        <v>0</v>
      </c>
      <c r="Q107" s="212">
        <v>0</v>
      </c>
      <c r="R107" s="212">
        <f>Q107*H107</f>
        <v>0</v>
      </c>
      <c r="S107" s="212">
        <v>0</v>
      </c>
      <c r="T107" s="213">
        <f>S107*H107</f>
        <v>0</v>
      </c>
      <c r="AR107" s="17" t="s">
        <v>164</v>
      </c>
      <c r="AT107" s="17" t="s">
        <v>159</v>
      </c>
      <c r="AU107" s="17" t="s">
        <v>165</v>
      </c>
      <c r="AY107" s="17" t="s">
        <v>157</v>
      </c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17" t="s">
        <v>165</v>
      </c>
      <c r="BK107" s="214">
        <f>ROUND(I107*H107,0)</f>
        <v>0</v>
      </c>
      <c r="BL107" s="17" t="s">
        <v>164</v>
      </c>
      <c r="BM107" s="17" t="s">
        <v>2861</v>
      </c>
    </row>
    <row r="108" spans="2:51" s="11" customFormat="1" ht="12">
      <c r="B108" s="215"/>
      <c r="C108" s="216"/>
      <c r="D108" s="217" t="s">
        <v>167</v>
      </c>
      <c r="E108" s="218" t="s">
        <v>20</v>
      </c>
      <c r="F108" s="219" t="s">
        <v>8</v>
      </c>
      <c r="G108" s="216"/>
      <c r="H108" s="220">
        <v>1</v>
      </c>
      <c r="I108" s="221"/>
      <c r="J108" s="216"/>
      <c r="K108" s="216"/>
      <c r="L108" s="222"/>
      <c r="M108" s="268"/>
      <c r="N108" s="269"/>
      <c r="O108" s="269"/>
      <c r="P108" s="269"/>
      <c r="Q108" s="269"/>
      <c r="R108" s="269"/>
      <c r="S108" s="269"/>
      <c r="T108" s="270"/>
      <c r="AT108" s="226" t="s">
        <v>167</v>
      </c>
      <c r="AU108" s="226" t="s">
        <v>165</v>
      </c>
      <c r="AV108" s="11" t="s">
        <v>165</v>
      </c>
      <c r="AW108" s="11" t="s">
        <v>34</v>
      </c>
      <c r="AX108" s="11" t="s">
        <v>8</v>
      </c>
      <c r="AY108" s="226" t="s">
        <v>157</v>
      </c>
    </row>
    <row r="109" spans="2:12" s="1" customFormat="1" ht="6.95" customHeight="1">
      <c r="B109" s="57"/>
      <c r="C109" s="58"/>
      <c r="D109" s="58"/>
      <c r="E109" s="58"/>
      <c r="F109" s="58"/>
      <c r="G109" s="58"/>
      <c r="H109" s="58"/>
      <c r="I109" s="154"/>
      <c r="J109" s="58"/>
      <c r="K109" s="58"/>
      <c r="L109" s="43"/>
    </row>
  </sheetData>
  <sheetProtection password="CC35" sheet="1" objects="1" scenarios="1" formatColumns="0" formatRows="0" autoFilter="0"/>
  <autoFilter ref="C84:K108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15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3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100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20"/>
      <c r="AT3" s="17" t="s">
        <v>8</v>
      </c>
    </row>
    <row r="4" spans="2:46" ht="24.95" customHeight="1">
      <c r="B4" s="20"/>
      <c r="D4" s="127" t="s">
        <v>107</v>
      </c>
      <c r="L4" s="20"/>
      <c r="M4" s="24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28" t="s">
        <v>16</v>
      </c>
      <c r="L6" s="20"/>
    </row>
    <row r="7" spans="2:12" ht="16.5" customHeight="1">
      <c r="B7" s="20"/>
      <c r="E7" s="129" t="str">
        <f>'Rekapitulace stavby'!K6</f>
        <v>Klatovy bytový dům č. p. 391 392 393 - stavební úpravy</v>
      </c>
      <c r="F7" s="128"/>
      <c r="G7" s="128"/>
      <c r="H7" s="128"/>
      <c r="L7" s="20"/>
    </row>
    <row r="8" spans="2:12" s="1" customFormat="1" ht="12" customHeight="1">
      <c r="B8" s="43"/>
      <c r="D8" s="128" t="s">
        <v>108</v>
      </c>
      <c r="I8" s="130"/>
      <c r="L8" s="43"/>
    </row>
    <row r="9" spans="2:12" s="1" customFormat="1" ht="36.95" customHeight="1">
      <c r="B9" s="43"/>
      <c r="E9" s="131" t="s">
        <v>2862</v>
      </c>
      <c r="F9" s="1"/>
      <c r="G9" s="1"/>
      <c r="H9" s="1"/>
      <c r="I9" s="130"/>
      <c r="L9" s="43"/>
    </row>
    <row r="10" spans="2:12" s="1" customFormat="1" ht="12">
      <c r="B10" s="43"/>
      <c r="I10" s="130"/>
      <c r="L10" s="43"/>
    </row>
    <row r="11" spans="2:12" s="1" customFormat="1" ht="12" customHeight="1">
      <c r="B11" s="43"/>
      <c r="D11" s="128" t="s">
        <v>19</v>
      </c>
      <c r="F11" s="17" t="s">
        <v>20</v>
      </c>
      <c r="I11" s="132" t="s">
        <v>21</v>
      </c>
      <c r="J11" s="17" t="s">
        <v>20</v>
      </c>
      <c r="L11" s="43"/>
    </row>
    <row r="12" spans="2:12" s="1" customFormat="1" ht="12" customHeight="1">
      <c r="B12" s="43"/>
      <c r="D12" s="128" t="s">
        <v>22</v>
      </c>
      <c r="F12" s="17" t="s">
        <v>23</v>
      </c>
      <c r="I12" s="132" t="s">
        <v>24</v>
      </c>
      <c r="J12" s="133" t="str">
        <f>'Rekapitulace stavby'!AN8</f>
        <v>24. 4. 2019</v>
      </c>
      <c r="L12" s="43"/>
    </row>
    <row r="13" spans="2:12" s="1" customFormat="1" ht="10.8" customHeight="1">
      <c r="B13" s="43"/>
      <c r="I13" s="130"/>
      <c r="L13" s="43"/>
    </row>
    <row r="14" spans="2:12" s="1" customFormat="1" ht="12" customHeight="1">
      <c r="B14" s="43"/>
      <c r="D14" s="128" t="s">
        <v>28</v>
      </c>
      <c r="I14" s="132" t="s">
        <v>29</v>
      </c>
      <c r="J14" s="17" t="s">
        <v>20</v>
      </c>
      <c r="L14" s="43"/>
    </row>
    <row r="15" spans="2:12" s="1" customFormat="1" ht="18" customHeight="1">
      <c r="B15" s="43"/>
      <c r="E15" s="17" t="s">
        <v>23</v>
      </c>
      <c r="I15" s="132" t="s">
        <v>31</v>
      </c>
      <c r="J15" s="17" t="s">
        <v>20</v>
      </c>
      <c r="L15" s="43"/>
    </row>
    <row r="16" spans="2:12" s="1" customFormat="1" ht="6.95" customHeight="1">
      <c r="B16" s="43"/>
      <c r="I16" s="130"/>
      <c r="L16" s="43"/>
    </row>
    <row r="17" spans="2:12" s="1" customFormat="1" ht="12" customHeight="1">
      <c r="B17" s="43"/>
      <c r="D17" s="128" t="s">
        <v>32</v>
      </c>
      <c r="I17" s="132" t="s">
        <v>29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7"/>
      <c r="G18" s="17"/>
      <c r="H18" s="17"/>
      <c r="I18" s="132" t="s">
        <v>31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0"/>
      <c r="L19" s="43"/>
    </row>
    <row r="20" spans="2:12" s="1" customFormat="1" ht="12" customHeight="1">
      <c r="B20" s="43"/>
      <c r="D20" s="128" t="s">
        <v>35</v>
      </c>
      <c r="I20" s="132" t="s">
        <v>29</v>
      </c>
      <c r="J20" s="17" t="s">
        <v>20</v>
      </c>
      <c r="L20" s="43"/>
    </row>
    <row r="21" spans="2:12" s="1" customFormat="1" ht="18" customHeight="1">
      <c r="B21" s="43"/>
      <c r="E21" s="17" t="s">
        <v>23</v>
      </c>
      <c r="I21" s="132" t="s">
        <v>31</v>
      </c>
      <c r="J21" s="17" t="s">
        <v>20</v>
      </c>
      <c r="L21" s="43"/>
    </row>
    <row r="22" spans="2:12" s="1" customFormat="1" ht="6.95" customHeight="1">
      <c r="B22" s="43"/>
      <c r="I22" s="130"/>
      <c r="L22" s="43"/>
    </row>
    <row r="23" spans="2:12" s="1" customFormat="1" ht="12" customHeight="1">
      <c r="B23" s="43"/>
      <c r="D23" s="128" t="s">
        <v>37</v>
      </c>
      <c r="I23" s="132" t="s">
        <v>29</v>
      </c>
      <c r="J23" s="17" t="str">
        <f>IF('Rekapitulace stavby'!AN19="","",'Rekapitulace stavby'!AN19)</f>
        <v/>
      </c>
      <c r="L23" s="43"/>
    </row>
    <row r="24" spans="2:12" s="1" customFormat="1" ht="18" customHeight="1">
      <c r="B24" s="43"/>
      <c r="E24" s="17" t="str">
        <f>IF('Rekapitulace stavby'!E20="","",'Rekapitulace stavby'!E20)</f>
        <v xml:space="preserve"> </v>
      </c>
      <c r="I24" s="132" t="s">
        <v>31</v>
      </c>
      <c r="J24" s="17" t="str">
        <f>IF('Rekapitulace stavby'!AN20="","",'Rekapitulace stavby'!AN20)</f>
        <v/>
      </c>
      <c r="L24" s="43"/>
    </row>
    <row r="25" spans="2:12" s="1" customFormat="1" ht="6.95" customHeight="1">
      <c r="B25" s="43"/>
      <c r="I25" s="130"/>
      <c r="L25" s="43"/>
    </row>
    <row r="26" spans="2:12" s="1" customFormat="1" ht="12" customHeight="1">
      <c r="B26" s="43"/>
      <c r="D26" s="128" t="s">
        <v>38</v>
      </c>
      <c r="I26" s="130"/>
      <c r="L26" s="43"/>
    </row>
    <row r="27" spans="2:12" s="6" customFormat="1" ht="16.5" customHeight="1">
      <c r="B27" s="134"/>
      <c r="E27" s="135" t="s">
        <v>20</v>
      </c>
      <c r="F27" s="135"/>
      <c r="G27" s="135"/>
      <c r="H27" s="135"/>
      <c r="I27" s="136"/>
      <c r="L27" s="134"/>
    </row>
    <row r="28" spans="2:12" s="1" customFormat="1" ht="6.95" customHeight="1">
      <c r="B28" s="43"/>
      <c r="I28" s="130"/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37"/>
      <c r="J29" s="71"/>
      <c r="K29" s="71"/>
      <c r="L29" s="43"/>
    </row>
    <row r="30" spans="2:12" s="1" customFormat="1" ht="25.4" customHeight="1">
      <c r="B30" s="43"/>
      <c r="D30" s="138" t="s">
        <v>40</v>
      </c>
      <c r="I30" s="130"/>
      <c r="J30" s="139">
        <f>ROUND(J114,2)</f>
        <v>0</v>
      </c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37"/>
      <c r="J31" s="71"/>
      <c r="K31" s="71"/>
      <c r="L31" s="43"/>
    </row>
    <row r="32" spans="2:12" s="1" customFormat="1" ht="14.4" customHeight="1">
      <c r="B32" s="43"/>
      <c r="F32" s="140" t="s">
        <v>42</v>
      </c>
      <c r="I32" s="141" t="s">
        <v>41</v>
      </c>
      <c r="J32" s="140" t="s">
        <v>43</v>
      </c>
      <c r="L32" s="43"/>
    </row>
    <row r="33" spans="2:12" s="1" customFormat="1" ht="14.4" customHeight="1">
      <c r="B33" s="43"/>
      <c r="D33" s="128" t="s">
        <v>44</v>
      </c>
      <c r="E33" s="128" t="s">
        <v>45</v>
      </c>
      <c r="F33" s="142">
        <f>ROUND((SUM(BE114:BE1151)),2)</f>
        <v>0</v>
      </c>
      <c r="I33" s="143">
        <v>0.21</v>
      </c>
      <c r="J33" s="142">
        <f>ROUND(((SUM(BE114:BE1151))*I33),2)</f>
        <v>0</v>
      </c>
      <c r="L33" s="43"/>
    </row>
    <row r="34" spans="2:12" s="1" customFormat="1" ht="14.4" customHeight="1">
      <c r="B34" s="43"/>
      <c r="E34" s="128" t="s">
        <v>46</v>
      </c>
      <c r="F34" s="142">
        <f>ROUND((SUM(BF114:BF1151)),2)</f>
        <v>0</v>
      </c>
      <c r="I34" s="143">
        <v>0.15</v>
      </c>
      <c r="J34" s="142">
        <f>ROUND(((SUM(BF114:BF1151))*I34),2)</f>
        <v>0</v>
      </c>
      <c r="L34" s="43"/>
    </row>
    <row r="35" spans="2:12" s="1" customFormat="1" ht="14.4" customHeight="1" hidden="1">
      <c r="B35" s="43"/>
      <c r="E35" s="128" t="s">
        <v>47</v>
      </c>
      <c r="F35" s="142">
        <f>ROUND((SUM(BG114:BG1151)),2)</f>
        <v>0</v>
      </c>
      <c r="I35" s="143">
        <v>0.21</v>
      </c>
      <c r="J35" s="142">
        <f>0</f>
        <v>0</v>
      </c>
      <c r="L35" s="43"/>
    </row>
    <row r="36" spans="2:12" s="1" customFormat="1" ht="14.4" customHeight="1" hidden="1">
      <c r="B36" s="43"/>
      <c r="E36" s="128" t="s">
        <v>48</v>
      </c>
      <c r="F36" s="142">
        <f>ROUND((SUM(BH114:BH1151)),2)</f>
        <v>0</v>
      </c>
      <c r="I36" s="143">
        <v>0.15</v>
      </c>
      <c r="J36" s="142">
        <f>0</f>
        <v>0</v>
      </c>
      <c r="L36" s="43"/>
    </row>
    <row r="37" spans="2:12" s="1" customFormat="1" ht="14.4" customHeight="1" hidden="1">
      <c r="B37" s="43"/>
      <c r="E37" s="128" t="s">
        <v>49</v>
      </c>
      <c r="F37" s="142">
        <f>ROUND((SUM(BI114:BI1151)),2)</f>
        <v>0</v>
      </c>
      <c r="I37" s="143">
        <v>0</v>
      </c>
      <c r="J37" s="142">
        <f>0</f>
        <v>0</v>
      </c>
      <c r="L37" s="43"/>
    </row>
    <row r="38" spans="2:12" s="1" customFormat="1" ht="6.95" customHeight="1">
      <c r="B38" s="43"/>
      <c r="I38" s="130"/>
      <c r="L38" s="43"/>
    </row>
    <row r="39" spans="2:12" s="1" customFormat="1" ht="25.4" customHeight="1">
      <c r="B39" s="43"/>
      <c r="C39" s="144"/>
      <c r="D39" s="145" t="s">
        <v>50</v>
      </c>
      <c r="E39" s="146"/>
      <c r="F39" s="146"/>
      <c r="G39" s="147" t="s">
        <v>51</v>
      </c>
      <c r="H39" s="148" t="s">
        <v>52</v>
      </c>
      <c r="I39" s="149"/>
      <c r="J39" s="150">
        <f>SUM(J30:J37)</f>
        <v>0</v>
      </c>
      <c r="K39" s="151"/>
      <c r="L39" s="43"/>
    </row>
    <row r="40" spans="2:12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3"/>
    </row>
    <row r="44" spans="2:12" s="1" customFormat="1" ht="6.95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3"/>
    </row>
    <row r="45" spans="2:12" s="1" customFormat="1" ht="24.95" customHeight="1">
      <c r="B45" s="38"/>
      <c r="C45" s="23" t="s">
        <v>110</v>
      </c>
      <c r="D45" s="39"/>
      <c r="E45" s="39"/>
      <c r="F45" s="39"/>
      <c r="G45" s="39"/>
      <c r="H45" s="39"/>
      <c r="I45" s="130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30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0"/>
      <c r="J47" s="39"/>
      <c r="K47" s="39"/>
      <c r="L47" s="43"/>
    </row>
    <row r="48" spans="2:12" s="1" customFormat="1" ht="16.5" customHeight="1">
      <c r="B48" s="38"/>
      <c r="C48" s="39"/>
      <c r="D48" s="39"/>
      <c r="E48" s="158" t="str">
        <f>E7</f>
        <v>Klatovy bytový dům č. p. 391 392 393 - stavební úpravy</v>
      </c>
      <c r="F48" s="32"/>
      <c r="G48" s="32"/>
      <c r="H48" s="32"/>
      <c r="I48" s="130"/>
      <c r="J48" s="39"/>
      <c r="K48" s="39"/>
      <c r="L48" s="43"/>
    </row>
    <row r="49" spans="2:12" s="1" customFormat="1" ht="12" customHeight="1">
      <c r="B49" s="38"/>
      <c r="C49" s="32" t="s">
        <v>108</v>
      </c>
      <c r="D49" s="39"/>
      <c r="E49" s="39"/>
      <c r="F49" s="39"/>
      <c r="G49" s="39"/>
      <c r="H49" s="39"/>
      <c r="I49" s="130"/>
      <c r="J49" s="39"/>
      <c r="K49" s="39"/>
      <c r="L49" s="43"/>
    </row>
    <row r="50" spans="2:12" s="1" customFormat="1" ht="16.5" customHeight="1">
      <c r="B50" s="38"/>
      <c r="C50" s="39"/>
      <c r="D50" s="39"/>
      <c r="E50" s="64" t="str">
        <f>E9</f>
        <v>03-1 - SO 03-1 Bytový dům č. p. 393 - způsobilé náklady</v>
      </c>
      <c r="F50" s="39"/>
      <c r="G50" s="39"/>
      <c r="H50" s="39"/>
      <c r="I50" s="130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30"/>
      <c r="J51" s="39"/>
      <c r="K51" s="39"/>
      <c r="L51" s="43"/>
    </row>
    <row r="52" spans="2:12" s="1" customFormat="1" ht="12" customHeight="1">
      <c r="B52" s="38"/>
      <c r="C52" s="32" t="s">
        <v>22</v>
      </c>
      <c r="D52" s="39"/>
      <c r="E52" s="39"/>
      <c r="F52" s="27" t="str">
        <f>F12</f>
        <v xml:space="preserve"> </v>
      </c>
      <c r="G52" s="39"/>
      <c r="H52" s="39"/>
      <c r="I52" s="132" t="s">
        <v>24</v>
      </c>
      <c r="J52" s="67" t="str">
        <f>IF(J12="","",J12)</f>
        <v>24. 4. 2019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30"/>
      <c r="J53" s="39"/>
      <c r="K53" s="39"/>
      <c r="L53" s="43"/>
    </row>
    <row r="54" spans="2:12" s="1" customFormat="1" ht="13.65" customHeight="1">
      <c r="B54" s="38"/>
      <c r="C54" s="32" t="s">
        <v>28</v>
      </c>
      <c r="D54" s="39"/>
      <c r="E54" s="39"/>
      <c r="F54" s="27" t="str">
        <f>E15</f>
        <v xml:space="preserve"> </v>
      </c>
      <c r="G54" s="39"/>
      <c r="H54" s="39"/>
      <c r="I54" s="132" t="s">
        <v>35</v>
      </c>
      <c r="J54" s="36" t="str">
        <f>E21</f>
        <v xml:space="preserve"> </v>
      </c>
      <c r="K54" s="39"/>
      <c r="L54" s="43"/>
    </row>
    <row r="55" spans="2:12" s="1" customFormat="1" ht="13.65" customHeight="1">
      <c r="B55" s="38"/>
      <c r="C55" s="32" t="s">
        <v>32</v>
      </c>
      <c r="D55" s="39"/>
      <c r="E55" s="39"/>
      <c r="F55" s="27" t="str">
        <f>IF(E18="","",E18)</f>
        <v>Vyplň údaj</v>
      </c>
      <c r="G55" s="39"/>
      <c r="H55" s="39"/>
      <c r="I55" s="132" t="s">
        <v>37</v>
      </c>
      <c r="J55" s="36" t="str">
        <f>E24</f>
        <v xml:space="preserve"> 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30"/>
      <c r="J56" s="39"/>
      <c r="K56" s="39"/>
      <c r="L56" s="43"/>
    </row>
    <row r="57" spans="2:12" s="1" customFormat="1" ht="29.25" customHeight="1">
      <c r="B57" s="38"/>
      <c r="C57" s="159" t="s">
        <v>111</v>
      </c>
      <c r="D57" s="160"/>
      <c r="E57" s="160"/>
      <c r="F57" s="160"/>
      <c r="G57" s="160"/>
      <c r="H57" s="160"/>
      <c r="I57" s="161"/>
      <c r="J57" s="162" t="s">
        <v>112</v>
      </c>
      <c r="K57" s="160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30"/>
      <c r="J58" s="39"/>
      <c r="K58" s="39"/>
      <c r="L58" s="43"/>
    </row>
    <row r="59" spans="2:47" s="1" customFormat="1" ht="22.8" customHeight="1">
      <c r="B59" s="38"/>
      <c r="C59" s="163" t="s">
        <v>72</v>
      </c>
      <c r="D59" s="39"/>
      <c r="E59" s="39"/>
      <c r="F59" s="39"/>
      <c r="G59" s="39"/>
      <c r="H59" s="39"/>
      <c r="I59" s="130"/>
      <c r="J59" s="97">
        <f>J114</f>
        <v>0</v>
      </c>
      <c r="K59" s="39"/>
      <c r="L59" s="43"/>
      <c r="AU59" s="17" t="s">
        <v>113</v>
      </c>
    </row>
    <row r="60" spans="2:12" s="7" customFormat="1" ht="24.95" customHeight="1">
      <c r="B60" s="164"/>
      <c r="C60" s="165"/>
      <c r="D60" s="166" t="s">
        <v>1382</v>
      </c>
      <c r="E60" s="167"/>
      <c r="F60" s="167"/>
      <c r="G60" s="167"/>
      <c r="H60" s="167"/>
      <c r="I60" s="168"/>
      <c r="J60" s="169">
        <f>J115</f>
        <v>0</v>
      </c>
      <c r="K60" s="165"/>
      <c r="L60" s="170"/>
    </row>
    <row r="61" spans="2:12" s="8" customFormat="1" ht="19.9" customHeight="1">
      <c r="B61" s="171"/>
      <c r="C61" s="172"/>
      <c r="D61" s="173" t="s">
        <v>115</v>
      </c>
      <c r="E61" s="174"/>
      <c r="F61" s="174"/>
      <c r="G61" s="174"/>
      <c r="H61" s="174"/>
      <c r="I61" s="175"/>
      <c r="J61" s="176">
        <f>J116</f>
        <v>0</v>
      </c>
      <c r="K61" s="172"/>
      <c r="L61" s="177"/>
    </row>
    <row r="62" spans="2:12" s="8" customFormat="1" ht="19.9" customHeight="1">
      <c r="B62" s="171"/>
      <c r="C62" s="172"/>
      <c r="D62" s="173" t="s">
        <v>116</v>
      </c>
      <c r="E62" s="174"/>
      <c r="F62" s="174"/>
      <c r="G62" s="174"/>
      <c r="H62" s="174"/>
      <c r="I62" s="175"/>
      <c r="J62" s="176">
        <f>J139</f>
        <v>0</v>
      </c>
      <c r="K62" s="172"/>
      <c r="L62" s="177"/>
    </row>
    <row r="63" spans="2:12" s="8" customFormat="1" ht="19.9" customHeight="1">
      <c r="B63" s="171"/>
      <c r="C63" s="172"/>
      <c r="D63" s="173" t="s">
        <v>117</v>
      </c>
      <c r="E63" s="174"/>
      <c r="F63" s="174"/>
      <c r="G63" s="174"/>
      <c r="H63" s="174"/>
      <c r="I63" s="175"/>
      <c r="J63" s="176">
        <f>J142</f>
        <v>0</v>
      </c>
      <c r="K63" s="172"/>
      <c r="L63" s="177"/>
    </row>
    <row r="64" spans="2:12" s="8" customFormat="1" ht="19.9" customHeight="1">
      <c r="B64" s="171"/>
      <c r="C64" s="172"/>
      <c r="D64" s="173" t="s">
        <v>118</v>
      </c>
      <c r="E64" s="174"/>
      <c r="F64" s="174"/>
      <c r="G64" s="174"/>
      <c r="H64" s="174"/>
      <c r="I64" s="175"/>
      <c r="J64" s="176">
        <f>J154</f>
        <v>0</v>
      </c>
      <c r="K64" s="172"/>
      <c r="L64" s="177"/>
    </row>
    <row r="65" spans="2:12" s="8" customFormat="1" ht="19.9" customHeight="1">
      <c r="B65" s="171"/>
      <c r="C65" s="172"/>
      <c r="D65" s="173" t="s">
        <v>119</v>
      </c>
      <c r="E65" s="174"/>
      <c r="F65" s="174"/>
      <c r="G65" s="174"/>
      <c r="H65" s="174"/>
      <c r="I65" s="175"/>
      <c r="J65" s="176">
        <f>J164</f>
        <v>0</v>
      </c>
      <c r="K65" s="172"/>
      <c r="L65" s="177"/>
    </row>
    <row r="66" spans="2:12" s="8" customFormat="1" ht="19.9" customHeight="1">
      <c r="B66" s="171"/>
      <c r="C66" s="172"/>
      <c r="D66" s="173" t="s">
        <v>120</v>
      </c>
      <c r="E66" s="174"/>
      <c r="F66" s="174"/>
      <c r="G66" s="174"/>
      <c r="H66" s="174"/>
      <c r="I66" s="175"/>
      <c r="J66" s="176">
        <f>J171</f>
        <v>0</v>
      </c>
      <c r="K66" s="172"/>
      <c r="L66" s="177"/>
    </row>
    <row r="67" spans="2:12" s="8" customFormat="1" ht="19.9" customHeight="1">
      <c r="B67" s="171"/>
      <c r="C67" s="172"/>
      <c r="D67" s="173" t="s">
        <v>121</v>
      </c>
      <c r="E67" s="174"/>
      <c r="F67" s="174"/>
      <c r="G67" s="174"/>
      <c r="H67" s="174"/>
      <c r="I67" s="175"/>
      <c r="J67" s="176">
        <f>J440</f>
        <v>0</v>
      </c>
      <c r="K67" s="172"/>
      <c r="L67" s="177"/>
    </row>
    <row r="68" spans="2:12" s="8" customFormat="1" ht="19.9" customHeight="1">
      <c r="B68" s="171"/>
      <c r="C68" s="172"/>
      <c r="D68" s="173" t="s">
        <v>122</v>
      </c>
      <c r="E68" s="174"/>
      <c r="F68" s="174"/>
      <c r="G68" s="174"/>
      <c r="H68" s="174"/>
      <c r="I68" s="175"/>
      <c r="J68" s="176">
        <f>J521</f>
        <v>0</v>
      </c>
      <c r="K68" s="172"/>
      <c r="L68" s="177"/>
    </row>
    <row r="69" spans="2:12" s="8" customFormat="1" ht="19.9" customHeight="1">
      <c r="B69" s="171"/>
      <c r="C69" s="172"/>
      <c r="D69" s="173" t="s">
        <v>123</v>
      </c>
      <c r="E69" s="174"/>
      <c r="F69" s="174"/>
      <c r="G69" s="174"/>
      <c r="H69" s="174"/>
      <c r="I69" s="175"/>
      <c r="J69" s="176">
        <f>J527</f>
        <v>0</v>
      </c>
      <c r="K69" s="172"/>
      <c r="L69" s="177"/>
    </row>
    <row r="70" spans="2:12" s="7" customFormat="1" ht="24.95" customHeight="1">
      <c r="B70" s="164"/>
      <c r="C70" s="165"/>
      <c r="D70" s="166" t="s">
        <v>125</v>
      </c>
      <c r="E70" s="167"/>
      <c r="F70" s="167"/>
      <c r="G70" s="167"/>
      <c r="H70" s="167"/>
      <c r="I70" s="168"/>
      <c r="J70" s="169">
        <f>J529</f>
        <v>0</v>
      </c>
      <c r="K70" s="165"/>
      <c r="L70" s="170"/>
    </row>
    <row r="71" spans="2:12" s="8" customFormat="1" ht="19.9" customHeight="1">
      <c r="B71" s="171"/>
      <c r="C71" s="172"/>
      <c r="D71" s="173" t="s">
        <v>2863</v>
      </c>
      <c r="E71" s="174"/>
      <c r="F71" s="174"/>
      <c r="G71" s="174"/>
      <c r="H71" s="174"/>
      <c r="I71" s="175"/>
      <c r="J71" s="176">
        <f>J530</f>
        <v>0</v>
      </c>
      <c r="K71" s="172"/>
      <c r="L71" s="177"/>
    </row>
    <row r="72" spans="2:12" s="8" customFormat="1" ht="19.9" customHeight="1">
      <c r="B72" s="171"/>
      <c r="C72" s="172"/>
      <c r="D72" s="173" t="s">
        <v>2864</v>
      </c>
      <c r="E72" s="174"/>
      <c r="F72" s="174"/>
      <c r="G72" s="174"/>
      <c r="H72" s="174"/>
      <c r="I72" s="175"/>
      <c r="J72" s="176">
        <f>J563</f>
        <v>0</v>
      </c>
      <c r="K72" s="172"/>
      <c r="L72" s="177"/>
    </row>
    <row r="73" spans="2:12" s="8" customFormat="1" ht="19.9" customHeight="1">
      <c r="B73" s="171"/>
      <c r="C73" s="172"/>
      <c r="D73" s="173" t="s">
        <v>2865</v>
      </c>
      <c r="E73" s="174"/>
      <c r="F73" s="174"/>
      <c r="G73" s="174"/>
      <c r="H73" s="174"/>
      <c r="I73" s="175"/>
      <c r="J73" s="176">
        <f>J578</f>
        <v>0</v>
      </c>
      <c r="K73" s="172"/>
      <c r="L73" s="177"/>
    </row>
    <row r="74" spans="2:12" s="8" customFormat="1" ht="19.9" customHeight="1">
      <c r="B74" s="171"/>
      <c r="C74" s="172"/>
      <c r="D74" s="173" t="s">
        <v>126</v>
      </c>
      <c r="E74" s="174"/>
      <c r="F74" s="174"/>
      <c r="G74" s="174"/>
      <c r="H74" s="174"/>
      <c r="I74" s="175"/>
      <c r="J74" s="176">
        <f>J591</f>
        <v>0</v>
      </c>
      <c r="K74" s="172"/>
      <c r="L74" s="177"/>
    </row>
    <row r="75" spans="2:12" s="8" customFormat="1" ht="19.9" customHeight="1">
      <c r="B75" s="171"/>
      <c r="C75" s="172"/>
      <c r="D75" s="173" t="s">
        <v>127</v>
      </c>
      <c r="E75" s="174"/>
      <c r="F75" s="174"/>
      <c r="G75" s="174"/>
      <c r="H75" s="174"/>
      <c r="I75" s="175"/>
      <c r="J75" s="176">
        <f>J630</f>
        <v>0</v>
      </c>
      <c r="K75" s="172"/>
      <c r="L75" s="177"/>
    </row>
    <row r="76" spans="2:12" s="8" customFormat="1" ht="19.9" customHeight="1">
      <c r="B76" s="171"/>
      <c r="C76" s="172"/>
      <c r="D76" s="173" t="s">
        <v>128</v>
      </c>
      <c r="E76" s="174"/>
      <c r="F76" s="174"/>
      <c r="G76" s="174"/>
      <c r="H76" s="174"/>
      <c r="I76" s="175"/>
      <c r="J76" s="176">
        <f>J637</f>
        <v>0</v>
      </c>
      <c r="K76" s="172"/>
      <c r="L76" s="177"/>
    </row>
    <row r="77" spans="2:12" s="8" customFormat="1" ht="19.9" customHeight="1">
      <c r="B77" s="171"/>
      <c r="C77" s="172"/>
      <c r="D77" s="173" t="s">
        <v>129</v>
      </c>
      <c r="E77" s="174"/>
      <c r="F77" s="174"/>
      <c r="G77" s="174"/>
      <c r="H77" s="174"/>
      <c r="I77" s="175"/>
      <c r="J77" s="176">
        <f>J681</f>
        <v>0</v>
      </c>
      <c r="K77" s="172"/>
      <c r="L77" s="177"/>
    </row>
    <row r="78" spans="2:12" s="8" customFormat="1" ht="19.9" customHeight="1">
      <c r="B78" s="171"/>
      <c r="C78" s="172"/>
      <c r="D78" s="173" t="s">
        <v>130</v>
      </c>
      <c r="E78" s="174"/>
      <c r="F78" s="174"/>
      <c r="G78" s="174"/>
      <c r="H78" s="174"/>
      <c r="I78" s="175"/>
      <c r="J78" s="176">
        <f>J687</f>
        <v>0</v>
      </c>
      <c r="K78" s="172"/>
      <c r="L78" s="177"/>
    </row>
    <row r="79" spans="2:12" s="8" customFormat="1" ht="19.9" customHeight="1">
      <c r="B79" s="171"/>
      <c r="C79" s="172"/>
      <c r="D79" s="173" t="s">
        <v>2866</v>
      </c>
      <c r="E79" s="174"/>
      <c r="F79" s="174"/>
      <c r="G79" s="174"/>
      <c r="H79" s="174"/>
      <c r="I79" s="175"/>
      <c r="J79" s="176">
        <f>J725</f>
        <v>0</v>
      </c>
      <c r="K79" s="172"/>
      <c r="L79" s="177"/>
    </row>
    <row r="80" spans="2:12" s="8" customFormat="1" ht="19.9" customHeight="1">
      <c r="B80" s="171"/>
      <c r="C80" s="172"/>
      <c r="D80" s="173" t="s">
        <v>2867</v>
      </c>
      <c r="E80" s="174"/>
      <c r="F80" s="174"/>
      <c r="G80" s="174"/>
      <c r="H80" s="174"/>
      <c r="I80" s="175"/>
      <c r="J80" s="176">
        <f>J734</f>
        <v>0</v>
      </c>
      <c r="K80" s="172"/>
      <c r="L80" s="177"/>
    </row>
    <row r="81" spans="2:12" s="8" customFormat="1" ht="19.9" customHeight="1">
      <c r="B81" s="171"/>
      <c r="C81" s="172"/>
      <c r="D81" s="173" t="s">
        <v>2868</v>
      </c>
      <c r="E81" s="174"/>
      <c r="F81" s="174"/>
      <c r="G81" s="174"/>
      <c r="H81" s="174"/>
      <c r="I81" s="175"/>
      <c r="J81" s="176">
        <f>J764</f>
        <v>0</v>
      </c>
      <c r="K81" s="172"/>
      <c r="L81" s="177"/>
    </row>
    <row r="82" spans="2:12" s="8" customFormat="1" ht="19.9" customHeight="1">
      <c r="B82" s="171"/>
      <c r="C82" s="172"/>
      <c r="D82" s="173" t="s">
        <v>131</v>
      </c>
      <c r="E82" s="174"/>
      <c r="F82" s="174"/>
      <c r="G82" s="174"/>
      <c r="H82" s="174"/>
      <c r="I82" s="175"/>
      <c r="J82" s="176">
        <f>J788</f>
        <v>0</v>
      </c>
      <c r="K82" s="172"/>
      <c r="L82" s="177"/>
    </row>
    <row r="83" spans="2:12" s="8" customFormat="1" ht="19.9" customHeight="1">
      <c r="B83" s="171"/>
      <c r="C83" s="172"/>
      <c r="D83" s="173" t="s">
        <v>132</v>
      </c>
      <c r="E83" s="174"/>
      <c r="F83" s="174"/>
      <c r="G83" s="174"/>
      <c r="H83" s="174"/>
      <c r="I83" s="175"/>
      <c r="J83" s="176">
        <f>J808</f>
        <v>0</v>
      </c>
      <c r="K83" s="172"/>
      <c r="L83" s="177"/>
    </row>
    <row r="84" spans="2:12" s="8" customFormat="1" ht="19.9" customHeight="1">
      <c r="B84" s="171"/>
      <c r="C84" s="172"/>
      <c r="D84" s="173" t="s">
        <v>133</v>
      </c>
      <c r="E84" s="174"/>
      <c r="F84" s="174"/>
      <c r="G84" s="174"/>
      <c r="H84" s="174"/>
      <c r="I84" s="175"/>
      <c r="J84" s="176">
        <f>J880</f>
        <v>0</v>
      </c>
      <c r="K84" s="172"/>
      <c r="L84" s="177"/>
    </row>
    <row r="85" spans="2:12" s="8" customFormat="1" ht="19.9" customHeight="1">
      <c r="B85" s="171"/>
      <c r="C85" s="172"/>
      <c r="D85" s="173" t="s">
        <v>134</v>
      </c>
      <c r="E85" s="174"/>
      <c r="F85" s="174"/>
      <c r="G85" s="174"/>
      <c r="H85" s="174"/>
      <c r="I85" s="175"/>
      <c r="J85" s="176">
        <f>J894</f>
        <v>0</v>
      </c>
      <c r="K85" s="172"/>
      <c r="L85" s="177"/>
    </row>
    <row r="86" spans="2:12" s="8" customFormat="1" ht="19.9" customHeight="1">
      <c r="B86" s="171"/>
      <c r="C86" s="172"/>
      <c r="D86" s="173" t="s">
        <v>135</v>
      </c>
      <c r="E86" s="174"/>
      <c r="F86" s="174"/>
      <c r="G86" s="174"/>
      <c r="H86" s="174"/>
      <c r="I86" s="175"/>
      <c r="J86" s="176">
        <f>J928</f>
        <v>0</v>
      </c>
      <c r="K86" s="172"/>
      <c r="L86" s="177"/>
    </row>
    <row r="87" spans="2:12" s="8" customFormat="1" ht="19.9" customHeight="1">
      <c r="B87" s="171"/>
      <c r="C87" s="172"/>
      <c r="D87" s="173" t="s">
        <v>136</v>
      </c>
      <c r="E87" s="174"/>
      <c r="F87" s="174"/>
      <c r="G87" s="174"/>
      <c r="H87" s="174"/>
      <c r="I87" s="175"/>
      <c r="J87" s="176">
        <f>J956</f>
        <v>0</v>
      </c>
      <c r="K87" s="172"/>
      <c r="L87" s="177"/>
    </row>
    <row r="88" spans="2:12" s="8" customFormat="1" ht="19.9" customHeight="1">
      <c r="B88" s="171"/>
      <c r="C88" s="172"/>
      <c r="D88" s="173" t="s">
        <v>137</v>
      </c>
      <c r="E88" s="174"/>
      <c r="F88" s="174"/>
      <c r="G88" s="174"/>
      <c r="H88" s="174"/>
      <c r="I88" s="175"/>
      <c r="J88" s="176">
        <f>J972</f>
        <v>0</v>
      </c>
      <c r="K88" s="172"/>
      <c r="L88" s="177"/>
    </row>
    <row r="89" spans="2:12" s="8" customFormat="1" ht="19.9" customHeight="1">
      <c r="B89" s="171"/>
      <c r="C89" s="172"/>
      <c r="D89" s="173" t="s">
        <v>138</v>
      </c>
      <c r="E89" s="174"/>
      <c r="F89" s="174"/>
      <c r="G89" s="174"/>
      <c r="H89" s="174"/>
      <c r="I89" s="175"/>
      <c r="J89" s="176">
        <f>J1020</f>
        <v>0</v>
      </c>
      <c r="K89" s="172"/>
      <c r="L89" s="177"/>
    </row>
    <row r="90" spans="2:12" s="8" customFormat="1" ht="19.9" customHeight="1">
      <c r="B90" s="171"/>
      <c r="C90" s="172"/>
      <c r="D90" s="173" t="s">
        <v>139</v>
      </c>
      <c r="E90" s="174"/>
      <c r="F90" s="174"/>
      <c r="G90" s="174"/>
      <c r="H90" s="174"/>
      <c r="I90" s="175"/>
      <c r="J90" s="176">
        <f>J1078</f>
        <v>0</v>
      </c>
      <c r="K90" s="172"/>
      <c r="L90" s="177"/>
    </row>
    <row r="91" spans="2:12" s="8" customFormat="1" ht="19.9" customHeight="1">
      <c r="B91" s="171"/>
      <c r="C91" s="172"/>
      <c r="D91" s="173" t="s">
        <v>140</v>
      </c>
      <c r="E91" s="174"/>
      <c r="F91" s="174"/>
      <c r="G91" s="174"/>
      <c r="H91" s="174"/>
      <c r="I91" s="175"/>
      <c r="J91" s="176">
        <f>J1092</f>
        <v>0</v>
      </c>
      <c r="K91" s="172"/>
      <c r="L91" s="177"/>
    </row>
    <row r="92" spans="2:12" s="8" customFormat="1" ht="19.9" customHeight="1">
      <c r="B92" s="171"/>
      <c r="C92" s="172"/>
      <c r="D92" s="173" t="s">
        <v>1887</v>
      </c>
      <c r="E92" s="174"/>
      <c r="F92" s="174"/>
      <c r="G92" s="174"/>
      <c r="H92" s="174"/>
      <c r="I92" s="175"/>
      <c r="J92" s="176">
        <f>J1123</f>
        <v>0</v>
      </c>
      <c r="K92" s="172"/>
      <c r="L92" s="177"/>
    </row>
    <row r="93" spans="2:12" s="7" customFormat="1" ht="24.95" customHeight="1">
      <c r="B93" s="164"/>
      <c r="C93" s="165"/>
      <c r="D93" s="166" t="s">
        <v>141</v>
      </c>
      <c r="E93" s="167"/>
      <c r="F93" s="167"/>
      <c r="G93" s="167"/>
      <c r="H93" s="167"/>
      <c r="I93" s="168"/>
      <c r="J93" s="169">
        <f>J1128</f>
        <v>0</v>
      </c>
      <c r="K93" s="165"/>
      <c r="L93" s="170"/>
    </row>
    <row r="94" spans="2:12" s="8" customFormat="1" ht="19.9" customHeight="1">
      <c r="B94" s="171"/>
      <c r="C94" s="172"/>
      <c r="D94" s="173" t="s">
        <v>1389</v>
      </c>
      <c r="E94" s="174"/>
      <c r="F94" s="174"/>
      <c r="G94" s="174"/>
      <c r="H94" s="174"/>
      <c r="I94" s="175"/>
      <c r="J94" s="176">
        <f>J1129</f>
        <v>0</v>
      </c>
      <c r="K94" s="172"/>
      <c r="L94" s="177"/>
    </row>
    <row r="95" spans="2:12" s="1" customFormat="1" ht="21.8" customHeight="1">
      <c r="B95" s="38"/>
      <c r="C95" s="39"/>
      <c r="D95" s="39"/>
      <c r="E95" s="39"/>
      <c r="F95" s="39"/>
      <c r="G95" s="39"/>
      <c r="H95" s="39"/>
      <c r="I95" s="130"/>
      <c r="J95" s="39"/>
      <c r="K95" s="39"/>
      <c r="L95" s="43"/>
    </row>
    <row r="96" spans="2:12" s="1" customFormat="1" ht="6.95" customHeight="1">
      <c r="B96" s="57"/>
      <c r="C96" s="58"/>
      <c r="D96" s="58"/>
      <c r="E96" s="58"/>
      <c r="F96" s="58"/>
      <c r="G96" s="58"/>
      <c r="H96" s="58"/>
      <c r="I96" s="154"/>
      <c r="J96" s="58"/>
      <c r="K96" s="58"/>
      <c r="L96" s="43"/>
    </row>
    <row r="100" spans="2:12" s="1" customFormat="1" ht="6.95" customHeight="1">
      <c r="B100" s="59"/>
      <c r="C100" s="60"/>
      <c r="D100" s="60"/>
      <c r="E100" s="60"/>
      <c r="F100" s="60"/>
      <c r="G100" s="60"/>
      <c r="H100" s="60"/>
      <c r="I100" s="157"/>
      <c r="J100" s="60"/>
      <c r="K100" s="60"/>
      <c r="L100" s="43"/>
    </row>
    <row r="101" spans="2:12" s="1" customFormat="1" ht="24.95" customHeight="1">
      <c r="B101" s="38"/>
      <c r="C101" s="23" t="s">
        <v>143</v>
      </c>
      <c r="D101" s="39"/>
      <c r="E101" s="39"/>
      <c r="F101" s="39"/>
      <c r="G101" s="39"/>
      <c r="H101" s="39"/>
      <c r="I101" s="130"/>
      <c r="J101" s="39"/>
      <c r="K101" s="39"/>
      <c r="L101" s="43"/>
    </row>
    <row r="102" spans="2:12" s="1" customFormat="1" ht="6.95" customHeight="1">
      <c r="B102" s="38"/>
      <c r="C102" s="39"/>
      <c r="D102" s="39"/>
      <c r="E102" s="39"/>
      <c r="F102" s="39"/>
      <c r="G102" s="39"/>
      <c r="H102" s="39"/>
      <c r="I102" s="130"/>
      <c r="J102" s="39"/>
      <c r="K102" s="39"/>
      <c r="L102" s="43"/>
    </row>
    <row r="103" spans="2:12" s="1" customFormat="1" ht="12" customHeight="1">
      <c r="B103" s="38"/>
      <c r="C103" s="32" t="s">
        <v>16</v>
      </c>
      <c r="D103" s="39"/>
      <c r="E103" s="39"/>
      <c r="F103" s="39"/>
      <c r="G103" s="39"/>
      <c r="H103" s="39"/>
      <c r="I103" s="130"/>
      <c r="J103" s="39"/>
      <c r="K103" s="39"/>
      <c r="L103" s="43"/>
    </row>
    <row r="104" spans="2:12" s="1" customFormat="1" ht="16.5" customHeight="1">
      <c r="B104" s="38"/>
      <c r="C104" s="39"/>
      <c r="D104" s="39"/>
      <c r="E104" s="158" t="str">
        <f>E7</f>
        <v>Klatovy bytový dům č. p. 391 392 393 - stavební úpravy</v>
      </c>
      <c r="F104" s="32"/>
      <c r="G104" s="32"/>
      <c r="H104" s="32"/>
      <c r="I104" s="130"/>
      <c r="J104" s="39"/>
      <c r="K104" s="39"/>
      <c r="L104" s="43"/>
    </row>
    <row r="105" spans="2:12" s="1" customFormat="1" ht="12" customHeight="1">
      <c r="B105" s="38"/>
      <c r="C105" s="32" t="s">
        <v>108</v>
      </c>
      <c r="D105" s="39"/>
      <c r="E105" s="39"/>
      <c r="F105" s="39"/>
      <c r="G105" s="39"/>
      <c r="H105" s="39"/>
      <c r="I105" s="130"/>
      <c r="J105" s="39"/>
      <c r="K105" s="39"/>
      <c r="L105" s="43"/>
    </row>
    <row r="106" spans="2:12" s="1" customFormat="1" ht="16.5" customHeight="1">
      <c r="B106" s="38"/>
      <c r="C106" s="39"/>
      <c r="D106" s="39"/>
      <c r="E106" s="64" t="str">
        <f>E9</f>
        <v>03-1 - SO 03-1 Bytový dům č. p. 393 - způsobilé náklady</v>
      </c>
      <c r="F106" s="39"/>
      <c r="G106" s="39"/>
      <c r="H106" s="39"/>
      <c r="I106" s="130"/>
      <c r="J106" s="39"/>
      <c r="K106" s="39"/>
      <c r="L106" s="43"/>
    </row>
    <row r="107" spans="2:12" s="1" customFormat="1" ht="6.95" customHeight="1">
      <c r="B107" s="38"/>
      <c r="C107" s="39"/>
      <c r="D107" s="39"/>
      <c r="E107" s="39"/>
      <c r="F107" s="39"/>
      <c r="G107" s="39"/>
      <c r="H107" s="39"/>
      <c r="I107" s="130"/>
      <c r="J107" s="39"/>
      <c r="K107" s="39"/>
      <c r="L107" s="43"/>
    </row>
    <row r="108" spans="2:12" s="1" customFormat="1" ht="12" customHeight="1">
      <c r="B108" s="38"/>
      <c r="C108" s="32" t="s">
        <v>22</v>
      </c>
      <c r="D108" s="39"/>
      <c r="E108" s="39"/>
      <c r="F108" s="27" t="str">
        <f>F12</f>
        <v xml:space="preserve"> </v>
      </c>
      <c r="G108" s="39"/>
      <c r="H108" s="39"/>
      <c r="I108" s="132" t="s">
        <v>24</v>
      </c>
      <c r="J108" s="67" t="str">
        <f>IF(J12="","",J12)</f>
        <v>24. 4. 2019</v>
      </c>
      <c r="K108" s="39"/>
      <c r="L108" s="43"/>
    </row>
    <row r="109" spans="2:12" s="1" customFormat="1" ht="6.95" customHeight="1">
      <c r="B109" s="38"/>
      <c r="C109" s="39"/>
      <c r="D109" s="39"/>
      <c r="E109" s="39"/>
      <c r="F109" s="39"/>
      <c r="G109" s="39"/>
      <c r="H109" s="39"/>
      <c r="I109" s="130"/>
      <c r="J109" s="39"/>
      <c r="K109" s="39"/>
      <c r="L109" s="43"/>
    </row>
    <row r="110" spans="2:12" s="1" customFormat="1" ht="13.65" customHeight="1">
      <c r="B110" s="38"/>
      <c r="C110" s="32" t="s">
        <v>28</v>
      </c>
      <c r="D110" s="39"/>
      <c r="E110" s="39"/>
      <c r="F110" s="27" t="str">
        <f>E15</f>
        <v xml:space="preserve"> </v>
      </c>
      <c r="G110" s="39"/>
      <c r="H110" s="39"/>
      <c r="I110" s="132" t="s">
        <v>35</v>
      </c>
      <c r="J110" s="36" t="str">
        <f>E21</f>
        <v xml:space="preserve"> </v>
      </c>
      <c r="K110" s="39"/>
      <c r="L110" s="43"/>
    </row>
    <row r="111" spans="2:12" s="1" customFormat="1" ht="13.65" customHeight="1">
      <c r="B111" s="38"/>
      <c r="C111" s="32" t="s">
        <v>32</v>
      </c>
      <c r="D111" s="39"/>
      <c r="E111" s="39"/>
      <c r="F111" s="27" t="str">
        <f>IF(E18="","",E18)</f>
        <v>Vyplň údaj</v>
      </c>
      <c r="G111" s="39"/>
      <c r="H111" s="39"/>
      <c r="I111" s="132" t="s">
        <v>37</v>
      </c>
      <c r="J111" s="36" t="str">
        <f>E24</f>
        <v xml:space="preserve"> </v>
      </c>
      <c r="K111" s="39"/>
      <c r="L111" s="43"/>
    </row>
    <row r="112" spans="2:12" s="1" customFormat="1" ht="10.3" customHeight="1">
      <c r="B112" s="38"/>
      <c r="C112" s="39"/>
      <c r="D112" s="39"/>
      <c r="E112" s="39"/>
      <c r="F112" s="39"/>
      <c r="G112" s="39"/>
      <c r="H112" s="39"/>
      <c r="I112" s="130"/>
      <c r="J112" s="39"/>
      <c r="K112" s="39"/>
      <c r="L112" s="43"/>
    </row>
    <row r="113" spans="2:20" s="9" customFormat="1" ht="29.25" customHeight="1">
      <c r="B113" s="178"/>
      <c r="C113" s="179" t="s">
        <v>144</v>
      </c>
      <c r="D113" s="180" t="s">
        <v>59</v>
      </c>
      <c r="E113" s="180" t="s">
        <v>55</v>
      </c>
      <c r="F113" s="180" t="s">
        <v>56</v>
      </c>
      <c r="G113" s="180" t="s">
        <v>145</v>
      </c>
      <c r="H113" s="180" t="s">
        <v>146</v>
      </c>
      <c r="I113" s="181" t="s">
        <v>147</v>
      </c>
      <c r="J113" s="180" t="s">
        <v>112</v>
      </c>
      <c r="K113" s="182" t="s">
        <v>148</v>
      </c>
      <c r="L113" s="183"/>
      <c r="M113" s="87" t="s">
        <v>20</v>
      </c>
      <c r="N113" s="88" t="s">
        <v>44</v>
      </c>
      <c r="O113" s="88" t="s">
        <v>149</v>
      </c>
      <c r="P113" s="88" t="s">
        <v>150</v>
      </c>
      <c r="Q113" s="88" t="s">
        <v>151</v>
      </c>
      <c r="R113" s="88" t="s">
        <v>152</v>
      </c>
      <c r="S113" s="88" t="s">
        <v>153</v>
      </c>
      <c r="T113" s="89" t="s">
        <v>154</v>
      </c>
    </row>
    <row r="114" spans="2:63" s="1" customFormat="1" ht="22.8" customHeight="1">
      <c r="B114" s="38"/>
      <c r="C114" s="94" t="s">
        <v>155</v>
      </c>
      <c r="D114" s="39"/>
      <c r="E114" s="39"/>
      <c r="F114" s="39"/>
      <c r="G114" s="39"/>
      <c r="H114" s="39"/>
      <c r="I114" s="130"/>
      <c r="J114" s="184">
        <f>BK114</f>
        <v>0</v>
      </c>
      <c r="K114" s="39"/>
      <c r="L114" s="43"/>
      <c r="M114" s="90"/>
      <c r="N114" s="91"/>
      <c r="O114" s="91"/>
      <c r="P114" s="185">
        <f>P115+P529+P1128</f>
        <v>0</v>
      </c>
      <c r="Q114" s="91"/>
      <c r="R114" s="185">
        <f>R115+R529+R1128</f>
        <v>203.29394910000002</v>
      </c>
      <c r="S114" s="91"/>
      <c r="T114" s="186">
        <f>T115+T529+T1128</f>
        <v>102.0226124</v>
      </c>
      <c r="AT114" s="17" t="s">
        <v>73</v>
      </c>
      <c r="AU114" s="17" t="s">
        <v>113</v>
      </c>
      <c r="BK114" s="187">
        <f>BK115+BK529+BK1128</f>
        <v>0</v>
      </c>
    </row>
    <row r="115" spans="2:63" s="10" customFormat="1" ht="25.9" customHeight="1">
      <c r="B115" s="188"/>
      <c r="C115" s="189"/>
      <c r="D115" s="190" t="s">
        <v>73</v>
      </c>
      <c r="E115" s="191" t="s">
        <v>156</v>
      </c>
      <c r="F115" s="191" t="s">
        <v>1394</v>
      </c>
      <c r="G115" s="189"/>
      <c r="H115" s="189"/>
      <c r="I115" s="192"/>
      <c r="J115" s="193">
        <f>BK115</f>
        <v>0</v>
      </c>
      <c r="K115" s="189"/>
      <c r="L115" s="194"/>
      <c r="M115" s="195"/>
      <c r="N115" s="196"/>
      <c r="O115" s="196"/>
      <c r="P115" s="197">
        <f>P116+P139+P142+P154+P164+P171+P440+P521+P527</f>
        <v>0</v>
      </c>
      <c r="Q115" s="196"/>
      <c r="R115" s="197">
        <f>R116+R139+R142+R154+R164+R171+R440+R521+R527</f>
        <v>168.09153200000003</v>
      </c>
      <c r="S115" s="196"/>
      <c r="T115" s="198">
        <f>T116+T139+T142+T154+T164+T171+T440+T521+T527</f>
        <v>87.8959734</v>
      </c>
      <c r="AR115" s="199" t="s">
        <v>8</v>
      </c>
      <c r="AT115" s="200" t="s">
        <v>73</v>
      </c>
      <c r="AU115" s="200" t="s">
        <v>74</v>
      </c>
      <c r="AY115" s="199" t="s">
        <v>157</v>
      </c>
      <c r="BK115" s="201">
        <f>BK116+BK139+BK142+BK154+BK164+BK171+BK440+BK521+BK527</f>
        <v>0</v>
      </c>
    </row>
    <row r="116" spans="2:63" s="10" customFormat="1" ht="22.8" customHeight="1">
      <c r="B116" s="188"/>
      <c r="C116" s="189"/>
      <c r="D116" s="190" t="s">
        <v>73</v>
      </c>
      <c r="E116" s="202" t="s">
        <v>8</v>
      </c>
      <c r="F116" s="202" t="s">
        <v>158</v>
      </c>
      <c r="G116" s="189"/>
      <c r="H116" s="189"/>
      <c r="I116" s="192"/>
      <c r="J116" s="203">
        <f>BK116</f>
        <v>0</v>
      </c>
      <c r="K116" s="189"/>
      <c r="L116" s="194"/>
      <c r="M116" s="195"/>
      <c r="N116" s="196"/>
      <c r="O116" s="196"/>
      <c r="P116" s="197">
        <f>SUM(P117:P138)</f>
        <v>0</v>
      </c>
      <c r="Q116" s="196"/>
      <c r="R116" s="197">
        <f>SUM(R117:R138)</f>
        <v>0</v>
      </c>
      <c r="S116" s="196"/>
      <c r="T116" s="198">
        <f>SUM(T117:T138)</f>
        <v>14.03265</v>
      </c>
      <c r="AR116" s="199" t="s">
        <v>8</v>
      </c>
      <c r="AT116" s="200" t="s">
        <v>73</v>
      </c>
      <c r="AU116" s="200" t="s">
        <v>8</v>
      </c>
      <c r="AY116" s="199" t="s">
        <v>157</v>
      </c>
      <c r="BK116" s="201">
        <f>SUM(BK117:BK138)</f>
        <v>0</v>
      </c>
    </row>
    <row r="117" spans="2:65" s="1" customFormat="1" ht="33.75" customHeight="1">
      <c r="B117" s="38"/>
      <c r="C117" s="204" t="s">
        <v>8</v>
      </c>
      <c r="D117" s="204" t="s">
        <v>159</v>
      </c>
      <c r="E117" s="205" t="s">
        <v>160</v>
      </c>
      <c r="F117" s="206" t="s">
        <v>161</v>
      </c>
      <c r="G117" s="207" t="s">
        <v>162</v>
      </c>
      <c r="H117" s="208">
        <v>55.03</v>
      </c>
      <c r="I117" s="209"/>
      <c r="J117" s="208">
        <f>ROUND(I117*H117,0)</f>
        <v>0</v>
      </c>
      <c r="K117" s="206" t="s">
        <v>163</v>
      </c>
      <c r="L117" s="43"/>
      <c r="M117" s="210" t="s">
        <v>20</v>
      </c>
      <c r="N117" s="211" t="s">
        <v>46</v>
      </c>
      <c r="O117" s="79"/>
      <c r="P117" s="212">
        <f>O117*H117</f>
        <v>0</v>
      </c>
      <c r="Q117" s="212">
        <v>0</v>
      </c>
      <c r="R117" s="212">
        <f>Q117*H117</f>
        <v>0</v>
      </c>
      <c r="S117" s="212">
        <v>0.255</v>
      </c>
      <c r="T117" s="213">
        <f>S117*H117</f>
        <v>14.03265</v>
      </c>
      <c r="AR117" s="17" t="s">
        <v>164</v>
      </c>
      <c r="AT117" s="17" t="s">
        <v>159</v>
      </c>
      <c r="AU117" s="17" t="s">
        <v>165</v>
      </c>
      <c r="AY117" s="17" t="s">
        <v>157</v>
      </c>
      <c r="BE117" s="214">
        <f>IF(N117="základní",J117,0)</f>
        <v>0</v>
      </c>
      <c r="BF117" s="214">
        <f>IF(N117="snížená",J117,0)</f>
        <v>0</v>
      </c>
      <c r="BG117" s="214">
        <f>IF(N117="zákl. přenesená",J117,0)</f>
        <v>0</v>
      </c>
      <c r="BH117" s="214">
        <f>IF(N117="sníž. přenesená",J117,0)</f>
        <v>0</v>
      </c>
      <c r="BI117" s="214">
        <f>IF(N117="nulová",J117,0)</f>
        <v>0</v>
      </c>
      <c r="BJ117" s="17" t="s">
        <v>165</v>
      </c>
      <c r="BK117" s="214">
        <f>ROUND(I117*H117,0)</f>
        <v>0</v>
      </c>
      <c r="BL117" s="17" t="s">
        <v>164</v>
      </c>
      <c r="BM117" s="17" t="s">
        <v>2869</v>
      </c>
    </row>
    <row r="118" spans="2:51" s="11" customFormat="1" ht="12">
      <c r="B118" s="215"/>
      <c r="C118" s="216"/>
      <c r="D118" s="217" t="s">
        <v>167</v>
      </c>
      <c r="E118" s="218" t="s">
        <v>20</v>
      </c>
      <c r="F118" s="219" t="s">
        <v>2870</v>
      </c>
      <c r="G118" s="216"/>
      <c r="H118" s="220">
        <v>55.03</v>
      </c>
      <c r="I118" s="221"/>
      <c r="J118" s="216"/>
      <c r="K118" s="216"/>
      <c r="L118" s="222"/>
      <c r="M118" s="223"/>
      <c r="N118" s="224"/>
      <c r="O118" s="224"/>
      <c r="P118" s="224"/>
      <c r="Q118" s="224"/>
      <c r="R118" s="224"/>
      <c r="S118" s="224"/>
      <c r="T118" s="225"/>
      <c r="AT118" s="226" t="s">
        <v>167</v>
      </c>
      <c r="AU118" s="226" t="s">
        <v>165</v>
      </c>
      <c r="AV118" s="11" t="s">
        <v>165</v>
      </c>
      <c r="AW118" s="11" t="s">
        <v>34</v>
      </c>
      <c r="AX118" s="11" t="s">
        <v>8</v>
      </c>
      <c r="AY118" s="226" t="s">
        <v>157</v>
      </c>
    </row>
    <row r="119" spans="2:65" s="1" customFormat="1" ht="22.5" customHeight="1">
      <c r="B119" s="38"/>
      <c r="C119" s="204" t="s">
        <v>165</v>
      </c>
      <c r="D119" s="204" t="s">
        <v>159</v>
      </c>
      <c r="E119" s="205" t="s">
        <v>170</v>
      </c>
      <c r="F119" s="206" t="s">
        <v>171</v>
      </c>
      <c r="G119" s="207" t="s">
        <v>172</v>
      </c>
      <c r="H119" s="208">
        <v>240.07</v>
      </c>
      <c r="I119" s="209"/>
      <c r="J119" s="208">
        <f>ROUND(I119*H119,0)</f>
        <v>0</v>
      </c>
      <c r="K119" s="206" t="s">
        <v>163</v>
      </c>
      <c r="L119" s="43"/>
      <c r="M119" s="210" t="s">
        <v>20</v>
      </c>
      <c r="N119" s="211" t="s">
        <v>46</v>
      </c>
      <c r="O119" s="79"/>
      <c r="P119" s="212">
        <f>O119*H119</f>
        <v>0</v>
      </c>
      <c r="Q119" s="212">
        <v>0</v>
      </c>
      <c r="R119" s="212">
        <f>Q119*H119</f>
        <v>0</v>
      </c>
      <c r="S119" s="212">
        <v>0</v>
      </c>
      <c r="T119" s="213">
        <f>S119*H119</f>
        <v>0</v>
      </c>
      <c r="AR119" s="17" t="s">
        <v>164</v>
      </c>
      <c r="AT119" s="17" t="s">
        <v>159</v>
      </c>
      <c r="AU119" s="17" t="s">
        <v>165</v>
      </c>
      <c r="AY119" s="17" t="s">
        <v>157</v>
      </c>
      <c r="BE119" s="214">
        <f>IF(N119="základní",J119,0)</f>
        <v>0</v>
      </c>
      <c r="BF119" s="214">
        <f>IF(N119="snížená",J119,0)</f>
        <v>0</v>
      </c>
      <c r="BG119" s="214">
        <f>IF(N119="zákl. přenesená",J119,0)</f>
        <v>0</v>
      </c>
      <c r="BH119" s="214">
        <f>IF(N119="sníž. přenesená",J119,0)</f>
        <v>0</v>
      </c>
      <c r="BI119" s="214">
        <f>IF(N119="nulová",J119,0)</f>
        <v>0</v>
      </c>
      <c r="BJ119" s="17" t="s">
        <v>165</v>
      </c>
      <c r="BK119" s="214">
        <f>ROUND(I119*H119,0)</f>
        <v>0</v>
      </c>
      <c r="BL119" s="17" t="s">
        <v>164</v>
      </c>
      <c r="BM119" s="17" t="s">
        <v>2871</v>
      </c>
    </row>
    <row r="120" spans="2:51" s="13" customFormat="1" ht="12">
      <c r="B120" s="238"/>
      <c r="C120" s="239"/>
      <c r="D120" s="217" t="s">
        <v>167</v>
      </c>
      <c r="E120" s="240" t="s">
        <v>20</v>
      </c>
      <c r="F120" s="241" t="s">
        <v>2872</v>
      </c>
      <c r="G120" s="239"/>
      <c r="H120" s="240" t="s">
        <v>20</v>
      </c>
      <c r="I120" s="242"/>
      <c r="J120" s="239"/>
      <c r="K120" s="239"/>
      <c r="L120" s="243"/>
      <c r="M120" s="244"/>
      <c r="N120" s="245"/>
      <c r="O120" s="245"/>
      <c r="P120" s="245"/>
      <c r="Q120" s="245"/>
      <c r="R120" s="245"/>
      <c r="S120" s="245"/>
      <c r="T120" s="246"/>
      <c r="AT120" s="247" t="s">
        <v>167</v>
      </c>
      <c r="AU120" s="247" t="s">
        <v>165</v>
      </c>
      <c r="AV120" s="13" t="s">
        <v>8</v>
      </c>
      <c r="AW120" s="13" t="s">
        <v>34</v>
      </c>
      <c r="AX120" s="13" t="s">
        <v>74</v>
      </c>
      <c r="AY120" s="247" t="s">
        <v>157</v>
      </c>
    </row>
    <row r="121" spans="2:51" s="11" customFormat="1" ht="12">
      <c r="B121" s="215"/>
      <c r="C121" s="216"/>
      <c r="D121" s="217" t="s">
        <v>167</v>
      </c>
      <c r="E121" s="218" t="s">
        <v>20</v>
      </c>
      <c r="F121" s="219" t="s">
        <v>2873</v>
      </c>
      <c r="G121" s="216"/>
      <c r="H121" s="220">
        <v>240.07</v>
      </c>
      <c r="I121" s="221"/>
      <c r="J121" s="216"/>
      <c r="K121" s="216"/>
      <c r="L121" s="222"/>
      <c r="M121" s="223"/>
      <c r="N121" s="224"/>
      <c r="O121" s="224"/>
      <c r="P121" s="224"/>
      <c r="Q121" s="224"/>
      <c r="R121" s="224"/>
      <c r="S121" s="224"/>
      <c r="T121" s="225"/>
      <c r="AT121" s="226" t="s">
        <v>167</v>
      </c>
      <c r="AU121" s="226" t="s">
        <v>165</v>
      </c>
      <c r="AV121" s="11" t="s">
        <v>165</v>
      </c>
      <c r="AW121" s="11" t="s">
        <v>34</v>
      </c>
      <c r="AX121" s="11" t="s">
        <v>74</v>
      </c>
      <c r="AY121" s="226" t="s">
        <v>157</v>
      </c>
    </row>
    <row r="122" spans="2:51" s="12" customFormat="1" ht="12">
      <c r="B122" s="227"/>
      <c r="C122" s="228"/>
      <c r="D122" s="217" t="s">
        <v>167</v>
      </c>
      <c r="E122" s="229" t="s">
        <v>20</v>
      </c>
      <c r="F122" s="230" t="s">
        <v>169</v>
      </c>
      <c r="G122" s="228"/>
      <c r="H122" s="231">
        <v>240.07</v>
      </c>
      <c r="I122" s="232"/>
      <c r="J122" s="228"/>
      <c r="K122" s="228"/>
      <c r="L122" s="233"/>
      <c r="M122" s="234"/>
      <c r="N122" s="235"/>
      <c r="O122" s="235"/>
      <c r="P122" s="235"/>
      <c r="Q122" s="235"/>
      <c r="R122" s="235"/>
      <c r="S122" s="235"/>
      <c r="T122" s="236"/>
      <c r="AT122" s="237" t="s">
        <v>167</v>
      </c>
      <c r="AU122" s="237" t="s">
        <v>165</v>
      </c>
      <c r="AV122" s="12" t="s">
        <v>164</v>
      </c>
      <c r="AW122" s="12" t="s">
        <v>34</v>
      </c>
      <c r="AX122" s="12" t="s">
        <v>8</v>
      </c>
      <c r="AY122" s="237" t="s">
        <v>157</v>
      </c>
    </row>
    <row r="123" spans="2:65" s="1" customFormat="1" ht="22.5" customHeight="1">
      <c r="B123" s="38"/>
      <c r="C123" s="204" t="s">
        <v>175</v>
      </c>
      <c r="D123" s="204" t="s">
        <v>159</v>
      </c>
      <c r="E123" s="205" t="s">
        <v>176</v>
      </c>
      <c r="F123" s="206" t="s">
        <v>177</v>
      </c>
      <c r="G123" s="207" t="s">
        <v>172</v>
      </c>
      <c r="H123" s="208">
        <v>240.07</v>
      </c>
      <c r="I123" s="209"/>
      <c r="J123" s="208">
        <f>ROUND(I123*H123,0)</f>
        <v>0</v>
      </c>
      <c r="K123" s="206" t="s">
        <v>163</v>
      </c>
      <c r="L123" s="43"/>
      <c r="M123" s="210" t="s">
        <v>20</v>
      </c>
      <c r="N123" s="211" t="s">
        <v>46</v>
      </c>
      <c r="O123" s="79"/>
      <c r="P123" s="212">
        <f>O123*H123</f>
        <v>0</v>
      </c>
      <c r="Q123" s="212">
        <v>0</v>
      </c>
      <c r="R123" s="212">
        <f>Q123*H123</f>
        <v>0</v>
      </c>
      <c r="S123" s="212">
        <v>0</v>
      </c>
      <c r="T123" s="213">
        <f>S123*H123</f>
        <v>0</v>
      </c>
      <c r="AR123" s="17" t="s">
        <v>164</v>
      </c>
      <c r="AT123" s="17" t="s">
        <v>159</v>
      </c>
      <c r="AU123" s="17" t="s">
        <v>165</v>
      </c>
      <c r="AY123" s="17" t="s">
        <v>157</v>
      </c>
      <c r="BE123" s="214">
        <f>IF(N123="základní",J123,0)</f>
        <v>0</v>
      </c>
      <c r="BF123" s="214">
        <f>IF(N123="snížená",J123,0)</f>
        <v>0</v>
      </c>
      <c r="BG123" s="214">
        <f>IF(N123="zákl. přenesená",J123,0)</f>
        <v>0</v>
      </c>
      <c r="BH123" s="214">
        <f>IF(N123="sníž. přenesená",J123,0)</f>
        <v>0</v>
      </c>
      <c r="BI123" s="214">
        <f>IF(N123="nulová",J123,0)</f>
        <v>0</v>
      </c>
      <c r="BJ123" s="17" t="s">
        <v>165</v>
      </c>
      <c r="BK123" s="214">
        <f>ROUND(I123*H123,0)</f>
        <v>0</v>
      </c>
      <c r="BL123" s="17" t="s">
        <v>164</v>
      </c>
      <c r="BM123" s="17" t="s">
        <v>2874</v>
      </c>
    </row>
    <row r="124" spans="2:51" s="13" customFormat="1" ht="12">
      <c r="B124" s="238"/>
      <c r="C124" s="239"/>
      <c r="D124" s="217" t="s">
        <v>167</v>
      </c>
      <c r="E124" s="240" t="s">
        <v>20</v>
      </c>
      <c r="F124" s="241" t="s">
        <v>2872</v>
      </c>
      <c r="G124" s="239"/>
      <c r="H124" s="240" t="s">
        <v>20</v>
      </c>
      <c r="I124" s="242"/>
      <c r="J124" s="239"/>
      <c r="K124" s="239"/>
      <c r="L124" s="243"/>
      <c r="M124" s="244"/>
      <c r="N124" s="245"/>
      <c r="O124" s="245"/>
      <c r="P124" s="245"/>
      <c r="Q124" s="245"/>
      <c r="R124" s="245"/>
      <c r="S124" s="245"/>
      <c r="T124" s="246"/>
      <c r="AT124" s="247" t="s">
        <v>167</v>
      </c>
      <c r="AU124" s="247" t="s">
        <v>165</v>
      </c>
      <c r="AV124" s="13" t="s">
        <v>8</v>
      </c>
      <c r="AW124" s="13" t="s">
        <v>34</v>
      </c>
      <c r="AX124" s="13" t="s">
        <v>74</v>
      </c>
      <c r="AY124" s="247" t="s">
        <v>157</v>
      </c>
    </row>
    <row r="125" spans="2:51" s="11" customFormat="1" ht="12">
      <c r="B125" s="215"/>
      <c r="C125" s="216"/>
      <c r="D125" s="217" t="s">
        <v>167</v>
      </c>
      <c r="E125" s="218" t="s">
        <v>20</v>
      </c>
      <c r="F125" s="219" t="s">
        <v>2873</v>
      </c>
      <c r="G125" s="216"/>
      <c r="H125" s="220">
        <v>240.07</v>
      </c>
      <c r="I125" s="221"/>
      <c r="J125" s="216"/>
      <c r="K125" s="216"/>
      <c r="L125" s="222"/>
      <c r="M125" s="223"/>
      <c r="N125" s="224"/>
      <c r="O125" s="224"/>
      <c r="P125" s="224"/>
      <c r="Q125" s="224"/>
      <c r="R125" s="224"/>
      <c r="S125" s="224"/>
      <c r="T125" s="225"/>
      <c r="AT125" s="226" t="s">
        <v>167</v>
      </c>
      <c r="AU125" s="226" t="s">
        <v>165</v>
      </c>
      <c r="AV125" s="11" t="s">
        <v>165</v>
      </c>
      <c r="AW125" s="11" t="s">
        <v>34</v>
      </c>
      <c r="AX125" s="11" t="s">
        <v>8</v>
      </c>
      <c r="AY125" s="226" t="s">
        <v>157</v>
      </c>
    </row>
    <row r="126" spans="2:65" s="1" customFormat="1" ht="22.5" customHeight="1">
      <c r="B126" s="38"/>
      <c r="C126" s="204" t="s">
        <v>164</v>
      </c>
      <c r="D126" s="204" t="s">
        <v>159</v>
      </c>
      <c r="E126" s="205" t="s">
        <v>179</v>
      </c>
      <c r="F126" s="206" t="s">
        <v>180</v>
      </c>
      <c r="G126" s="207" t="s">
        <v>172</v>
      </c>
      <c r="H126" s="208">
        <v>433.16</v>
      </c>
      <c r="I126" s="209"/>
      <c r="J126" s="208">
        <f>ROUND(I126*H126,0)</f>
        <v>0</v>
      </c>
      <c r="K126" s="206" t="s">
        <v>163</v>
      </c>
      <c r="L126" s="43"/>
      <c r="M126" s="210" t="s">
        <v>20</v>
      </c>
      <c r="N126" s="211" t="s">
        <v>46</v>
      </c>
      <c r="O126" s="79"/>
      <c r="P126" s="212">
        <f>O126*H126</f>
        <v>0</v>
      </c>
      <c r="Q126" s="212">
        <v>0</v>
      </c>
      <c r="R126" s="212">
        <f>Q126*H126</f>
        <v>0</v>
      </c>
      <c r="S126" s="212">
        <v>0</v>
      </c>
      <c r="T126" s="213">
        <f>S126*H126</f>
        <v>0</v>
      </c>
      <c r="AR126" s="17" t="s">
        <v>164</v>
      </c>
      <c r="AT126" s="17" t="s">
        <v>159</v>
      </c>
      <c r="AU126" s="17" t="s">
        <v>165</v>
      </c>
      <c r="AY126" s="17" t="s">
        <v>157</v>
      </c>
      <c r="BE126" s="214">
        <f>IF(N126="základní",J126,0)</f>
        <v>0</v>
      </c>
      <c r="BF126" s="214">
        <f>IF(N126="snížená",J126,0)</f>
        <v>0</v>
      </c>
      <c r="BG126" s="214">
        <f>IF(N126="zákl. přenesená",J126,0)</f>
        <v>0</v>
      </c>
      <c r="BH126" s="214">
        <f>IF(N126="sníž. přenesená",J126,0)</f>
        <v>0</v>
      </c>
      <c r="BI126" s="214">
        <f>IF(N126="nulová",J126,0)</f>
        <v>0</v>
      </c>
      <c r="BJ126" s="17" t="s">
        <v>165</v>
      </c>
      <c r="BK126" s="214">
        <f>ROUND(I126*H126,0)</f>
        <v>0</v>
      </c>
      <c r="BL126" s="17" t="s">
        <v>164</v>
      </c>
      <c r="BM126" s="17" t="s">
        <v>2875</v>
      </c>
    </row>
    <row r="127" spans="2:51" s="11" customFormat="1" ht="12">
      <c r="B127" s="215"/>
      <c r="C127" s="216"/>
      <c r="D127" s="217" t="s">
        <v>167</v>
      </c>
      <c r="E127" s="218" t="s">
        <v>20</v>
      </c>
      <c r="F127" s="219" t="s">
        <v>2876</v>
      </c>
      <c r="G127" s="216"/>
      <c r="H127" s="220">
        <v>433.16</v>
      </c>
      <c r="I127" s="221"/>
      <c r="J127" s="216"/>
      <c r="K127" s="216"/>
      <c r="L127" s="222"/>
      <c r="M127" s="223"/>
      <c r="N127" s="224"/>
      <c r="O127" s="224"/>
      <c r="P127" s="224"/>
      <c r="Q127" s="224"/>
      <c r="R127" s="224"/>
      <c r="S127" s="224"/>
      <c r="T127" s="225"/>
      <c r="AT127" s="226" t="s">
        <v>167</v>
      </c>
      <c r="AU127" s="226" t="s">
        <v>165</v>
      </c>
      <c r="AV127" s="11" t="s">
        <v>165</v>
      </c>
      <c r="AW127" s="11" t="s">
        <v>34</v>
      </c>
      <c r="AX127" s="11" t="s">
        <v>8</v>
      </c>
      <c r="AY127" s="226" t="s">
        <v>157</v>
      </c>
    </row>
    <row r="128" spans="2:65" s="1" customFormat="1" ht="22.5" customHeight="1">
      <c r="B128" s="38"/>
      <c r="C128" s="204" t="s">
        <v>185</v>
      </c>
      <c r="D128" s="204" t="s">
        <v>159</v>
      </c>
      <c r="E128" s="205" t="s">
        <v>186</v>
      </c>
      <c r="F128" s="206" t="s">
        <v>187</v>
      </c>
      <c r="G128" s="207" t="s">
        <v>172</v>
      </c>
      <c r="H128" s="208">
        <v>26.94</v>
      </c>
      <c r="I128" s="209"/>
      <c r="J128" s="208">
        <f>ROUND(I128*H128,0)</f>
        <v>0</v>
      </c>
      <c r="K128" s="206" t="s">
        <v>163</v>
      </c>
      <c r="L128" s="43"/>
      <c r="M128" s="210" t="s">
        <v>20</v>
      </c>
      <c r="N128" s="211" t="s">
        <v>46</v>
      </c>
      <c r="O128" s="79"/>
      <c r="P128" s="212">
        <f>O128*H128</f>
        <v>0</v>
      </c>
      <c r="Q128" s="212">
        <v>0</v>
      </c>
      <c r="R128" s="212">
        <f>Q128*H128</f>
        <v>0</v>
      </c>
      <c r="S128" s="212">
        <v>0</v>
      </c>
      <c r="T128" s="213">
        <f>S128*H128</f>
        <v>0</v>
      </c>
      <c r="AR128" s="17" t="s">
        <v>164</v>
      </c>
      <c r="AT128" s="17" t="s">
        <v>159</v>
      </c>
      <c r="AU128" s="17" t="s">
        <v>165</v>
      </c>
      <c r="AY128" s="17" t="s">
        <v>157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17" t="s">
        <v>165</v>
      </c>
      <c r="BK128" s="214">
        <f>ROUND(I128*H128,0)</f>
        <v>0</v>
      </c>
      <c r="BL128" s="17" t="s">
        <v>164</v>
      </c>
      <c r="BM128" s="17" t="s">
        <v>2877</v>
      </c>
    </row>
    <row r="129" spans="2:51" s="11" customFormat="1" ht="12">
      <c r="B129" s="215"/>
      <c r="C129" s="216"/>
      <c r="D129" s="217" t="s">
        <v>167</v>
      </c>
      <c r="E129" s="218" t="s">
        <v>20</v>
      </c>
      <c r="F129" s="219" t="s">
        <v>2878</v>
      </c>
      <c r="G129" s="216"/>
      <c r="H129" s="220">
        <v>26.94</v>
      </c>
      <c r="I129" s="221"/>
      <c r="J129" s="216"/>
      <c r="K129" s="216"/>
      <c r="L129" s="222"/>
      <c r="M129" s="223"/>
      <c r="N129" s="224"/>
      <c r="O129" s="224"/>
      <c r="P129" s="224"/>
      <c r="Q129" s="224"/>
      <c r="R129" s="224"/>
      <c r="S129" s="224"/>
      <c r="T129" s="225"/>
      <c r="AT129" s="226" t="s">
        <v>167</v>
      </c>
      <c r="AU129" s="226" t="s">
        <v>165</v>
      </c>
      <c r="AV129" s="11" t="s">
        <v>165</v>
      </c>
      <c r="AW129" s="11" t="s">
        <v>34</v>
      </c>
      <c r="AX129" s="11" t="s">
        <v>74</v>
      </c>
      <c r="AY129" s="226" t="s">
        <v>157</v>
      </c>
    </row>
    <row r="130" spans="2:51" s="12" customFormat="1" ht="12">
      <c r="B130" s="227"/>
      <c r="C130" s="228"/>
      <c r="D130" s="217" t="s">
        <v>167</v>
      </c>
      <c r="E130" s="229" t="s">
        <v>20</v>
      </c>
      <c r="F130" s="230" t="s">
        <v>169</v>
      </c>
      <c r="G130" s="228"/>
      <c r="H130" s="231">
        <v>26.94</v>
      </c>
      <c r="I130" s="232"/>
      <c r="J130" s="228"/>
      <c r="K130" s="228"/>
      <c r="L130" s="233"/>
      <c r="M130" s="234"/>
      <c r="N130" s="235"/>
      <c r="O130" s="235"/>
      <c r="P130" s="235"/>
      <c r="Q130" s="235"/>
      <c r="R130" s="235"/>
      <c r="S130" s="235"/>
      <c r="T130" s="236"/>
      <c r="AT130" s="237" t="s">
        <v>167</v>
      </c>
      <c r="AU130" s="237" t="s">
        <v>165</v>
      </c>
      <c r="AV130" s="12" t="s">
        <v>164</v>
      </c>
      <c r="AW130" s="12" t="s">
        <v>34</v>
      </c>
      <c r="AX130" s="12" t="s">
        <v>8</v>
      </c>
      <c r="AY130" s="237" t="s">
        <v>157</v>
      </c>
    </row>
    <row r="131" spans="2:65" s="1" customFormat="1" ht="16.5" customHeight="1">
      <c r="B131" s="38"/>
      <c r="C131" s="204" t="s">
        <v>191</v>
      </c>
      <c r="D131" s="204" t="s">
        <v>159</v>
      </c>
      <c r="E131" s="205" t="s">
        <v>192</v>
      </c>
      <c r="F131" s="206" t="s">
        <v>193</v>
      </c>
      <c r="G131" s="207" t="s">
        <v>172</v>
      </c>
      <c r="H131" s="208">
        <v>216.58</v>
      </c>
      <c r="I131" s="209"/>
      <c r="J131" s="208">
        <f>ROUND(I131*H131,0)</f>
        <v>0</v>
      </c>
      <c r="K131" s="206" t="s">
        <v>163</v>
      </c>
      <c r="L131" s="43"/>
      <c r="M131" s="210" t="s">
        <v>20</v>
      </c>
      <c r="N131" s="211" t="s">
        <v>46</v>
      </c>
      <c r="O131" s="79"/>
      <c r="P131" s="212">
        <f>O131*H131</f>
        <v>0</v>
      </c>
      <c r="Q131" s="212">
        <v>0</v>
      </c>
      <c r="R131" s="212">
        <f>Q131*H131</f>
        <v>0</v>
      </c>
      <c r="S131" s="212">
        <v>0</v>
      </c>
      <c r="T131" s="213">
        <f>S131*H131</f>
        <v>0</v>
      </c>
      <c r="AR131" s="17" t="s">
        <v>164</v>
      </c>
      <c r="AT131" s="17" t="s">
        <v>159</v>
      </c>
      <c r="AU131" s="17" t="s">
        <v>165</v>
      </c>
      <c r="AY131" s="17" t="s">
        <v>157</v>
      </c>
      <c r="BE131" s="214">
        <f>IF(N131="základní",J131,0)</f>
        <v>0</v>
      </c>
      <c r="BF131" s="214">
        <f>IF(N131="snížená",J131,0)</f>
        <v>0</v>
      </c>
      <c r="BG131" s="214">
        <f>IF(N131="zákl. přenesená",J131,0)</f>
        <v>0</v>
      </c>
      <c r="BH131" s="214">
        <f>IF(N131="sníž. přenesená",J131,0)</f>
        <v>0</v>
      </c>
      <c r="BI131" s="214">
        <f>IF(N131="nulová",J131,0)</f>
        <v>0</v>
      </c>
      <c r="BJ131" s="17" t="s">
        <v>165</v>
      </c>
      <c r="BK131" s="214">
        <f>ROUND(I131*H131,0)</f>
        <v>0</v>
      </c>
      <c r="BL131" s="17" t="s">
        <v>164</v>
      </c>
      <c r="BM131" s="17" t="s">
        <v>2879</v>
      </c>
    </row>
    <row r="132" spans="2:51" s="13" customFormat="1" ht="12">
      <c r="B132" s="238"/>
      <c r="C132" s="239"/>
      <c r="D132" s="217" t="s">
        <v>167</v>
      </c>
      <c r="E132" s="240" t="s">
        <v>20</v>
      </c>
      <c r="F132" s="241" t="s">
        <v>195</v>
      </c>
      <c r="G132" s="239"/>
      <c r="H132" s="240" t="s">
        <v>20</v>
      </c>
      <c r="I132" s="242"/>
      <c r="J132" s="239"/>
      <c r="K132" s="239"/>
      <c r="L132" s="243"/>
      <c r="M132" s="244"/>
      <c r="N132" s="245"/>
      <c r="O132" s="245"/>
      <c r="P132" s="245"/>
      <c r="Q132" s="245"/>
      <c r="R132" s="245"/>
      <c r="S132" s="245"/>
      <c r="T132" s="246"/>
      <c r="AT132" s="247" t="s">
        <v>167</v>
      </c>
      <c r="AU132" s="247" t="s">
        <v>165</v>
      </c>
      <c r="AV132" s="13" t="s">
        <v>8</v>
      </c>
      <c r="AW132" s="13" t="s">
        <v>34</v>
      </c>
      <c r="AX132" s="13" t="s">
        <v>74</v>
      </c>
      <c r="AY132" s="247" t="s">
        <v>157</v>
      </c>
    </row>
    <row r="133" spans="2:51" s="11" customFormat="1" ht="12">
      <c r="B133" s="215"/>
      <c r="C133" s="216"/>
      <c r="D133" s="217" t="s">
        <v>167</v>
      </c>
      <c r="E133" s="218" t="s">
        <v>20</v>
      </c>
      <c r="F133" s="219" t="s">
        <v>2880</v>
      </c>
      <c r="G133" s="216"/>
      <c r="H133" s="220">
        <v>216.58</v>
      </c>
      <c r="I133" s="221"/>
      <c r="J133" s="216"/>
      <c r="K133" s="216"/>
      <c r="L133" s="222"/>
      <c r="M133" s="223"/>
      <c r="N133" s="224"/>
      <c r="O133" s="224"/>
      <c r="P133" s="224"/>
      <c r="Q133" s="224"/>
      <c r="R133" s="224"/>
      <c r="S133" s="224"/>
      <c r="T133" s="225"/>
      <c r="AT133" s="226" t="s">
        <v>167</v>
      </c>
      <c r="AU133" s="226" t="s">
        <v>165</v>
      </c>
      <c r="AV133" s="11" t="s">
        <v>165</v>
      </c>
      <c r="AW133" s="11" t="s">
        <v>34</v>
      </c>
      <c r="AX133" s="11" t="s">
        <v>8</v>
      </c>
      <c r="AY133" s="226" t="s">
        <v>157</v>
      </c>
    </row>
    <row r="134" spans="2:65" s="1" customFormat="1" ht="16.5" customHeight="1">
      <c r="B134" s="38"/>
      <c r="C134" s="204" t="s">
        <v>196</v>
      </c>
      <c r="D134" s="204" t="s">
        <v>159</v>
      </c>
      <c r="E134" s="205" t="s">
        <v>197</v>
      </c>
      <c r="F134" s="206" t="s">
        <v>198</v>
      </c>
      <c r="G134" s="207" t="s">
        <v>172</v>
      </c>
      <c r="H134" s="208">
        <v>26.94</v>
      </c>
      <c r="I134" s="209"/>
      <c r="J134" s="208">
        <f>ROUND(I134*H134,0)</f>
        <v>0</v>
      </c>
      <c r="K134" s="206" t="s">
        <v>163</v>
      </c>
      <c r="L134" s="43"/>
      <c r="M134" s="210" t="s">
        <v>20</v>
      </c>
      <c r="N134" s="211" t="s">
        <v>46</v>
      </c>
      <c r="O134" s="79"/>
      <c r="P134" s="212">
        <f>O134*H134</f>
        <v>0</v>
      </c>
      <c r="Q134" s="212">
        <v>0</v>
      </c>
      <c r="R134" s="212">
        <f>Q134*H134</f>
        <v>0</v>
      </c>
      <c r="S134" s="212">
        <v>0</v>
      </c>
      <c r="T134" s="213">
        <f>S134*H134</f>
        <v>0</v>
      </c>
      <c r="AR134" s="17" t="s">
        <v>164</v>
      </c>
      <c r="AT134" s="17" t="s">
        <v>159</v>
      </c>
      <c r="AU134" s="17" t="s">
        <v>165</v>
      </c>
      <c r="AY134" s="17" t="s">
        <v>157</v>
      </c>
      <c r="BE134" s="214">
        <f>IF(N134="základní",J134,0)</f>
        <v>0</v>
      </c>
      <c r="BF134" s="214">
        <f>IF(N134="snížená",J134,0)</f>
        <v>0</v>
      </c>
      <c r="BG134" s="214">
        <f>IF(N134="zákl. přenesená",J134,0)</f>
        <v>0</v>
      </c>
      <c r="BH134" s="214">
        <f>IF(N134="sníž. přenesená",J134,0)</f>
        <v>0</v>
      </c>
      <c r="BI134" s="214">
        <f>IF(N134="nulová",J134,0)</f>
        <v>0</v>
      </c>
      <c r="BJ134" s="17" t="s">
        <v>165</v>
      </c>
      <c r="BK134" s="214">
        <f>ROUND(I134*H134,0)</f>
        <v>0</v>
      </c>
      <c r="BL134" s="17" t="s">
        <v>164</v>
      </c>
      <c r="BM134" s="17" t="s">
        <v>2881</v>
      </c>
    </row>
    <row r="135" spans="2:51" s="13" customFormat="1" ht="12">
      <c r="B135" s="238"/>
      <c r="C135" s="239"/>
      <c r="D135" s="217" t="s">
        <v>167</v>
      </c>
      <c r="E135" s="240" t="s">
        <v>20</v>
      </c>
      <c r="F135" s="241" t="s">
        <v>189</v>
      </c>
      <c r="G135" s="239"/>
      <c r="H135" s="240" t="s">
        <v>20</v>
      </c>
      <c r="I135" s="242"/>
      <c r="J135" s="239"/>
      <c r="K135" s="239"/>
      <c r="L135" s="243"/>
      <c r="M135" s="244"/>
      <c r="N135" s="245"/>
      <c r="O135" s="245"/>
      <c r="P135" s="245"/>
      <c r="Q135" s="245"/>
      <c r="R135" s="245"/>
      <c r="S135" s="245"/>
      <c r="T135" s="246"/>
      <c r="AT135" s="247" t="s">
        <v>167</v>
      </c>
      <c r="AU135" s="247" t="s">
        <v>165</v>
      </c>
      <c r="AV135" s="13" t="s">
        <v>8</v>
      </c>
      <c r="AW135" s="13" t="s">
        <v>34</v>
      </c>
      <c r="AX135" s="13" t="s">
        <v>74</v>
      </c>
      <c r="AY135" s="247" t="s">
        <v>157</v>
      </c>
    </row>
    <row r="136" spans="2:51" s="11" customFormat="1" ht="12">
      <c r="B136" s="215"/>
      <c r="C136" s="216"/>
      <c r="D136" s="217" t="s">
        <v>167</v>
      </c>
      <c r="E136" s="218" t="s">
        <v>20</v>
      </c>
      <c r="F136" s="219" t="s">
        <v>190</v>
      </c>
      <c r="G136" s="216"/>
      <c r="H136" s="220">
        <v>26.94</v>
      </c>
      <c r="I136" s="221"/>
      <c r="J136" s="216"/>
      <c r="K136" s="216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167</v>
      </c>
      <c r="AU136" s="226" t="s">
        <v>165</v>
      </c>
      <c r="AV136" s="11" t="s">
        <v>165</v>
      </c>
      <c r="AW136" s="11" t="s">
        <v>34</v>
      </c>
      <c r="AX136" s="11" t="s">
        <v>8</v>
      </c>
      <c r="AY136" s="226" t="s">
        <v>157</v>
      </c>
    </row>
    <row r="137" spans="2:65" s="1" customFormat="1" ht="22.5" customHeight="1">
      <c r="B137" s="38"/>
      <c r="C137" s="204" t="s">
        <v>200</v>
      </c>
      <c r="D137" s="204" t="s">
        <v>159</v>
      </c>
      <c r="E137" s="205" t="s">
        <v>201</v>
      </c>
      <c r="F137" s="206" t="s">
        <v>202</v>
      </c>
      <c r="G137" s="207" t="s">
        <v>172</v>
      </c>
      <c r="H137" s="208">
        <v>216.58</v>
      </c>
      <c r="I137" s="209"/>
      <c r="J137" s="208">
        <f>ROUND(I137*H137,0)</f>
        <v>0</v>
      </c>
      <c r="K137" s="206" t="s">
        <v>163</v>
      </c>
      <c r="L137" s="43"/>
      <c r="M137" s="210" t="s">
        <v>20</v>
      </c>
      <c r="N137" s="211" t="s">
        <v>46</v>
      </c>
      <c r="O137" s="79"/>
      <c r="P137" s="212">
        <f>O137*H137</f>
        <v>0</v>
      </c>
      <c r="Q137" s="212">
        <v>0</v>
      </c>
      <c r="R137" s="212">
        <f>Q137*H137</f>
        <v>0</v>
      </c>
      <c r="S137" s="212">
        <v>0</v>
      </c>
      <c r="T137" s="213">
        <f>S137*H137</f>
        <v>0</v>
      </c>
      <c r="AR137" s="17" t="s">
        <v>164</v>
      </c>
      <c r="AT137" s="17" t="s">
        <v>159</v>
      </c>
      <c r="AU137" s="17" t="s">
        <v>165</v>
      </c>
      <c r="AY137" s="17" t="s">
        <v>157</v>
      </c>
      <c r="BE137" s="214">
        <f>IF(N137="základní",J137,0)</f>
        <v>0</v>
      </c>
      <c r="BF137" s="214">
        <f>IF(N137="snížená",J137,0)</f>
        <v>0</v>
      </c>
      <c r="BG137" s="214">
        <f>IF(N137="zákl. přenesená",J137,0)</f>
        <v>0</v>
      </c>
      <c r="BH137" s="214">
        <f>IF(N137="sníž. přenesená",J137,0)</f>
        <v>0</v>
      </c>
      <c r="BI137" s="214">
        <f>IF(N137="nulová",J137,0)</f>
        <v>0</v>
      </c>
      <c r="BJ137" s="17" t="s">
        <v>165</v>
      </c>
      <c r="BK137" s="214">
        <f>ROUND(I137*H137,0)</f>
        <v>0</v>
      </c>
      <c r="BL137" s="17" t="s">
        <v>164</v>
      </c>
      <c r="BM137" s="17" t="s">
        <v>2882</v>
      </c>
    </row>
    <row r="138" spans="2:51" s="11" customFormat="1" ht="12">
      <c r="B138" s="215"/>
      <c r="C138" s="216"/>
      <c r="D138" s="217" t="s">
        <v>167</v>
      </c>
      <c r="E138" s="218" t="s">
        <v>20</v>
      </c>
      <c r="F138" s="219" t="s">
        <v>2880</v>
      </c>
      <c r="G138" s="216"/>
      <c r="H138" s="220">
        <v>216.58</v>
      </c>
      <c r="I138" s="221"/>
      <c r="J138" s="216"/>
      <c r="K138" s="216"/>
      <c r="L138" s="222"/>
      <c r="M138" s="223"/>
      <c r="N138" s="224"/>
      <c r="O138" s="224"/>
      <c r="P138" s="224"/>
      <c r="Q138" s="224"/>
      <c r="R138" s="224"/>
      <c r="S138" s="224"/>
      <c r="T138" s="225"/>
      <c r="AT138" s="226" t="s">
        <v>167</v>
      </c>
      <c r="AU138" s="226" t="s">
        <v>165</v>
      </c>
      <c r="AV138" s="11" t="s">
        <v>165</v>
      </c>
      <c r="AW138" s="11" t="s">
        <v>34</v>
      </c>
      <c r="AX138" s="11" t="s">
        <v>8</v>
      </c>
      <c r="AY138" s="226" t="s">
        <v>157</v>
      </c>
    </row>
    <row r="139" spans="2:63" s="10" customFormat="1" ht="22.8" customHeight="1">
      <c r="B139" s="188"/>
      <c r="C139" s="189"/>
      <c r="D139" s="190" t="s">
        <v>73</v>
      </c>
      <c r="E139" s="202" t="s">
        <v>27</v>
      </c>
      <c r="F139" s="202" t="s">
        <v>204</v>
      </c>
      <c r="G139" s="189"/>
      <c r="H139" s="189"/>
      <c r="I139" s="192"/>
      <c r="J139" s="203">
        <f>BK139</f>
        <v>0</v>
      </c>
      <c r="K139" s="189"/>
      <c r="L139" s="194"/>
      <c r="M139" s="195"/>
      <c r="N139" s="196"/>
      <c r="O139" s="196"/>
      <c r="P139" s="197">
        <f>SUM(P140:P141)</f>
        <v>0</v>
      </c>
      <c r="Q139" s="196"/>
      <c r="R139" s="197">
        <f>SUM(R140:R141)</f>
        <v>0</v>
      </c>
      <c r="S139" s="196"/>
      <c r="T139" s="198">
        <f>SUM(T140:T141)</f>
        <v>0</v>
      </c>
      <c r="AR139" s="199" t="s">
        <v>8</v>
      </c>
      <c r="AT139" s="200" t="s">
        <v>73</v>
      </c>
      <c r="AU139" s="200" t="s">
        <v>8</v>
      </c>
      <c r="AY139" s="199" t="s">
        <v>157</v>
      </c>
      <c r="BK139" s="201">
        <f>SUM(BK140:BK141)</f>
        <v>0</v>
      </c>
    </row>
    <row r="140" spans="2:65" s="1" customFormat="1" ht="16.5" customHeight="1">
      <c r="B140" s="38"/>
      <c r="C140" s="204" t="s">
        <v>205</v>
      </c>
      <c r="D140" s="204" t="s">
        <v>159</v>
      </c>
      <c r="E140" s="205" t="s">
        <v>206</v>
      </c>
      <c r="F140" s="206" t="s">
        <v>207</v>
      </c>
      <c r="G140" s="207" t="s">
        <v>208</v>
      </c>
      <c r="H140" s="208">
        <v>75</v>
      </c>
      <c r="I140" s="209"/>
      <c r="J140" s="208">
        <f>ROUND(I140*H140,0)</f>
        <v>0</v>
      </c>
      <c r="K140" s="206" t="s">
        <v>209</v>
      </c>
      <c r="L140" s="43"/>
      <c r="M140" s="210" t="s">
        <v>20</v>
      </c>
      <c r="N140" s="211" t="s">
        <v>46</v>
      </c>
      <c r="O140" s="79"/>
      <c r="P140" s="212">
        <f>O140*H140</f>
        <v>0</v>
      </c>
      <c r="Q140" s="212">
        <v>0</v>
      </c>
      <c r="R140" s="212">
        <f>Q140*H140</f>
        <v>0</v>
      </c>
      <c r="S140" s="212">
        <v>0</v>
      </c>
      <c r="T140" s="213">
        <f>S140*H140</f>
        <v>0</v>
      </c>
      <c r="AR140" s="17" t="s">
        <v>164</v>
      </c>
      <c r="AT140" s="17" t="s">
        <v>159</v>
      </c>
      <c r="AU140" s="17" t="s">
        <v>165</v>
      </c>
      <c r="AY140" s="17" t="s">
        <v>157</v>
      </c>
      <c r="BE140" s="214">
        <f>IF(N140="základní",J140,0)</f>
        <v>0</v>
      </c>
      <c r="BF140" s="214">
        <f>IF(N140="snížená",J140,0)</f>
        <v>0</v>
      </c>
      <c r="BG140" s="214">
        <f>IF(N140="zákl. přenesená",J140,0)</f>
        <v>0</v>
      </c>
      <c r="BH140" s="214">
        <f>IF(N140="sníž. přenesená",J140,0)</f>
        <v>0</v>
      </c>
      <c r="BI140" s="214">
        <f>IF(N140="nulová",J140,0)</f>
        <v>0</v>
      </c>
      <c r="BJ140" s="17" t="s">
        <v>165</v>
      </c>
      <c r="BK140" s="214">
        <f>ROUND(I140*H140,0)</f>
        <v>0</v>
      </c>
      <c r="BL140" s="17" t="s">
        <v>164</v>
      </c>
      <c r="BM140" s="17" t="s">
        <v>2883</v>
      </c>
    </row>
    <row r="141" spans="2:51" s="11" customFormat="1" ht="12">
      <c r="B141" s="215"/>
      <c r="C141" s="216"/>
      <c r="D141" s="217" t="s">
        <v>167</v>
      </c>
      <c r="E141" s="218" t="s">
        <v>20</v>
      </c>
      <c r="F141" s="219" t="s">
        <v>2884</v>
      </c>
      <c r="G141" s="216"/>
      <c r="H141" s="220">
        <v>75</v>
      </c>
      <c r="I141" s="221"/>
      <c r="J141" s="216"/>
      <c r="K141" s="216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167</v>
      </c>
      <c r="AU141" s="226" t="s">
        <v>165</v>
      </c>
      <c r="AV141" s="11" t="s">
        <v>165</v>
      </c>
      <c r="AW141" s="11" t="s">
        <v>34</v>
      </c>
      <c r="AX141" s="11" t="s">
        <v>8</v>
      </c>
      <c r="AY141" s="226" t="s">
        <v>157</v>
      </c>
    </row>
    <row r="142" spans="2:63" s="10" customFormat="1" ht="22.8" customHeight="1">
      <c r="B142" s="188"/>
      <c r="C142" s="189"/>
      <c r="D142" s="190" t="s">
        <v>73</v>
      </c>
      <c r="E142" s="202" t="s">
        <v>165</v>
      </c>
      <c r="F142" s="202" t="s">
        <v>212</v>
      </c>
      <c r="G142" s="189"/>
      <c r="H142" s="189"/>
      <c r="I142" s="192"/>
      <c r="J142" s="203">
        <f>BK142</f>
        <v>0</v>
      </c>
      <c r="K142" s="189"/>
      <c r="L142" s="194"/>
      <c r="M142" s="195"/>
      <c r="N142" s="196"/>
      <c r="O142" s="196"/>
      <c r="P142" s="197">
        <f>SUM(P143:P153)</f>
        <v>0</v>
      </c>
      <c r="Q142" s="196"/>
      <c r="R142" s="197">
        <f>SUM(R143:R153)</f>
        <v>45.0469896</v>
      </c>
      <c r="S142" s="196"/>
      <c r="T142" s="198">
        <f>SUM(T143:T153)</f>
        <v>0</v>
      </c>
      <c r="AR142" s="199" t="s">
        <v>8</v>
      </c>
      <c r="AT142" s="200" t="s">
        <v>73</v>
      </c>
      <c r="AU142" s="200" t="s">
        <v>8</v>
      </c>
      <c r="AY142" s="199" t="s">
        <v>157</v>
      </c>
      <c r="BK142" s="201">
        <f>SUM(BK143:BK153)</f>
        <v>0</v>
      </c>
    </row>
    <row r="143" spans="2:65" s="1" customFormat="1" ht="22.5" customHeight="1">
      <c r="B143" s="38"/>
      <c r="C143" s="204" t="s">
        <v>26</v>
      </c>
      <c r="D143" s="204" t="s">
        <v>159</v>
      </c>
      <c r="E143" s="205" t="s">
        <v>213</v>
      </c>
      <c r="F143" s="206" t="s">
        <v>214</v>
      </c>
      <c r="G143" s="207" t="s">
        <v>172</v>
      </c>
      <c r="H143" s="208">
        <v>26.94</v>
      </c>
      <c r="I143" s="209"/>
      <c r="J143" s="208">
        <f>ROUND(I143*H143,0)</f>
        <v>0</v>
      </c>
      <c r="K143" s="206" t="s">
        <v>163</v>
      </c>
      <c r="L143" s="43"/>
      <c r="M143" s="210" t="s">
        <v>20</v>
      </c>
      <c r="N143" s="211" t="s">
        <v>46</v>
      </c>
      <c r="O143" s="79"/>
      <c r="P143" s="212">
        <f>O143*H143</f>
        <v>0</v>
      </c>
      <c r="Q143" s="212">
        <v>1.665</v>
      </c>
      <c r="R143" s="212">
        <f>Q143*H143</f>
        <v>44.8551</v>
      </c>
      <c r="S143" s="212">
        <v>0</v>
      </c>
      <c r="T143" s="213">
        <f>S143*H143</f>
        <v>0</v>
      </c>
      <c r="AR143" s="17" t="s">
        <v>164</v>
      </c>
      <c r="AT143" s="17" t="s">
        <v>159</v>
      </c>
      <c r="AU143" s="17" t="s">
        <v>165</v>
      </c>
      <c r="AY143" s="17" t="s">
        <v>157</v>
      </c>
      <c r="BE143" s="214">
        <f>IF(N143="základní",J143,0)</f>
        <v>0</v>
      </c>
      <c r="BF143" s="214">
        <f>IF(N143="snížená",J143,0)</f>
        <v>0</v>
      </c>
      <c r="BG143" s="214">
        <f>IF(N143="zákl. přenesená",J143,0)</f>
        <v>0</v>
      </c>
      <c r="BH143" s="214">
        <f>IF(N143="sníž. přenesená",J143,0)</f>
        <v>0</v>
      </c>
      <c r="BI143" s="214">
        <f>IF(N143="nulová",J143,0)</f>
        <v>0</v>
      </c>
      <c r="BJ143" s="17" t="s">
        <v>165</v>
      </c>
      <c r="BK143" s="214">
        <f>ROUND(I143*H143,0)</f>
        <v>0</v>
      </c>
      <c r="BL143" s="17" t="s">
        <v>164</v>
      </c>
      <c r="BM143" s="17" t="s">
        <v>2885</v>
      </c>
    </row>
    <row r="144" spans="2:51" s="13" customFormat="1" ht="12">
      <c r="B144" s="238"/>
      <c r="C144" s="239"/>
      <c r="D144" s="217" t="s">
        <v>167</v>
      </c>
      <c r="E144" s="240" t="s">
        <v>20</v>
      </c>
      <c r="F144" s="241" t="s">
        <v>189</v>
      </c>
      <c r="G144" s="239"/>
      <c r="H144" s="240" t="s">
        <v>20</v>
      </c>
      <c r="I144" s="242"/>
      <c r="J144" s="239"/>
      <c r="K144" s="239"/>
      <c r="L144" s="243"/>
      <c r="M144" s="244"/>
      <c r="N144" s="245"/>
      <c r="O144" s="245"/>
      <c r="P144" s="245"/>
      <c r="Q144" s="245"/>
      <c r="R144" s="245"/>
      <c r="S144" s="245"/>
      <c r="T144" s="246"/>
      <c r="AT144" s="247" t="s">
        <v>167</v>
      </c>
      <c r="AU144" s="247" t="s">
        <v>165</v>
      </c>
      <c r="AV144" s="13" t="s">
        <v>8</v>
      </c>
      <c r="AW144" s="13" t="s">
        <v>34</v>
      </c>
      <c r="AX144" s="13" t="s">
        <v>74</v>
      </c>
      <c r="AY144" s="247" t="s">
        <v>157</v>
      </c>
    </row>
    <row r="145" spans="2:51" s="11" customFormat="1" ht="12">
      <c r="B145" s="215"/>
      <c r="C145" s="216"/>
      <c r="D145" s="217" t="s">
        <v>167</v>
      </c>
      <c r="E145" s="218" t="s">
        <v>20</v>
      </c>
      <c r="F145" s="219" t="s">
        <v>190</v>
      </c>
      <c r="G145" s="216"/>
      <c r="H145" s="220">
        <v>26.94</v>
      </c>
      <c r="I145" s="221"/>
      <c r="J145" s="216"/>
      <c r="K145" s="216"/>
      <c r="L145" s="222"/>
      <c r="M145" s="223"/>
      <c r="N145" s="224"/>
      <c r="O145" s="224"/>
      <c r="P145" s="224"/>
      <c r="Q145" s="224"/>
      <c r="R145" s="224"/>
      <c r="S145" s="224"/>
      <c r="T145" s="225"/>
      <c r="AT145" s="226" t="s">
        <v>167</v>
      </c>
      <c r="AU145" s="226" t="s">
        <v>165</v>
      </c>
      <c r="AV145" s="11" t="s">
        <v>165</v>
      </c>
      <c r="AW145" s="11" t="s">
        <v>34</v>
      </c>
      <c r="AX145" s="11" t="s">
        <v>74</v>
      </c>
      <c r="AY145" s="226" t="s">
        <v>157</v>
      </c>
    </row>
    <row r="146" spans="2:51" s="12" customFormat="1" ht="12">
      <c r="B146" s="227"/>
      <c r="C146" s="228"/>
      <c r="D146" s="217" t="s">
        <v>167</v>
      </c>
      <c r="E146" s="229" t="s">
        <v>20</v>
      </c>
      <c r="F146" s="230" t="s">
        <v>169</v>
      </c>
      <c r="G146" s="228"/>
      <c r="H146" s="231">
        <v>26.94</v>
      </c>
      <c r="I146" s="232"/>
      <c r="J146" s="228"/>
      <c r="K146" s="228"/>
      <c r="L146" s="233"/>
      <c r="M146" s="234"/>
      <c r="N146" s="235"/>
      <c r="O146" s="235"/>
      <c r="P146" s="235"/>
      <c r="Q146" s="235"/>
      <c r="R146" s="235"/>
      <c r="S146" s="235"/>
      <c r="T146" s="236"/>
      <c r="AT146" s="237" t="s">
        <v>167</v>
      </c>
      <c r="AU146" s="237" t="s">
        <v>165</v>
      </c>
      <c r="AV146" s="12" t="s">
        <v>164</v>
      </c>
      <c r="AW146" s="12" t="s">
        <v>34</v>
      </c>
      <c r="AX146" s="12" t="s">
        <v>8</v>
      </c>
      <c r="AY146" s="237" t="s">
        <v>157</v>
      </c>
    </row>
    <row r="147" spans="2:65" s="1" customFormat="1" ht="22.5" customHeight="1">
      <c r="B147" s="38"/>
      <c r="C147" s="204" t="s">
        <v>216</v>
      </c>
      <c r="D147" s="204" t="s">
        <v>159</v>
      </c>
      <c r="E147" s="205" t="s">
        <v>217</v>
      </c>
      <c r="F147" s="206" t="s">
        <v>218</v>
      </c>
      <c r="G147" s="207" t="s">
        <v>162</v>
      </c>
      <c r="H147" s="208">
        <v>269.95</v>
      </c>
      <c r="I147" s="209"/>
      <c r="J147" s="208">
        <f>ROUND(I147*H147,0)</f>
        <v>0</v>
      </c>
      <c r="K147" s="206" t="s">
        <v>163</v>
      </c>
      <c r="L147" s="43"/>
      <c r="M147" s="210" t="s">
        <v>20</v>
      </c>
      <c r="N147" s="211" t="s">
        <v>46</v>
      </c>
      <c r="O147" s="79"/>
      <c r="P147" s="212">
        <f>O147*H147</f>
        <v>0</v>
      </c>
      <c r="Q147" s="212">
        <v>0.00017</v>
      </c>
      <c r="R147" s="212">
        <f>Q147*H147</f>
        <v>0.0458915</v>
      </c>
      <c r="S147" s="212">
        <v>0</v>
      </c>
      <c r="T147" s="213">
        <f>S147*H147</f>
        <v>0</v>
      </c>
      <c r="AR147" s="17" t="s">
        <v>164</v>
      </c>
      <c r="AT147" s="17" t="s">
        <v>159</v>
      </c>
      <c r="AU147" s="17" t="s">
        <v>165</v>
      </c>
      <c r="AY147" s="17" t="s">
        <v>157</v>
      </c>
      <c r="BE147" s="214">
        <f>IF(N147="základní",J147,0)</f>
        <v>0</v>
      </c>
      <c r="BF147" s="214">
        <f>IF(N147="snížená",J147,0)</f>
        <v>0</v>
      </c>
      <c r="BG147" s="214">
        <f>IF(N147="zákl. přenesená",J147,0)</f>
        <v>0</v>
      </c>
      <c r="BH147" s="214">
        <f>IF(N147="sníž. přenesená",J147,0)</f>
        <v>0</v>
      </c>
      <c r="BI147" s="214">
        <f>IF(N147="nulová",J147,0)</f>
        <v>0</v>
      </c>
      <c r="BJ147" s="17" t="s">
        <v>165</v>
      </c>
      <c r="BK147" s="214">
        <f>ROUND(I147*H147,0)</f>
        <v>0</v>
      </c>
      <c r="BL147" s="17" t="s">
        <v>164</v>
      </c>
      <c r="BM147" s="17" t="s">
        <v>2886</v>
      </c>
    </row>
    <row r="148" spans="2:51" s="11" customFormat="1" ht="12">
      <c r="B148" s="215"/>
      <c r="C148" s="216"/>
      <c r="D148" s="217" t="s">
        <v>167</v>
      </c>
      <c r="E148" s="218" t="s">
        <v>20</v>
      </c>
      <c r="F148" s="219" t="s">
        <v>2887</v>
      </c>
      <c r="G148" s="216"/>
      <c r="H148" s="220">
        <v>269.95</v>
      </c>
      <c r="I148" s="221"/>
      <c r="J148" s="216"/>
      <c r="K148" s="216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167</v>
      </c>
      <c r="AU148" s="226" t="s">
        <v>165</v>
      </c>
      <c r="AV148" s="11" t="s">
        <v>165</v>
      </c>
      <c r="AW148" s="11" t="s">
        <v>34</v>
      </c>
      <c r="AX148" s="11" t="s">
        <v>8</v>
      </c>
      <c r="AY148" s="226" t="s">
        <v>157</v>
      </c>
    </row>
    <row r="149" spans="2:65" s="1" customFormat="1" ht="16.5" customHeight="1">
      <c r="B149" s="38"/>
      <c r="C149" s="248" t="s">
        <v>222</v>
      </c>
      <c r="D149" s="248" t="s">
        <v>223</v>
      </c>
      <c r="E149" s="249" t="s">
        <v>224</v>
      </c>
      <c r="F149" s="250" t="s">
        <v>225</v>
      </c>
      <c r="G149" s="251" t="s">
        <v>162</v>
      </c>
      <c r="H149" s="252">
        <v>310.44</v>
      </c>
      <c r="I149" s="253"/>
      <c r="J149" s="252">
        <f>ROUND(I149*H149,0)</f>
        <v>0</v>
      </c>
      <c r="K149" s="250" t="s">
        <v>163</v>
      </c>
      <c r="L149" s="254"/>
      <c r="M149" s="255" t="s">
        <v>20</v>
      </c>
      <c r="N149" s="256" t="s">
        <v>46</v>
      </c>
      <c r="O149" s="79"/>
      <c r="P149" s="212">
        <f>O149*H149</f>
        <v>0</v>
      </c>
      <c r="Q149" s="212">
        <v>0.0003</v>
      </c>
      <c r="R149" s="212">
        <f>Q149*H149</f>
        <v>0.09313199999999999</v>
      </c>
      <c r="S149" s="212">
        <v>0</v>
      </c>
      <c r="T149" s="213">
        <f>S149*H149</f>
        <v>0</v>
      </c>
      <c r="AR149" s="17" t="s">
        <v>200</v>
      </c>
      <c r="AT149" s="17" t="s">
        <v>223</v>
      </c>
      <c r="AU149" s="17" t="s">
        <v>165</v>
      </c>
      <c r="AY149" s="17" t="s">
        <v>157</v>
      </c>
      <c r="BE149" s="214">
        <f>IF(N149="základní",J149,0)</f>
        <v>0</v>
      </c>
      <c r="BF149" s="214">
        <f>IF(N149="snížená",J149,0)</f>
        <v>0</v>
      </c>
      <c r="BG149" s="214">
        <f>IF(N149="zákl. přenesená",J149,0)</f>
        <v>0</v>
      </c>
      <c r="BH149" s="214">
        <f>IF(N149="sníž. přenesená",J149,0)</f>
        <v>0</v>
      </c>
      <c r="BI149" s="214">
        <f>IF(N149="nulová",J149,0)</f>
        <v>0</v>
      </c>
      <c r="BJ149" s="17" t="s">
        <v>165</v>
      </c>
      <c r="BK149" s="214">
        <f>ROUND(I149*H149,0)</f>
        <v>0</v>
      </c>
      <c r="BL149" s="17" t="s">
        <v>164</v>
      </c>
      <c r="BM149" s="17" t="s">
        <v>2888</v>
      </c>
    </row>
    <row r="150" spans="2:51" s="11" customFormat="1" ht="12">
      <c r="B150" s="215"/>
      <c r="C150" s="216"/>
      <c r="D150" s="217" t="s">
        <v>167</v>
      </c>
      <c r="E150" s="218" t="s">
        <v>20</v>
      </c>
      <c r="F150" s="219" t="s">
        <v>227</v>
      </c>
      <c r="G150" s="216"/>
      <c r="H150" s="220">
        <v>310.44</v>
      </c>
      <c r="I150" s="221"/>
      <c r="J150" s="216"/>
      <c r="K150" s="216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167</v>
      </c>
      <c r="AU150" s="226" t="s">
        <v>165</v>
      </c>
      <c r="AV150" s="11" t="s">
        <v>165</v>
      </c>
      <c r="AW150" s="11" t="s">
        <v>34</v>
      </c>
      <c r="AX150" s="11" t="s">
        <v>74</v>
      </c>
      <c r="AY150" s="226" t="s">
        <v>157</v>
      </c>
    </row>
    <row r="151" spans="2:51" s="12" customFormat="1" ht="12">
      <c r="B151" s="227"/>
      <c r="C151" s="228"/>
      <c r="D151" s="217" t="s">
        <v>167</v>
      </c>
      <c r="E151" s="229" t="s">
        <v>20</v>
      </c>
      <c r="F151" s="230" t="s">
        <v>169</v>
      </c>
      <c r="G151" s="228"/>
      <c r="H151" s="231">
        <v>310.44</v>
      </c>
      <c r="I151" s="232"/>
      <c r="J151" s="228"/>
      <c r="K151" s="228"/>
      <c r="L151" s="233"/>
      <c r="M151" s="234"/>
      <c r="N151" s="235"/>
      <c r="O151" s="235"/>
      <c r="P151" s="235"/>
      <c r="Q151" s="235"/>
      <c r="R151" s="235"/>
      <c r="S151" s="235"/>
      <c r="T151" s="236"/>
      <c r="AT151" s="237" t="s">
        <v>167</v>
      </c>
      <c r="AU151" s="237" t="s">
        <v>165</v>
      </c>
      <c r="AV151" s="12" t="s">
        <v>164</v>
      </c>
      <c r="AW151" s="12" t="s">
        <v>34</v>
      </c>
      <c r="AX151" s="12" t="s">
        <v>8</v>
      </c>
      <c r="AY151" s="237" t="s">
        <v>157</v>
      </c>
    </row>
    <row r="152" spans="2:65" s="1" customFormat="1" ht="16.5" customHeight="1">
      <c r="B152" s="38"/>
      <c r="C152" s="204" t="s">
        <v>228</v>
      </c>
      <c r="D152" s="204" t="s">
        <v>159</v>
      </c>
      <c r="E152" s="205" t="s">
        <v>229</v>
      </c>
      <c r="F152" s="206" t="s">
        <v>230</v>
      </c>
      <c r="G152" s="207" t="s">
        <v>231</v>
      </c>
      <c r="H152" s="208">
        <v>107.89</v>
      </c>
      <c r="I152" s="209"/>
      <c r="J152" s="208">
        <f>ROUND(I152*H152,0)</f>
        <v>0</v>
      </c>
      <c r="K152" s="206" t="s">
        <v>163</v>
      </c>
      <c r="L152" s="43"/>
      <c r="M152" s="210" t="s">
        <v>20</v>
      </c>
      <c r="N152" s="211" t="s">
        <v>46</v>
      </c>
      <c r="O152" s="79"/>
      <c r="P152" s="212">
        <f>O152*H152</f>
        <v>0</v>
      </c>
      <c r="Q152" s="212">
        <v>0.00049</v>
      </c>
      <c r="R152" s="212">
        <f>Q152*H152</f>
        <v>0.0528661</v>
      </c>
      <c r="S152" s="212">
        <v>0</v>
      </c>
      <c r="T152" s="213">
        <f>S152*H152</f>
        <v>0</v>
      </c>
      <c r="AR152" s="17" t="s">
        <v>164</v>
      </c>
      <c r="AT152" s="17" t="s">
        <v>159</v>
      </c>
      <c r="AU152" s="17" t="s">
        <v>165</v>
      </c>
      <c r="AY152" s="17" t="s">
        <v>157</v>
      </c>
      <c r="BE152" s="214">
        <f>IF(N152="základní",J152,0)</f>
        <v>0</v>
      </c>
      <c r="BF152" s="214">
        <f>IF(N152="snížená",J152,0)</f>
        <v>0</v>
      </c>
      <c r="BG152" s="214">
        <f>IF(N152="zákl. přenesená",J152,0)</f>
        <v>0</v>
      </c>
      <c r="BH152" s="214">
        <f>IF(N152="sníž. přenesená",J152,0)</f>
        <v>0</v>
      </c>
      <c r="BI152" s="214">
        <f>IF(N152="nulová",J152,0)</f>
        <v>0</v>
      </c>
      <c r="BJ152" s="17" t="s">
        <v>165</v>
      </c>
      <c r="BK152" s="214">
        <f>ROUND(I152*H152,0)</f>
        <v>0</v>
      </c>
      <c r="BL152" s="17" t="s">
        <v>164</v>
      </c>
      <c r="BM152" s="17" t="s">
        <v>2889</v>
      </c>
    </row>
    <row r="153" spans="2:51" s="11" customFormat="1" ht="12">
      <c r="B153" s="215"/>
      <c r="C153" s="216"/>
      <c r="D153" s="217" t="s">
        <v>167</v>
      </c>
      <c r="E153" s="218" t="s">
        <v>20</v>
      </c>
      <c r="F153" s="219" t="s">
        <v>2890</v>
      </c>
      <c r="G153" s="216"/>
      <c r="H153" s="220">
        <v>107.89</v>
      </c>
      <c r="I153" s="221"/>
      <c r="J153" s="216"/>
      <c r="K153" s="216"/>
      <c r="L153" s="222"/>
      <c r="M153" s="223"/>
      <c r="N153" s="224"/>
      <c r="O153" s="224"/>
      <c r="P153" s="224"/>
      <c r="Q153" s="224"/>
      <c r="R153" s="224"/>
      <c r="S153" s="224"/>
      <c r="T153" s="225"/>
      <c r="AT153" s="226" t="s">
        <v>167</v>
      </c>
      <c r="AU153" s="226" t="s">
        <v>165</v>
      </c>
      <c r="AV153" s="11" t="s">
        <v>165</v>
      </c>
      <c r="AW153" s="11" t="s">
        <v>34</v>
      </c>
      <c r="AX153" s="11" t="s">
        <v>8</v>
      </c>
      <c r="AY153" s="226" t="s">
        <v>157</v>
      </c>
    </row>
    <row r="154" spans="2:63" s="10" customFormat="1" ht="22.8" customHeight="1">
      <c r="B154" s="188"/>
      <c r="C154" s="189"/>
      <c r="D154" s="190" t="s">
        <v>73</v>
      </c>
      <c r="E154" s="202" t="s">
        <v>175</v>
      </c>
      <c r="F154" s="202" t="s">
        <v>234</v>
      </c>
      <c r="G154" s="189"/>
      <c r="H154" s="189"/>
      <c r="I154" s="192"/>
      <c r="J154" s="203">
        <f>BK154</f>
        <v>0</v>
      </c>
      <c r="K154" s="189"/>
      <c r="L154" s="194"/>
      <c r="M154" s="195"/>
      <c r="N154" s="196"/>
      <c r="O154" s="196"/>
      <c r="P154" s="197">
        <f>SUM(P155:P163)</f>
        <v>0</v>
      </c>
      <c r="Q154" s="196"/>
      <c r="R154" s="197">
        <f>SUM(R155:R163)</f>
        <v>0.126223</v>
      </c>
      <c r="S154" s="196"/>
      <c r="T154" s="198">
        <f>SUM(T155:T163)</f>
        <v>0.0020334000000000003</v>
      </c>
      <c r="AR154" s="199" t="s">
        <v>8</v>
      </c>
      <c r="AT154" s="200" t="s">
        <v>73</v>
      </c>
      <c r="AU154" s="200" t="s">
        <v>8</v>
      </c>
      <c r="AY154" s="199" t="s">
        <v>157</v>
      </c>
      <c r="BK154" s="201">
        <f>SUM(BK155:BK163)</f>
        <v>0</v>
      </c>
    </row>
    <row r="155" spans="2:65" s="1" customFormat="1" ht="16.5" customHeight="1">
      <c r="B155" s="38"/>
      <c r="C155" s="204" t="s">
        <v>235</v>
      </c>
      <c r="D155" s="204" t="s">
        <v>159</v>
      </c>
      <c r="E155" s="205" t="s">
        <v>236</v>
      </c>
      <c r="F155" s="206" t="s">
        <v>237</v>
      </c>
      <c r="G155" s="207" t="s">
        <v>231</v>
      </c>
      <c r="H155" s="208">
        <v>88.9</v>
      </c>
      <c r="I155" s="209"/>
      <c r="J155" s="208">
        <f>ROUND(I155*H155,0)</f>
        <v>0</v>
      </c>
      <c r="K155" s="206" t="s">
        <v>163</v>
      </c>
      <c r="L155" s="43"/>
      <c r="M155" s="210" t="s">
        <v>20</v>
      </c>
      <c r="N155" s="211" t="s">
        <v>46</v>
      </c>
      <c r="O155" s="79"/>
      <c r="P155" s="212">
        <f>O155*H155</f>
        <v>0</v>
      </c>
      <c r="Q155" s="212">
        <v>0.00039</v>
      </c>
      <c r="R155" s="212">
        <f>Q155*H155</f>
        <v>0.034671</v>
      </c>
      <c r="S155" s="212">
        <v>1E-05</v>
      </c>
      <c r="T155" s="213">
        <f>S155*H155</f>
        <v>0.0008890000000000001</v>
      </c>
      <c r="AR155" s="17" t="s">
        <v>164</v>
      </c>
      <c r="AT155" s="17" t="s">
        <v>159</v>
      </c>
      <c r="AU155" s="17" t="s">
        <v>165</v>
      </c>
      <c r="AY155" s="17" t="s">
        <v>157</v>
      </c>
      <c r="BE155" s="214">
        <f>IF(N155="základní",J155,0)</f>
        <v>0</v>
      </c>
      <c r="BF155" s="214">
        <f>IF(N155="snížená",J155,0)</f>
        <v>0</v>
      </c>
      <c r="BG155" s="214">
        <f>IF(N155="zákl. přenesená",J155,0)</f>
        <v>0</v>
      </c>
      <c r="BH155" s="214">
        <f>IF(N155="sníž. přenesená",J155,0)</f>
        <v>0</v>
      </c>
      <c r="BI155" s="214">
        <f>IF(N155="nulová",J155,0)</f>
        <v>0</v>
      </c>
      <c r="BJ155" s="17" t="s">
        <v>165</v>
      </c>
      <c r="BK155" s="214">
        <f>ROUND(I155*H155,0)</f>
        <v>0</v>
      </c>
      <c r="BL155" s="17" t="s">
        <v>164</v>
      </c>
      <c r="BM155" s="17" t="s">
        <v>2891</v>
      </c>
    </row>
    <row r="156" spans="2:51" s="13" customFormat="1" ht="12">
      <c r="B156" s="238"/>
      <c r="C156" s="239"/>
      <c r="D156" s="217" t="s">
        <v>167</v>
      </c>
      <c r="E156" s="240" t="s">
        <v>20</v>
      </c>
      <c r="F156" s="241" t="s">
        <v>239</v>
      </c>
      <c r="G156" s="239"/>
      <c r="H156" s="240" t="s">
        <v>20</v>
      </c>
      <c r="I156" s="242"/>
      <c r="J156" s="239"/>
      <c r="K156" s="239"/>
      <c r="L156" s="243"/>
      <c r="M156" s="244"/>
      <c r="N156" s="245"/>
      <c r="O156" s="245"/>
      <c r="P156" s="245"/>
      <c r="Q156" s="245"/>
      <c r="R156" s="245"/>
      <c r="S156" s="245"/>
      <c r="T156" s="246"/>
      <c r="AT156" s="247" t="s">
        <v>167</v>
      </c>
      <c r="AU156" s="247" t="s">
        <v>165</v>
      </c>
      <c r="AV156" s="13" t="s">
        <v>8</v>
      </c>
      <c r="AW156" s="13" t="s">
        <v>34</v>
      </c>
      <c r="AX156" s="13" t="s">
        <v>74</v>
      </c>
      <c r="AY156" s="247" t="s">
        <v>157</v>
      </c>
    </row>
    <row r="157" spans="2:51" s="11" customFormat="1" ht="12">
      <c r="B157" s="215"/>
      <c r="C157" s="216"/>
      <c r="D157" s="217" t="s">
        <v>167</v>
      </c>
      <c r="E157" s="218" t="s">
        <v>20</v>
      </c>
      <c r="F157" s="219" t="s">
        <v>240</v>
      </c>
      <c r="G157" s="216"/>
      <c r="H157" s="220">
        <v>72.6</v>
      </c>
      <c r="I157" s="221"/>
      <c r="J157" s="216"/>
      <c r="K157" s="216"/>
      <c r="L157" s="222"/>
      <c r="M157" s="223"/>
      <c r="N157" s="224"/>
      <c r="O157" s="224"/>
      <c r="P157" s="224"/>
      <c r="Q157" s="224"/>
      <c r="R157" s="224"/>
      <c r="S157" s="224"/>
      <c r="T157" s="225"/>
      <c r="AT157" s="226" t="s">
        <v>167</v>
      </c>
      <c r="AU157" s="226" t="s">
        <v>165</v>
      </c>
      <c r="AV157" s="11" t="s">
        <v>165</v>
      </c>
      <c r="AW157" s="11" t="s">
        <v>34</v>
      </c>
      <c r="AX157" s="11" t="s">
        <v>74</v>
      </c>
      <c r="AY157" s="226" t="s">
        <v>157</v>
      </c>
    </row>
    <row r="158" spans="2:51" s="11" customFormat="1" ht="12">
      <c r="B158" s="215"/>
      <c r="C158" s="216"/>
      <c r="D158" s="217" t="s">
        <v>167</v>
      </c>
      <c r="E158" s="218" t="s">
        <v>20</v>
      </c>
      <c r="F158" s="219" t="s">
        <v>241</v>
      </c>
      <c r="G158" s="216"/>
      <c r="H158" s="220">
        <v>16.3</v>
      </c>
      <c r="I158" s="221"/>
      <c r="J158" s="216"/>
      <c r="K158" s="216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167</v>
      </c>
      <c r="AU158" s="226" t="s">
        <v>165</v>
      </c>
      <c r="AV158" s="11" t="s">
        <v>165</v>
      </c>
      <c r="AW158" s="11" t="s">
        <v>34</v>
      </c>
      <c r="AX158" s="11" t="s">
        <v>74</v>
      </c>
      <c r="AY158" s="226" t="s">
        <v>157</v>
      </c>
    </row>
    <row r="159" spans="2:51" s="12" customFormat="1" ht="12">
      <c r="B159" s="227"/>
      <c r="C159" s="228"/>
      <c r="D159" s="217" t="s">
        <v>167</v>
      </c>
      <c r="E159" s="229" t="s">
        <v>20</v>
      </c>
      <c r="F159" s="230" t="s">
        <v>169</v>
      </c>
      <c r="G159" s="228"/>
      <c r="H159" s="231">
        <v>88.89999999999999</v>
      </c>
      <c r="I159" s="232"/>
      <c r="J159" s="228"/>
      <c r="K159" s="228"/>
      <c r="L159" s="233"/>
      <c r="M159" s="234"/>
      <c r="N159" s="235"/>
      <c r="O159" s="235"/>
      <c r="P159" s="235"/>
      <c r="Q159" s="235"/>
      <c r="R159" s="235"/>
      <c r="S159" s="235"/>
      <c r="T159" s="236"/>
      <c r="AT159" s="237" t="s">
        <v>167</v>
      </c>
      <c r="AU159" s="237" t="s">
        <v>165</v>
      </c>
      <c r="AV159" s="12" t="s">
        <v>164</v>
      </c>
      <c r="AW159" s="12" t="s">
        <v>34</v>
      </c>
      <c r="AX159" s="12" t="s">
        <v>8</v>
      </c>
      <c r="AY159" s="237" t="s">
        <v>157</v>
      </c>
    </row>
    <row r="160" spans="2:65" s="1" customFormat="1" ht="16.5" customHeight="1">
      <c r="B160" s="38"/>
      <c r="C160" s="204" t="s">
        <v>9</v>
      </c>
      <c r="D160" s="204" t="s">
        <v>159</v>
      </c>
      <c r="E160" s="205" t="s">
        <v>242</v>
      </c>
      <c r="F160" s="206" t="s">
        <v>243</v>
      </c>
      <c r="G160" s="207" t="s">
        <v>231</v>
      </c>
      <c r="H160" s="208">
        <v>114.44</v>
      </c>
      <c r="I160" s="209"/>
      <c r="J160" s="208">
        <f>ROUND(I160*H160,0)</f>
        <v>0</v>
      </c>
      <c r="K160" s="206" t="s">
        <v>163</v>
      </c>
      <c r="L160" s="43"/>
      <c r="M160" s="210" t="s">
        <v>20</v>
      </c>
      <c r="N160" s="211" t="s">
        <v>46</v>
      </c>
      <c r="O160" s="79"/>
      <c r="P160" s="212">
        <f>O160*H160</f>
        <v>0</v>
      </c>
      <c r="Q160" s="212">
        <v>0.0008</v>
      </c>
      <c r="R160" s="212">
        <f>Q160*H160</f>
        <v>0.09155200000000001</v>
      </c>
      <c r="S160" s="212">
        <v>1E-05</v>
      </c>
      <c r="T160" s="213">
        <f>S160*H160</f>
        <v>0.0011444</v>
      </c>
      <c r="AR160" s="17" t="s">
        <v>164</v>
      </c>
      <c r="AT160" s="17" t="s">
        <v>159</v>
      </c>
      <c r="AU160" s="17" t="s">
        <v>165</v>
      </c>
      <c r="AY160" s="17" t="s">
        <v>157</v>
      </c>
      <c r="BE160" s="214">
        <f>IF(N160="základní",J160,0)</f>
        <v>0</v>
      </c>
      <c r="BF160" s="214">
        <f>IF(N160="snížená",J160,0)</f>
        <v>0</v>
      </c>
      <c r="BG160" s="214">
        <f>IF(N160="zákl. přenesená",J160,0)</f>
        <v>0</v>
      </c>
      <c r="BH160" s="214">
        <f>IF(N160="sníž. přenesená",J160,0)</f>
        <v>0</v>
      </c>
      <c r="BI160" s="214">
        <f>IF(N160="nulová",J160,0)</f>
        <v>0</v>
      </c>
      <c r="BJ160" s="17" t="s">
        <v>165</v>
      </c>
      <c r="BK160" s="214">
        <f>ROUND(I160*H160,0)</f>
        <v>0</v>
      </c>
      <c r="BL160" s="17" t="s">
        <v>164</v>
      </c>
      <c r="BM160" s="17" t="s">
        <v>2892</v>
      </c>
    </row>
    <row r="161" spans="2:51" s="13" customFormat="1" ht="12">
      <c r="B161" s="238"/>
      <c r="C161" s="239"/>
      <c r="D161" s="217" t="s">
        <v>167</v>
      </c>
      <c r="E161" s="240" t="s">
        <v>20</v>
      </c>
      <c r="F161" s="241" t="s">
        <v>239</v>
      </c>
      <c r="G161" s="239"/>
      <c r="H161" s="240" t="s">
        <v>20</v>
      </c>
      <c r="I161" s="242"/>
      <c r="J161" s="239"/>
      <c r="K161" s="239"/>
      <c r="L161" s="243"/>
      <c r="M161" s="244"/>
      <c r="N161" s="245"/>
      <c r="O161" s="245"/>
      <c r="P161" s="245"/>
      <c r="Q161" s="245"/>
      <c r="R161" s="245"/>
      <c r="S161" s="245"/>
      <c r="T161" s="246"/>
      <c r="AT161" s="247" t="s">
        <v>167</v>
      </c>
      <c r="AU161" s="247" t="s">
        <v>165</v>
      </c>
      <c r="AV161" s="13" t="s">
        <v>8</v>
      </c>
      <c r="AW161" s="13" t="s">
        <v>34</v>
      </c>
      <c r="AX161" s="13" t="s">
        <v>74</v>
      </c>
      <c r="AY161" s="247" t="s">
        <v>157</v>
      </c>
    </row>
    <row r="162" spans="2:51" s="11" customFormat="1" ht="12">
      <c r="B162" s="215"/>
      <c r="C162" s="216"/>
      <c r="D162" s="217" t="s">
        <v>167</v>
      </c>
      <c r="E162" s="218" t="s">
        <v>20</v>
      </c>
      <c r="F162" s="219" t="s">
        <v>245</v>
      </c>
      <c r="G162" s="216"/>
      <c r="H162" s="220">
        <v>114.44</v>
      </c>
      <c r="I162" s="221"/>
      <c r="J162" s="216"/>
      <c r="K162" s="216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167</v>
      </c>
      <c r="AU162" s="226" t="s">
        <v>165</v>
      </c>
      <c r="AV162" s="11" t="s">
        <v>165</v>
      </c>
      <c r="AW162" s="11" t="s">
        <v>34</v>
      </c>
      <c r="AX162" s="11" t="s">
        <v>74</v>
      </c>
      <c r="AY162" s="226" t="s">
        <v>157</v>
      </c>
    </row>
    <row r="163" spans="2:51" s="12" customFormat="1" ht="12">
      <c r="B163" s="227"/>
      <c r="C163" s="228"/>
      <c r="D163" s="217" t="s">
        <v>167</v>
      </c>
      <c r="E163" s="229" t="s">
        <v>20</v>
      </c>
      <c r="F163" s="230" t="s">
        <v>169</v>
      </c>
      <c r="G163" s="228"/>
      <c r="H163" s="231">
        <v>114.44</v>
      </c>
      <c r="I163" s="232"/>
      <c r="J163" s="228"/>
      <c r="K163" s="228"/>
      <c r="L163" s="233"/>
      <c r="M163" s="234"/>
      <c r="N163" s="235"/>
      <c r="O163" s="235"/>
      <c r="P163" s="235"/>
      <c r="Q163" s="235"/>
      <c r="R163" s="235"/>
      <c r="S163" s="235"/>
      <c r="T163" s="236"/>
      <c r="AT163" s="237" t="s">
        <v>167</v>
      </c>
      <c r="AU163" s="237" t="s">
        <v>165</v>
      </c>
      <c r="AV163" s="12" t="s">
        <v>164</v>
      </c>
      <c r="AW163" s="12" t="s">
        <v>34</v>
      </c>
      <c r="AX163" s="12" t="s">
        <v>8</v>
      </c>
      <c r="AY163" s="237" t="s">
        <v>157</v>
      </c>
    </row>
    <row r="164" spans="2:63" s="10" customFormat="1" ht="22.8" customHeight="1">
      <c r="B164" s="188"/>
      <c r="C164" s="189"/>
      <c r="D164" s="190" t="s">
        <v>73</v>
      </c>
      <c r="E164" s="202" t="s">
        <v>164</v>
      </c>
      <c r="F164" s="202" t="s">
        <v>246</v>
      </c>
      <c r="G164" s="189"/>
      <c r="H164" s="189"/>
      <c r="I164" s="192"/>
      <c r="J164" s="203">
        <f>BK164</f>
        <v>0</v>
      </c>
      <c r="K164" s="189"/>
      <c r="L164" s="194"/>
      <c r="M164" s="195"/>
      <c r="N164" s="196"/>
      <c r="O164" s="196"/>
      <c r="P164" s="197">
        <f>SUM(P165:P170)</f>
        <v>0</v>
      </c>
      <c r="Q164" s="196"/>
      <c r="R164" s="197">
        <f>SUM(R165:R170)</f>
        <v>1.42667</v>
      </c>
      <c r="S164" s="196"/>
      <c r="T164" s="198">
        <f>SUM(T165:T170)</f>
        <v>0</v>
      </c>
      <c r="AR164" s="199" t="s">
        <v>8</v>
      </c>
      <c r="AT164" s="200" t="s">
        <v>73</v>
      </c>
      <c r="AU164" s="200" t="s">
        <v>8</v>
      </c>
      <c r="AY164" s="199" t="s">
        <v>157</v>
      </c>
      <c r="BK164" s="201">
        <f>SUM(BK165:BK170)</f>
        <v>0</v>
      </c>
    </row>
    <row r="165" spans="2:65" s="1" customFormat="1" ht="22.5" customHeight="1">
      <c r="B165" s="38"/>
      <c r="C165" s="204" t="s">
        <v>247</v>
      </c>
      <c r="D165" s="204" t="s">
        <v>159</v>
      </c>
      <c r="E165" s="205" t="s">
        <v>248</v>
      </c>
      <c r="F165" s="206" t="s">
        <v>249</v>
      </c>
      <c r="G165" s="207" t="s">
        <v>162</v>
      </c>
      <c r="H165" s="208">
        <v>532.34</v>
      </c>
      <c r="I165" s="209"/>
      <c r="J165" s="208">
        <f>ROUND(I165*H165,0)</f>
        <v>0</v>
      </c>
      <c r="K165" s="206" t="s">
        <v>163</v>
      </c>
      <c r="L165" s="43"/>
      <c r="M165" s="210" t="s">
        <v>20</v>
      </c>
      <c r="N165" s="211" t="s">
        <v>46</v>
      </c>
      <c r="O165" s="79"/>
      <c r="P165" s="212">
        <f>O165*H165</f>
        <v>0</v>
      </c>
      <c r="Q165" s="212">
        <v>0.00235</v>
      </c>
      <c r="R165" s="212">
        <f>Q165*H165</f>
        <v>1.2509990000000002</v>
      </c>
      <c r="S165" s="212">
        <v>0</v>
      </c>
      <c r="T165" s="213">
        <f>S165*H165</f>
        <v>0</v>
      </c>
      <c r="AR165" s="17" t="s">
        <v>164</v>
      </c>
      <c r="AT165" s="17" t="s">
        <v>159</v>
      </c>
      <c r="AU165" s="17" t="s">
        <v>165</v>
      </c>
      <c r="AY165" s="17" t="s">
        <v>157</v>
      </c>
      <c r="BE165" s="214">
        <f>IF(N165="základní",J165,0)</f>
        <v>0</v>
      </c>
      <c r="BF165" s="214">
        <f>IF(N165="snížená",J165,0)</f>
        <v>0</v>
      </c>
      <c r="BG165" s="214">
        <f>IF(N165="zákl. přenesená",J165,0)</f>
        <v>0</v>
      </c>
      <c r="BH165" s="214">
        <f>IF(N165="sníž. přenesená",J165,0)</f>
        <v>0</v>
      </c>
      <c r="BI165" s="214">
        <f>IF(N165="nulová",J165,0)</f>
        <v>0</v>
      </c>
      <c r="BJ165" s="17" t="s">
        <v>165</v>
      </c>
      <c r="BK165" s="214">
        <f>ROUND(I165*H165,0)</f>
        <v>0</v>
      </c>
      <c r="BL165" s="17" t="s">
        <v>164</v>
      </c>
      <c r="BM165" s="17" t="s">
        <v>2893</v>
      </c>
    </row>
    <row r="166" spans="2:51" s="13" customFormat="1" ht="12">
      <c r="B166" s="238"/>
      <c r="C166" s="239"/>
      <c r="D166" s="217" t="s">
        <v>167</v>
      </c>
      <c r="E166" s="240" t="s">
        <v>20</v>
      </c>
      <c r="F166" s="241" t="s">
        <v>2894</v>
      </c>
      <c r="G166" s="239"/>
      <c r="H166" s="240" t="s">
        <v>20</v>
      </c>
      <c r="I166" s="242"/>
      <c r="J166" s="239"/>
      <c r="K166" s="239"/>
      <c r="L166" s="243"/>
      <c r="M166" s="244"/>
      <c r="N166" s="245"/>
      <c r="O166" s="245"/>
      <c r="P166" s="245"/>
      <c r="Q166" s="245"/>
      <c r="R166" s="245"/>
      <c r="S166" s="245"/>
      <c r="T166" s="246"/>
      <c r="AT166" s="247" t="s">
        <v>167</v>
      </c>
      <c r="AU166" s="247" t="s">
        <v>165</v>
      </c>
      <c r="AV166" s="13" t="s">
        <v>8</v>
      </c>
      <c r="AW166" s="13" t="s">
        <v>34</v>
      </c>
      <c r="AX166" s="13" t="s">
        <v>74</v>
      </c>
      <c r="AY166" s="247" t="s">
        <v>157</v>
      </c>
    </row>
    <row r="167" spans="2:51" s="11" customFormat="1" ht="12">
      <c r="B167" s="215"/>
      <c r="C167" s="216"/>
      <c r="D167" s="217" t="s">
        <v>167</v>
      </c>
      <c r="E167" s="218" t="s">
        <v>20</v>
      </c>
      <c r="F167" s="219" t="s">
        <v>2895</v>
      </c>
      <c r="G167" s="216"/>
      <c r="H167" s="220">
        <v>532.34</v>
      </c>
      <c r="I167" s="221"/>
      <c r="J167" s="216"/>
      <c r="K167" s="216"/>
      <c r="L167" s="222"/>
      <c r="M167" s="223"/>
      <c r="N167" s="224"/>
      <c r="O167" s="224"/>
      <c r="P167" s="224"/>
      <c r="Q167" s="224"/>
      <c r="R167" s="224"/>
      <c r="S167" s="224"/>
      <c r="T167" s="225"/>
      <c r="AT167" s="226" t="s">
        <v>167</v>
      </c>
      <c r="AU167" s="226" t="s">
        <v>165</v>
      </c>
      <c r="AV167" s="11" t="s">
        <v>165</v>
      </c>
      <c r="AW167" s="11" t="s">
        <v>34</v>
      </c>
      <c r="AX167" s="11" t="s">
        <v>8</v>
      </c>
      <c r="AY167" s="226" t="s">
        <v>157</v>
      </c>
    </row>
    <row r="168" spans="2:65" s="1" customFormat="1" ht="16.5" customHeight="1">
      <c r="B168" s="38"/>
      <c r="C168" s="248" t="s">
        <v>253</v>
      </c>
      <c r="D168" s="248" t="s">
        <v>223</v>
      </c>
      <c r="E168" s="249" t="s">
        <v>224</v>
      </c>
      <c r="F168" s="250" t="s">
        <v>225</v>
      </c>
      <c r="G168" s="251" t="s">
        <v>162</v>
      </c>
      <c r="H168" s="252">
        <v>585.57</v>
      </c>
      <c r="I168" s="253"/>
      <c r="J168" s="252">
        <f>ROUND(I168*H168,0)</f>
        <v>0</v>
      </c>
      <c r="K168" s="250" t="s">
        <v>163</v>
      </c>
      <c r="L168" s="254"/>
      <c r="M168" s="255" t="s">
        <v>20</v>
      </c>
      <c r="N168" s="256" t="s">
        <v>46</v>
      </c>
      <c r="O168" s="79"/>
      <c r="P168" s="212">
        <f>O168*H168</f>
        <v>0</v>
      </c>
      <c r="Q168" s="212">
        <v>0.0003</v>
      </c>
      <c r="R168" s="212">
        <f>Q168*H168</f>
        <v>0.175671</v>
      </c>
      <c r="S168" s="212">
        <v>0</v>
      </c>
      <c r="T168" s="213">
        <f>S168*H168</f>
        <v>0</v>
      </c>
      <c r="AR168" s="17" t="s">
        <v>200</v>
      </c>
      <c r="AT168" s="17" t="s">
        <v>223</v>
      </c>
      <c r="AU168" s="17" t="s">
        <v>165</v>
      </c>
      <c r="AY168" s="17" t="s">
        <v>157</v>
      </c>
      <c r="BE168" s="214">
        <f>IF(N168="základní",J168,0)</f>
        <v>0</v>
      </c>
      <c r="BF168" s="214">
        <f>IF(N168="snížená",J168,0)</f>
        <v>0</v>
      </c>
      <c r="BG168" s="214">
        <f>IF(N168="zákl. přenesená",J168,0)</f>
        <v>0</v>
      </c>
      <c r="BH168" s="214">
        <f>IF(N168="sníž. přenesená",J168,0)</f>
        <v>0</v>
      </c>
      <c r="BI168" s="214">
        <f>IF(N168="nulová",J168,0)</f>
        <v>0</v>
      </c>
      <c r="BJ168" s="17" t="s">
        <v>165</v>
      </c>
      <c r="BK168" s="214">
        <f>ROUND(I168*H168,0)</f>
        <v>0</v>
      </c>
      <c r="BL168" s="17" t="s">
        <v>164</v>
      </c>
      <c r="BM168" s="17" t="s">
        <v>2896</v>
      </c>
    </row>
    <row r="169" spans="2:51" s="11" customFormat="1" ht="12">
      <c r="B169" s="215"/>
      <c r="C169" s="216"/>
      <c r="D169" s="217" t="s">
        <v>167</v>
      </c>
      <c r="E169" s="218" t="s">
        <v>20</v>
      </c>
      <c r="F169" s="219" t="s">
        <v>255</v>
      </c>
      <c r="G169" s="216"/>
      <c r="H169" s="220">
        <v>585.57</v>
      </c>
      <c r="I169" s="221"/>
      <c r="J169" s="216"/>
      <c r="K169" s="216"/>
      <c r="L169" s="222"/>
      <c r="M169" s="223"/>
      <c r="N169" s="224"/>
      <c r="O169" s="224"/>
      <c r="P169" s="224"/>
      <c r="Q169" s="224"/>
      <c r="R169" s="224"/>
      <c r="S169" s="224"/>
      <c r="T169" s="225"/>
      <c r="AT169" s="226" t="s">
        <v>167</v>
      </c>
      <c r="AU169" s="226" t="s">
        <v>165</v>
      </c>
      <c r="AV169" s="11" t="s">
        <v>165</v>
      </c>
      <c r="AW169" s="11" t="s">
        <v>34</v>
      </c>
      <c r="AX169" s="11" t="s">
        <v>74</v>
      </c>
      <c r="AY169" s="226" t="s">
        <v>157</v>
      </c>
    </row>
    <row r="170" spans="2:51" s="12" customFormat="1" ht="12">
      <c r="B170" s="227"/>
      <c r="C170" s="228"/>
      <c r="D170" s="217" t="s">
        <v>167</v>
      </c>
      <c r="E170" s="229" t="s">
        <v>20</v>
      </c>
      <c r="F170" s="230" t="s">
        <v>169</v>
      </c>
      <c r="G170" s="228"/>
      <c r="H170" s="231">
        <v>585.57</v>
      </c>
      <c r="I170" s="232"/>
      <c r="J170" s="228"/>
      <c r="K170" s="228"/>
      <c r="L170" s="233"/>
      <c r="M170" s="234"/>
      <c r="N170" s="235"/>
      <c r="O170" s="235"/>
      <c r="P170" s="235"/>
      <c r="Q170" s="235"/>
      <c r="R170" s="235"/>
      <c r="S170" s="235"/>
      <c r="T170" s="236"/>
      <c r="AT170" s="237" t="s">
        <v>167</v>
      </c>
      <c r="AU170" s="237" t="s">
        <v>165</v>
      </c>
      <c r="AV170" s="12" t="s">
        <v>164</v>
      </c>
      <c r="AW170" s="12" t="s">
        <v>34</v>
      </c>
      <c r="AX170" s="12" t="s">
        <v>8</v>
      </c>
      <c r="AY170" s="237" t="s">
        <v>157</v>
      </c>
    </row>
    <row r="171" spans="2:63" s="10" customFormat="1" ht="22.8" customHeight="1">
      <c r="B171" s="188"/>
      <c r="C171" s="189"/>
      <c r="D171" s="190" t="s">
        <v>73</v>
      </c>
      <c r="E171" s="202" t="s">
        <v>191</v>
      </c>
      <c r="F171" s="202" t="s">
        <v>256</v>
      </c>
      <c r="G171" s="189"/>
      <c r="H171" s="189"/>
      <c r="I171" s="192"/>
      <c r="J171" s="203">
        <f>BK171</f>
        <v>0</v>
      </c>
      <c r="K171" s="189"/>
      <c r="L171" s="194"/>
      <c r="M171" s="195"/>
      <c r="N171" s="196"/>
      <c r="O171" s="196"/>
      <c r="P171" s="197">
        <f>SUM(P172:P439)</f>
        <v>0</v>
      </c>
      <c r="Q171" s="196"/>
      <c r="R171" s="197">
        <f>SUM(R172:R439)</f>
        <v>121.443539</v>
      </c>
      <c r="S171" s="196"/>
      <c r="T171" s="198">
        <f>SUM(T172:T439)</f>
        <v>0</v>
      </c>
      <c r="AR171" s="199" t="s">
        <v>8</v>
      </c>
      <c r="AT171" s="200" t="s">
        <v>73</v>
      </c>
      <c r="AU171" s="200" t="s">
        <v>8</v>
      </c>
      <c r="AY171" s="199" t="s">
        <v>157</v>
      </c>
      <c r="BK171" s="201">
        <f>SUM(BK172:BK439)</f>
        <v>0</v>
      </c>
    </row>
    <row r="172" spans="2:65" s="1" customFormat="1" ht="16.5" customHeight="1">
      <c r="B172" s="38"/>
      <c r="C172" s="204" t="s">
        <v>257</v>
      </c>
      <c r="D172" s="204" t="s">
        <v>159</v>
      </c>
      <c r="E172" s="205" t="s">
        <v>258</v>
      </c>
      <c r="F172" s="206" t="s">
        <v>259</v>
      </c>
      <c r="G172" s="207" t="s">
        <v>162</v>
      </c>
      <c r="H172" s="208">
        <v>335.35</v>
      </c>
      <c r="I172" s="209"/>
      <c r="J172" s="208">
        <f>ROUND(I172*H172,0)</f>
        <v>0</v>
      </c>
      <c r="K172" s="206" t="s">
        <v>163</v>
      </c>
      <c r="L172" s="43"/>
      <c r="M172" s="210" t="s">
        <v>20</v>
      </c>
      <c r="N172" s="211" t="s">
        <v>46</v>
      </c>
      <c r="O172" s="79"/>
      <c r="P172" s="212">
        <f>O172*H172</f>
        <v>0</v>
      </c>
      <c r="Q172" s="212">
        <v>0.03358</v>
      </c>
      <c r="R172" s="212">
        <f>Q172*H172</f>
        <v>11.261053</v>
      </c>
      <c r="S172" s="212">
        <v>0</v>
      </c>
      <c r="T172" s="213">
        <f>S172*H172</f>
        <v>0</v>
      </c>
      <c r="AR172" s="17" t="s">
        <v>164</v>
      </c>
      <c r="AT172" s="17" t="s">
        <v>159</v>
      </c>
      <c r="AU172" s="17" t="s">
        <v>165</v>
      </c>
      <c r="AY172" s="17" t="s">
        <v>157</v>
      </c>
      <c r="BE172" s="214">
        <f>IF(N172="základní",J172,0)</f>
        <v>0</v>
      </c>
      <c r="BF172" s="214">
        <f>IF(N172="snížená",J172,0)</f>
        <v>0</v>
      </c>
      <c r="BG172" s="214">
        <f>IF(N172="zákl. přenesená",J172,0)</f>
        <v>0</v>
      </c>
      <c r="BH172" s="214">
        <f>IF(N172="sníž. přenesená",J172,0)</f>
        <v>0</v>
      </c>
      <c r="BI172" s="214">
        <f>IF(N172="nulová",J172,0)</f>
        <v>0</v>
      </c>
      <c r="BJ172" s="17" t="s">
        <v>165</v>
      </c>
      <c r="BK172" s="214">
        <f>ROUND(I172*H172,0)</f>
        <v>0</v>
      </c>
      <c r="BL172" s="17" t="s">
        <v>164</v>
      </c>
      <c r="BM172" s="17" t="s">
        <v>2897</v>
      </c>
    </row>
    <row r="173" spans="2:51" s="13" customFormat="1" ht="12">
      <c r="B173" s="238"/>
      <c r="C173" s="239"/>
      <c r="D173" s="217" t="s">
        <v>167</v>
      </c>
      <c r="E173" s="240" t="s">
        <v>20</v>
      </c>
      <c r="F173" s="241" t="s">
        <v>2898</v>
      </c>
      <c r="G173" s="239"/>
      <c r="H173" s="240" t="s">
        <v>20</v>
      </c>
      <c r="I173" s="242"/>
      <c r="J173" s="239"/>
      <c r="K173" s="239"/>
      <c r="L173" s="243"/>
      <c r="M173" s="244"/>
      <c r="N173" s="245"/>
      <c r="O173" s="245"/>
      <c r="P173" s="245"/>
      <c r="Q173" s="245"/>
      <c r="R173" s="245"/>
      <c r="S173" s="245"/>
      <c r="T173" s="246"/>
      <c r="AT173" s="247" t="s">
        <v>167</v>
      </c>
      <c r="AU173" s="247" t="s">
        <v>165</v>
      </c>
      <c r="AV173" s="13" t="s">
        <v>8</v>
      </c>
      <c r="AW173" s="13" t="s">
        <v>34</v>
      </c>
      <c r="AX173" s="13" t="s">
        <v>74</v>
      </c>
      <c r="AY173" s="247" t="s">
        <v>157</v>
      </c>
    </row>
    <row r="174" spans="2:51" s="13" customFormat="1" ht="12">
      <c r="B174" s="238"/>
      <c r="C174" s="239"/>
      <c r="D174" s="217" t="s">
        <v>167</v>
      </c>
      <c r="E174" s="240" t="s">
        <v>20</v>
      </c>
      <c r="F174" s="241" t="s">
        <v>239</v>
      </c>
      <c r="G174" s="239"/>
      <c r="H174" s="240" t="s">
        <v>20</v>
      </c>
      <c r="I174" s="242"/>
      <c r="J174" s="239"/>
      <c r="K174" s="239"/>
      <c r="L174" s="243"/>
      <c r="M174" s="244"/>
      <c r="N174" s="245"/>
      <c r="O174" s="245"/>
      <c r="P174" s="245"/>
      <c r="Q174" s="245"/>
      <c r="R174" s="245"/>
      <c r="S174" s="245"/>
      <c r="T174" s="246"/>
      <c r="AT174" s="247" t="s">
        <v>167</v>
      </c>
      <c r="AU174" s="247" t="s">
        <v>165</v>
      </c>
      <c r="AV174" s="13" t="s">
        <v>8</v>
      </c>
      <c r="AW174" s="13" t="s">
        <v>34</v>
      </c>
      <c r="AX174" s="13" t="s">
        <v>74</v>
      </c>
      <c r="AY174" s="247" t="s">
        <v>157</v>
      </c>
    </row>
    <row r="175" spans="2:51" s="11" customFormat="1" ht="12">
      <c r="B175" s="215"/>
      <c r="C175" s="216"/>
      <c r="D175" s="217" t="s">
        <v>167</v>
      </c>
      <c r="E175" s="218" t="s">
        <v>20</v>
      </c>
      <c r="F175" s="219" t="s">
        <v>2899</v>
      </c>
      <c r="G175" s="216"/>
      <c r="H175" s="220">
        <v>94.15</v>
      </c>
      <c r="I175" s="221"/>
      <c r="J175" s="216"/>
      <c r="K175" s="216"/>
      <c r="L175" s="222"/>
      <c r="M175" s="223"/>
      <c r="N175" s="224"/>
      <c r="O175" s="224"/>
      <c r="P175" s="224"/>
      <c r="Q175" s="224"/>
      <c r="R175" s="224"/>
      <c r="S175" s="224"/>
      <c r="T175" s="225"/>
      <c r="AT175" s="226" t="s">
        <v>167</v>
      </c>
      <c r="AU175" s="226" t="s">
        <v>165</v>
      </c>
      <c r="AV175" s="11" t="s">
        <v>165</v>
      </c>
      <c r="AW175" s="11" t="s">
        <v>34</v>
      </c>
      <c r="AX175" s="11" t="s">
        <v>74</v>
      </c>
      <c r="AY175" s="226" t="s">
        <v>157</v>
      </c>
    </row>
    <row r="176" spans="2:51" s="13" customFormat="1" ht="12">
      <c r="B176" s="238"/>
      <c r="C176" s="239"/>
      <c r="D176" s="217" t="s">
        <v>167</v>
      </c>
      <c r="E176" s="240" t="s">
        <v>20</v>
      </c>
      <c r="F176" s="241" t="s">
        <v>289</v>
      </c>
      <c r="G176" s="239"/>
      <c r="H176" s="240" t="s">
        <v>20</v>
      </c>
      <c r="I176" s="242"/>
      <c r="J176" s="239"/>
      <c r="K176" s="239"/>
      <c r="L176" s="243"/>
      <c r="M176" s="244"/>
      <c r="N176" s="245"/>
      <c r="O176" s="245"/>
      <c r="P176" s="245"/>
      <c r="Q176" s="245"/>
      <c r="R176" s="245"/>
      <c r="S176" s="245"/>
      <c r="T176" s="246"/>
      <c r="AT176" s="247" t="s">
        <v>167</v>
      </c>
      <c r="AU176" s="247" t="s">
        <v>165</v>
      </c>
      <c r="AV176" s="13" t="s">
        <v>8</v>
      </c>
      <c r="AW176" s="13" t="s">
        <v>34</v>
      </c>
      <c r="AX176" s="13" t="s">
        <v>74</v>
      </c>
      <c r="AY176" s="247" t="s">
        <v>157</v>
      </c>
    </row>
    <row r="177" spans="2:51" s="11" customFormat="1" ht="12">
      <c r="B177" s="215"/>
      <c r="C177" s="216"/>
      <c r="D177" s="217" t="s">
        <v>167</v>
      </c>
      <c r="E177" s="218" t="s">
        <v>20</v>
      </c>
      <c r="F177" s="219" t="s">
        <v>2900</v>
      </c>
      <c r="G177" s="216"/>
      <c r="H177" s="220">
        <v>53.08</v>
      </c>
      <c r="I177" s="221"/>
      <c r="J177" s="216"/>
      <c r="K177" s="216"/>
      <c r="L177" s="222"/>
      <c r="M177" s="223"/>
      <c r="N177" s="224"/>
      <c r="O177" s="224"/>
      <c r="P177" s="224"/>
      <c r="Q177" s="224"/>
      <c r="R177" s="224"/>
      <c r="S177" s="224"/>
      <c r="T177" s="225"/>
      <c r="AT177" s="226" t="s">
        <v>167</v>
      </c>
      <c r="AU177" s="226" t="s">
        <v>165</v>
      </c>
      <c r="AV177" s="11" t="s">
        <v>165</v>
      </c>
      <c r="AW177" s="11" t="s">
        <v>34</v>
      </c>
      <c r="AX177" s="11" t="s">
        <v>74</v>
      </c>
      <c r="AY177" s="226" t="s">
        <v>157</v>
      </c>
    </row>
    <row r="178" spans="2:51" s="11" customFormat="1" ht="12">
      <c r="B178" s="215"/>
      <c r="C178" s="216"/>
      <c r="D178" s="217" t="s">
        <v>167</v>
      </c>
      <c r="E178" s="218" t="s">
        <v>20</v>
      </c>
      <c r="F178" s="219" t="s">
        <v>2901</v>
      </c>
      <c r="G178" s="216"/>
      <c r="H178" s="220">
        <v>16.47</v>
      </c>
      <c r="I178" s="221"/>
      <c r="J178" s="216"/>
      <c r="K178" s="216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167</v>
      </c>
      <c r="AU178" s="226" t="s">
        <v>165</v>
      </c>
      <c r="AV178" s="11" t="s">
        <v>165</v>
      </c>
      <c r="AW178" s="11" t="s">
        <v>34</v>
      </c>
      <c r="AX178" s="11" t="s">
        <v>74</v>
      </c>
      <c r="AY178" s="226" t="s">
        <v>157</v>
      </c>
    </row>
    <row r="179" spans="2:51" s="13" customFormat="1" ht="12">
      <c r="B179" s="238"/>
      <c r="C179" s="239"/>
      <c r="D179" s="217" t="s">
        <v>167</v>
      </c>
      <c r="E179" s="240" t="s">
        <v>20</v>
      </c>
      <c r="F179" s="241" t="s">
        <v>292</v>
      </c>
      <c r="G179" s="239"/>
      <c r="H179" s="240" t="s">
        <v>20</v>
      </c>
      <c r="I179" s="242"/>
      <c r="J179" s="239"/>
      <c r="K179" s="239"/>
      <c r="L179" s="243"/>
      <c r="M179" s="244"/>
      <c r="N179" s="245"/>
      <c r="O179" s="245"/>
      <c r="P179" s="245"/>
      <c r="Q179" s="245"/>
      <c r="R179" s="245"/>
      <c r="S179" s="245"/>
      <c r="T179" s="246"/>
      <c r="AT179" s="247" t="s">
        <v>167</v>
      </c>
      <c r="AU179" s="247" t="s">
        <v>165</v>
      </c>
      <c r="AV179" s="13" t="s">
        <v>8</v>
      </c>
      <c r="AW179" s="13" t="s">
        <v>34</v>
      </c>
      <c r="AX179" s="13" t="s">
        <v>74</v>
      </c>
      <c r="AY179" s="247" t="s">
        <v>157</v>
      </c>
    </row>
    <row r="180" spans="2:51" s="11" customFormat="1" ht="12">
      <c r="B180" s="215"/>
      <c r="C180" s="216"/>
      <c r="D180" s="217" t="s">
        <v>167</v>
      </c>
      <c r="E180" s="218" t="s">
        <v>20</v>
      </c>
      <c r="F180" s="219" t="s">
        <v>2902</v>
      </c>
      <c r="G180" s="216"/>
      <c r="H180" s="220">
        <v>109.17</v>
      </c>
      <c r="I180" s="221"/>
      <c r="J180" s="216"/>
      <c r="K180" s="216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167</v>
      </c>
      <c r="AU180" s="226" t="s">
        <v>165</v>
      </c>
      <c r="AV180" s="11" t="s">
        <v>165</v>
      </c>
      <c r="AW180" s="11" t="s">
        <v>34</v>
      </c>
      <c r="AX180" s="11" t="s">
        <v>74</v>
      </c>
      <c r="AY180" s="226" t="s">
        <v>157</v>
      </c>
    </row>
    <row r="181" spans="2:51" s="13" customFormat="1" ht="12">
      <c r="B181" s="238"/>
      <c r="C181" s="239"/>
      <c r="D181" s="217" t="s">
        <v>167</v>
      </c>
      <c r="E181" s="240" t="s">
        <v>20</v>
      </c>
      <c r="F181" s="241" t="s">
        <v>294</v>
      </c>
      <c r="G181" s="239"/>
      <c r="H181" s="240" t="s">
        <v>20</v>
      </c>
      <c r="I181" s="242"/>
      <c r="J181" s="239"/>
      <c r="K181" s="239"/>
      <c r="L181" s="243"/>
      <c r="M181" s="244"/>
      <c r="N181" s="245"/>
      <c r="O181" s="245"/>
      <c r="P181" s="245"/>
      <c r="Q181" s="245"/>
      <c r="R181" s="245"/>
      <c r="S181" s="245"/>
      <c r="T181" s="246"/>
      <c r="AT181" s="247" t="s">
        <v>167</v>
      </c>
      <c r="AU181" s="247" t="s">
        <v>165</v>
      </c>
      <c r="AV181" s="13" t="s">
        <v>8</v>
      </c>
      <c r="AW181" s="13" t="s">
        <v>34</v>
      </c>
      <c r="AX181" s="13" t="s">
        <v>74</v>
      </c>
      <c r="AY181" s="247" t="s">
        <v>157</v>
      </c>
    </row>
    <row r="182" spans="2:51" s="11" customFormat="1" ht="12">
      <c r="B182" s="215"/>
      <c r="C182" s="216"/>
      <c r="D182" s="217" t="s">
        <v>167</v>
      </c>
      <c r="E182" s="218" t="s">
        <v>20</v>
      </c>
      <c r="F182" s="219" t="s">
        <v>2903</v>
      </c>
      <c r="G182" s="216"/>
      <c r="H182" s="220">
        <v>62.48</v>
      </c>
      <c r="I182" s="221"/>
      <c r="J182" s="216"/>
      <c r="K182" s="216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167</v>
      </c>
      <c r="AU182" s="226" t="s">
        <v>165</v>
      </c>
      <c r="AV182" s="11" t="s">
        <v>165</v>
      </c>
      <c r="AW182" s="11" t="s">
        <v>34</v>
      </c>
      <c r="AX182" s="11" t="s">
        <v>74</v>
      </c>
      <c r="AY182" s="226" t="s">
        <v>157</v>
      </c>
    </row>
    <row r="183" spans="2:51" s="12" customFormat="1" ht="12">
      <c r="B183" s="227"/>
      <c r="C183" s="228"/>
      <c r="D183" s="217" t="s">
        <v>167</v>
      </c>
      <c r="E183" s="229" t="s">
        <v>20</v>
      </c>
      <c r="F183" s="230" t="s">
        <v>169</v>
      </c>
      <c r="G183" s="228"/>
      <c r="H183" s="231">
        <v>335.35</v>
      </c>
      <c r="I183" s="232"/>
      <c r="J183" s="228"/>
      <c r="K183" s="228"/>
      <c r="L183" s="233"/>
      <c r="M183" s="234"/>
      <c r="N183" s="235"/>
      <c r="O183" s="235"/>
      <c r="P183" s="235"/>
      <c r="Q183" s="235"/>
      <c r="R183" s="235"/>
      <c r="S183" s="235"/>
      <c r="T183" s="236"/>
      <c r="AT183" s="237" t="s">
        <v>167</v>
      </c>
      <c r="AU183" s="237" t="s">
        <v>165</v>
      </c>
      <c r="AV183" s="12" t="s">
        <v>164</v>
      </c>
      <c r="AW183" s="12" t="s">
        <v>34</v>
      </c>
      <c r="AX183" s="12" t="s">
        <v>8</v>
      </c>
      <c r="AY183" s="237" t="s">
        <v>157</v>
      </c>
    </row>
    <row r="184" spans="2:65" s="1" customFormat="1" ht="22.5" customHeight="1">
      <c r="B184" s="38"/>
      <c r="C184" s="204" t="s">
        <v>264</v>
      </c>
      <c r="D184" s="204" t="s">
        <v>159</v>
      </c>
      <c r="E184" s="205" t="s">
        <v>265</v>
      </c>
      <c r="F184" s="206" t="s">
        <v>266</v>
      </c>
      <c r="G184" s="207" t="s">
        <v>162</v>
      </c>
      <c r="H184" s="208">
        <v>913.57</v>
      </c>
      <c r="I184" s="209"/>
      <c r="J184" s="208">
        <f>ROUND(I184*H184,0)</f>
        <v>0</v>
      </c>
      <c r="K184" s="206" t="s">
        <v>163</v>
      </c>
      <c r="L184" s="43"/>
      <c r="M184" s="210" t="s">
        <v>20</v>
      </c>
      <c r="N184" s="211" t="s">
        <v>46</v>
      </c>
      <c r="O184" s="79"/>
      <c r="P184" s="212">
        <f>O184*H184</f>
        <v>0</v>
      </c>
      <c r="Q184" s="212">
        <v>0.0345</v>
      </c>
      <c r="R184" s="212">
        <f>Q184*H184</f>
        <v>31.518165000000003</v>
      </c>
      <c r="S184" s="212">
        <v>0</v>
      </c>
      <c r="T184" s="213">
        <f>S184*H184</f>
        <v>0</v>
      </c>
      <c r="AR184" s="17" t="s">
        <v>164</v>
      </c>
      <c r="AT184" s="17" t="s">
        <v>159</v>
      </c>
      <c r="AU184" s="17" t="s">
        <v>165</v>
      </c>
      <c r="AY184" s="17" t="s">
        <v>157</v>
      </c>
      <c r="BE184" s="214">
        <f>IF(N184="základní",J184,0)</f>
        <v>0</v>
      </c>
      <c r="BF184" s="214">
        <f>IF(N184="snížená",J184,0)</f>
        <v>0</v>
      </c>
      <c r="BG184" s="214">
        <f>IF(N184="zákl. přenesená",J184,0)</f>
        <v>0</v>
      </c>
      <c r="BH184" s="214">
        <f>IF(N184="sníž. přenesená",J184,0)</f>
        <v>0</v>
      </c>
      <c r="BI184" s="214">
        <f>IF(N184="nulová",J184,0)</f>
        <v>0</v>
      </c>
      <c r="BJ184" s="17" t="s">
        <v>165</v>
      </c>
      <c r="BK184" s="214">
        <f>ROUND(I184*H184,0)</f>
        <v>0</v>
      </c>
      <c r="BL184" s="17" t="s">
        <v>164</v>
      </c>
      <c r="BM184" s="17" t="s">
        <v>2904</v>
      </c>
    </row>
    <row r="185" spans="2:51" s="13" customFormat="1" ht="12">
      <c r="B185" s="238"/>
      <c r="C185" s="239"/>
      <c r="D185" s="217" t="s">
        <v>167</v>
      </c>
      <c r="E185" s="240" t="s">
        <v>20</v>
      </c>
      <c r="F185" s="241" t="s">
        <v>239</v>
      </c>
      <c r="G185" s="239"/>
      <c r="H185" s="240" t="s">
        <v>20</v>
      </c>
      <c r="I185" s="242"/>
      <c r="J185" s="239"/>
      <c r="K185" s="239"/>
      <c r="L185" s="243"/>
      <c r="M185" s="244"/>
      <c r="N185" s="245"/>
      <c r="O185" s="245"/>
      <c r="P185" s="245"/>
      <c r="Q185" s="245"/>
      <c r="R185" s="245"/>
      <c r="S185" s="245"/>
      <c r="T185" s="246"/>
      <c r="AT185" s="247" t="s">
        <v>167</v>
      </c>
      <c r="AU185" s="247" t="s">
        <v>165</v>
      </c>
      <c r="AV185" s="13" t="s">
        <v>8</v>
      </c>
      <c r="AW185" s="13" t="s">
        <v>34</v>
      </c>
      <c r="AX185" s="13" t="s">
        <v>74</v>
      </c>
      <c r="AY185" s="247" t="s">
        <v>157</v>
      </c>
    </row>
    <row r="186" spans="2:51" s="11" customFormat="1" ht="12">
      <c r="B186" s="215"/>
      <c r="C186" s="216"/>
      <c r="D186" s="217" t="s">
        <v>167</v>
      </c>
      <c r="E186" s="218" t="s">
        <v>20</v>
      </c>
      <c r="F186" s="219" t="s">
        <v>268</v>
      </c>
      <c r="G186" s="216"/>
      <c r="H186" s="220">
        <v>83.26</v>
      </c>
      <c r="I186" s="221"/>
      <c r="J186" s="216"/>
      <c r="K186" s="216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167</v>
      </c>
      <c r="AU186" s="226" t="s">
        <v>165</v>
      </c>
      <c r="AV186" s="11" t="s">
        <v>165</v>
      </c>
      <c r="AW186" s="11" t="s">
        <v>34</v>
      </c>
      <c r="AX186" s="11" t="s">
        <v>74</v>
      </c>
      <c r="AY186" s="226" t="s">
        <v>157</v>
      </c>
    </row>
    <row r="187" spans="2:51" s="11" customFormat="1" ht="12">
      <c r="B187" s="215"/>
      <c r="C187" s="216"/>
      <c r="D187" s="217" t="s">
        <v>167</v>
      </c>
      <c r="E187" s="218" t="s">
        <v>20</v>
      </c>
      <c r="F187" s="219" t="s">
        <v>269</v>
      </c>
      <c r="G187" s="216"/>
      <c r="H187" s="220">
        <v>169.81</v>
      </c>
      <c r="I187" s="221"/>
      <c r="J187" s="216"/>
      <c r="K187" s="216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167</v>
      </c>
      <c r="AU187" s="226" t="s">
        <v>165</v>
      </c>
      <c r="AV187" s="11" t="s">
        <v>165</v>
      </c>
      <c r="AW187" s="11" t="s">
        <v>34</v>
      </c>
      <c r="AX187" s="11" t="s">
        <v>74</v>
      </c>
      <c r="AY187" s="226" t="s">
        <v>157</v>
      </c>
    </row>
    <row r="188" spans="2:51" s="11" customFormat="1" ht="12">
      <c r="B188" s="215"/>
      <c r="C188" s="216"/>
      <c r="D188" s="217" t="s">
        <v>167</v>
      </c>
      <c r="E188" s="218" t="s">
        <v>20</v>
      </c>
      <c r="F188" s="219" t="s">
        <v>270</v>
      </c>
      <c r="G188" s="216"/>
      <c r="H188" s="220">
        <v>173.43</v>
      </c>
      <c r="I188" s="221"/>
      <c r="J188" s="216"/>
      <c r="K188" s="216"/>
      <c r="L188" s="222"/>
      <c r="M188" s="223"/>
      <c r="N188" s="224"/>
      <c r="O188" s="224"/>
      <c r="P188" s="224"/>
      <c r="Q188" s="224"/>
      <c r="R188" s="224"/>
      <c r="S188" s="224"/>
      <c r="T188" s="225"/>
      <c r="AT188" s="226" t="s">
        <v>167</v>
      </c>
      <c r="AU188" s="226" t="s">
        <v>165</v>
      </c>
      <c r="AV188" s="11" t="s">
        <v>165</v>
      </c>
      <c r="AW188" s="11" t="s">
        <v>34</v>
      </c>
      <c r="AX188" s="11" t="s">
        <v>74</v>
      </c>
      <c r="AY188" s="226" t="s">
        <v>157</v>
      </c>
    </row>
    <row r="189" spans="2:51" s="11" customFormat="1" ht="12">
      <c r="B189" s="215"/>
      <c r="C189" s="216"/>
      <c r="D189" s="217" t="s">
        <v>167</v>
      </c>
      <c r="E189" s="218" t="s">
        <v>20</v>
      </c>
      <c r="F189" s="219" t="s">
        <v>271</v>
      </c>
      <c r="G189" s="216"/>
      <c r="H189" s="220">
        <v>22.34</v>
      </c>
      <c r="I189" s="221"/>
      <c r="J189" s="216"/>
      <c r="K189" s="216"/>
      <c r="L189" s="222"/>
      <c r="M189" s="223"/>
      <c r="N189" s="224"/>
      <c r="O189" s="224"/>
      <c r="P189" s="224"/>
      <c r="Q189" s="224"/>
      <c r="R189" s="224"/>
      <c r="S189" s="224"/>
      <c r="T189" s="225"/>
      <c r="AT189" s="226" t="s">
        <v>167</v>
      </c>
      <c r="AU189" s="226" t="s">
        <v>165</v>
      </c>
      <c r="AV189" s="11" t="s">
        <v>165</v>
      </c>
      <c r="AW189" s="11" t="s">
        <v>34</v>
      </c>
      <c r="AX189" s="11" t="s">
        <v>74</v>
      </c>
      <c r="AY189" s="226" t="s">
        <v>157</v>
      </c>
    </row>
    <row r="190" spans="2:51" s="11" customFormat="1" ht="12">
      <c r="B190" s="215"/>
      <c r="C190" s="216"/>
      <c r="D190" s="217" t="s">
        <v>167</v>
      </c>
      <c r="E190" s="218" t="s">
        <v>20</v>
      </c>
      <c r="F190" s="219" t="s">
        <v>272</v>
      </c>
      <c r="G190" s="216"/>
      <c r="H190" s="220">
        <v>50.54</v>
      </c>
      <c r="I190" s="221"/>
      <c r="J190" s="216"/>
      <c r="K190" s="216"/>
      <c r="L190" s="222"/>
      <c r="M190" s="223"/>
      <c r="N190" s="224"/>
      <c r="O190" s="224"/>
      <c r="P190" s="224"/>
      <c r="Q190" s="224"/>
      <c r="R190" s="224"/>
      <c r="S190" s="224"/>
      <c r="T190" s="225"/>
      <c r="AT190" s="226" t="s">
        <v>167</v>
      </c>
      <c r="AU190" s="226" t="s">
        <v>165</v>
      </c>
      <c r="AV190" s="11" t="s">
        <v>165</v>
      </c>
      <c r="AW190" s="11" t="s">
        <v>34</v>
      </c>
      <c r="AX190" s="11" t="s">
        <v>74</v>
      </c>
      <c r="AY190" s="226" t="s">
        <v>157</v>
      </c>
    </row>
    <row r="191" spans="2:51" s="11" customFormat="1" ht="12">
      <c r="B191" s="215"/>
      <c r="C191" s="216"/>
      <c r="D191" s="217" t="s">
        <v>167</v>
      </c>
      <c r="E191" s="218" t="s">
        <v>20</v>
      </c>
      <c r="F191" s="219" t="s">
        <v>273</v>
      </c>
      <c r="G191" s="216"/>
      <c r="H191" s="220">
        <v>67.03</v>
      </c>
      <c r="I191" s="221"/>
      <c r="J191" s="216"/>
      <c r="K191" s="216"/>
      <c r="L191" s="222"/>
      <c r="M191" s="223"/>
      <c r="N191" s="224"/>
      <c r="O191" s="224"/>
      <c r="P191" s="224"/>
      <c r="Q191" s="224"/>
      <c r="R191" s="224"/>
      <c r="S191" s="224"/>
      <c r="T191" s="225"/>
      <c r="AT191" s="226" t="s">
        <v>167</v>
      </c>
      <c r="AU191" s="226" t="s">
        <v>165</v>
      </c>
      <c r="AV191" s="11" t="s">
        <v>165</v>
      </c>
      <c r="AW191" s="11" t="s">
        <v>34</v>
      </c>
      <c r="AX191" s="11" t="s">
        <v>74</v>
      </c>
      <c r="AY191" s="226" t="s">
        <v>157</v>
      </c>
    </row>
    <row r="192" spans="2:51" s="11" customFormat="1" ht="12">
      <c r="B192" s="215"/>
      <c r="C192" s="216"/>
      <c r="D192" s="217" t="s">
        <v>167</v>
      </c>
      <c r="E192" s="218" t="s">
        <v>20</v>
      </c>
      <c r="F192" s="219" t="s">
        <v>274</v>
      </c>
      <c r="G192" s="216"/>
      <c r="H192" s="220">
        <v>240.4</v>
      </c>
      <c r="I192" s="221"/>
      <c r="J192" s="216"/>
      <c r="K192" s="216"/>
      <c r="L192" s="222"/>
      <c r="M192" s="223"/>
      <c r="N192" s="224"/>
      <c r="O192" s="224"/>
      <c r="P192" s="224"/>
      <c r="Q192" s="224"/>
      <c r="R192" s="224"/>
      <c r="S192" s="224"/>
      <c r="T192" s="225"/>
      <c r="AT192" s="226" t="s">
        <v>167</v>
      </c>
      <c r="AU192" s="226" t="s">
        <v>165</v>
      </c>
      <c r="AV192" s="11" t="s">
        <v>165</v>
      </c>
      <c r="AW192" s="11" t="s">
        <v>34</v>
      </c>
      <c r="AX192" s="11" t="s">
        <v>74</v>
      </c>
      <c r="AY192" s="226" t="s">
        <v>157</v>
      </c>
    </row>
    <row r="193" spans="2:51" s="13" customFormat="1" ht="12">
      <c r="B193" s="238"/>
      <c r="C193" s="239"/>
      <c r="D193" s="217" t="s">
        <v>167</v>
      </c>
      <c r="E193" s="240" t="s">
        <v>20</v>
      </c>
      <c r="F193" s="241" t="s">
        <v>275</v>
      </c>
      <c r="G193" s="239"/>
      <c r="H193" s="240" t="s">
        <v>20</v>
      </c>
      <c r="I193" s="242"/>
      <c r="J193" s="239"/>
      <c r="K193" s="239"/>
      <c r="L193" s="243"/>
      <c r="M193" s="244"/>
      <c r="N193" s="245"/>
      <c r="O193" s="245"/>
      <c r="P193" s="245"/>
      <c r="Q193" s="245"/>
      <c r="R193" s="245"/>
      <c r="S193" s="245"/>
      <c r="T193" s="246"/>
      <c r="AT193" s="247" t="s">
        <v>167</v>
      </c>
      <c r="AU193" s="247" t="s">
        <v>165</v>
      </c>
      <c r="AV193" s="13" t="s">
        <v>8</v>
      </c>
      <c r="AW193" s="13" t="s">
        <v>34</v>
      </c>
      <c r="AX193" s="13" t="s">
        <v>74</v>
      </c>
      <c r="AY193" s="247" t="s">
        <v>157</v>
      </c>
    </row>
    <row r="194" spans="2:51" s="11" customFormat="1" ht="12">
      <c r="B194" s="215"/>
      <c r="C194" s="216"/>
      <c r="D194" s="217" t="s">
        <v>167</v>
      </c>
      <c r="E194" s="218" t="s">
        <v>20</v>
      </c>
      <c r="F194" s="219" t="s">
        <v>276</v>
      </c>
      <c r="G194" s="216"/>
      <c r="H194" s="220">
        <v>-29.99</v>
      </c>
      <c r="I194" s="221"/>
      <c r="J194" s="216"/>
      <c r="K194" s="216"/>
      <c r="L194" s="222"/>
      <c r="M194" s="223"/>
      <c r="N194" s="224"/>
      <c r="O194" s="224"/>
      <c r="P194" s="224"/>
      <c r="Q194" s="224"/>
      <c r="R194" s="224"/>
      <c r="S194" s="224"/>
      <c r="T194" s="225"/>
      <c r="AT194" s="226" t="s">
        <v>167</v>
      </c>
      <c r="AU194" s="226" t="s">
        <v>165</v>
      </c>
      <c r="AV194" s="11" t="s">
        <v>165</v>
      </c>
      <c r="AW194" s="11" t="s">
        <v>34</v>
      </c>
      <c r="AX194" s="11" t="s">
        <v>74</v>
      </c>
      <c r="AY194" s="226" t="s">
        <v>157</v>
      </c>
    </row>
    <row r="195" spans="2:51" s="13" customFormat="1" ht="12">
      <c r="B195" s="238"/>
      <c r="C195" s="239"/>
      <c r="D195" s="217" t="s">
        <v>167</v>
      </c>
      <c r="E195" s="240" t="s">
        <v>20</v>
      </c>
      <c r="F195" s="241" t="s">
        <v>261</v>
      </c>
      <c r="G195" s="239"/>
      <c r="H195" s="240" t="s">
        <v>20</v>
      </c>
      <c r="I195" s="242"/>
      <c r="J195" s="239"/>
      <c r="K195" s="239"/>
      <c r="L195" s="243"/>
      <c r="M195" s="244"/>
      <c r="N195" s="245"/>
      <c r="O195" s="245"/>
      <c r="P195" s="245"/>
      <c r="Q195" s="245"/>
      <c r="R195" s="245"/>
      <c r="S195" s="245"/>
      <c r="T195" s="246"/>
      <c r="AT195" s="247" t="s">
        <v>167</v>
      </c>
      <c r="AU195" s="247" t="s">
        <v>165</v>
      </c>
      <c r="AV195" s="13" t="s">
        <v>8</v>
      </c>
      <c r="AW195" s="13" t="s">
        <v>34</v>
      </c>
      <c r="AX195" s="13" t="s">
        <v>74</v>
      </c>
      <c r="AY195" s="247" t="s">
        <v>157</v>
      </c>
    </row>
    <row r="196" spans="2:51" s="11" customFormat="1" ht="12">
      <c r="B196" s="215"/>
      <c r="C196" s="216"/>
      <c r="D196" s="217" t="s">
        <v>167</v>
      </c>
      <c r="E196" s="218" t="s">
        <v>20</v>
      </c>
      <c r="F196" s="219" t="s">
        <v>277</v>
      </c>
      <c r="G196" s="216"/>
      <c r="H196" s="220">
        <v>27.8</v>
      </c>
      <c r="I196" s="221"/>
      <c r="J196" s="216"/>
      <c r="K196" s="216"/>
      <c r="L196" s="222"/>
      <c r="M196" s="223"/>
      <c r="N196" s="224"/>
      <c r="O196" s="224"/>
      <c r="P196" s="224"/>
      <c r="Q196" s="224"/>
      <c r="R196" s="224"/>
      <c r="S196" s="224"/>
      <c r="T196" s="225"/>
      <c r="AT196" s="226" t="s">
        <v>167</v>
      </c>
      <c r="AU196" s="226" t="s">
        <v>165</v>
      </c>
      <c r="AV196" s="11" t="s">
        <v>165</v>
      </c>
      <c r="AW196" s="11" t="s">
        <v>34</v>
      </c>
      <c r="AX196" s="11" t="s">
        <v>74</v>
      </c>
      <c r="AY196" s="226" t="s">
        <v>157</v>
      </c>
    </row>
    <row r="197" spans="2:51" s="11" customFormat="1" ht="12">
      <c r="B197" s="215"/>
      <c r="C197" s="216"/>
      <c r="D197" s="217" t="s">
        <v>167</v>
      </c>
      <c r="E197" s="218" t="s">
        <v>20</v>
      </c>
      <c r="F197" s="219" t="s">
        <v>278</v>
      </c>
      <c r="G197" s="216"/>
      <c r="H197" s="220">
        <v>12.65</v>
      </c>
      <c r="I197" s="221"/>
      <c r="J197" s="216"/>
      <c r="K197" s="216"/>
      <c r="L197" s="222"/>
      <c r="M197" s="223"/>
      <c r="N197" s="224"/>
      <c r="O197" s="224"/>
      <c r="P197" s="224"/>
      <c r="Q197" s="224"/>
      <c r="R197" s="224"/>
      <c r="S197" s="224"/>
      <c r="T197" s="225"/>
      <c r="AT197" s="226" t="s">
        <v>167</v>
      </c>
      <c r="AU197" s="226" t="s">
        <v>165</v>
      </c>
      <c r="AV197" s="11" t="s">
        <v>165</v>
      </c>
      <c r="AW197" s="11" t="s">
        <v>34</v>
      </c>
      <c r="AX197" s="11" t="s">
        <v>74</v>
      </c>
      <c r="AY197" s="226" t="s">
        <v>157</v>
      </c>
    </row>
    <row r="198" spans="2:51" s="11" customFormat="1" ht="12">
      <c r="B198" s="215"/>
      <c r="C198" s="216"/>
      <c r="D198" s="217" t="s">
        <v>167</v>
      </c>
      <c r="E198" s="218" t="s">
        <v>20</v>
      </c>
      <c r="F198" s="219" t="s">
        <v>279</v>
      </c>
      <c r="G198" s="216"/>
      <c r="H198" s="220">
        <v>44.16</v>
      </c>
      <c r="I198" s="221"/>
      <c r="J198" s="216"/>
      <c r="K198" s="216"/>
      <c r="L198" s="222"/>
      <c r="M198" s="223"/>
      <c r="N198" s="224"/>
      <c r="O198" s="224"/>
      <c r="P198" s="224"/>
      <c r="Q198" s="224"/>
      <c r="R198" s="224"/>
      <c r="S198" s="224"/>
      <c r="T198" s="225"/>
      <c r="AT198" s="226" t="s">
        <v>167</v>
      </c>
      <c r="AU198" s="226" t="s">
        <v>165</v>
      </c>
      <c r="AV198" s="11" t="s">
        <v>165</v>
      </c>
      <c r="AW198" s="11" t="s">
        <v>34</v>
      </c>
      <c r="AX198" s="11" t="s">
        <v>74</v>
      </c>
      <c r="AY198" s="226" t="s">
        <v>157</v>
      </c>
    </row>
    <row r="199" spans="2:51" s="11" customFormat="1" ht="12">
      <c r="B199" s="215"/>
      <c r="C199" s="216"/>
      <c r="D199" s="217" t="s">
        <v>167</v>
      </c>
      <c r="E199" s="218" t="s">
        <v>20</v>
      </c>
      <c r="F199" s="219" t="s">
        <v>280</v>
      </c>
      <c r="G199" s="216"/>
      <c r="H199" s="220">
        <v>52.14</v>
      </c>
      <c r="I199" s="221"/>
      <c r="J199" s="216"/>
      <c r="K199" s="216"/>
      <c r="L199" s="222"/>
      <c r="M199" s="223"/>
      <c r="N199" s="224"/>
      <c r="O199" s="224"/>
      <c r="P199" s="224"/>
      <c r="Q199" s="224"/>
      <c r="R199" s="224"/>
      <c r="S199" s="224"/>
      <c r="T199" s="225"/>
      <c r="AT199" s="226" t="s">
        <v>167</v>
      </c>
      <c r="AU199" s="226" t="s">
        <v>165</v>
      </c>
      <c r="AV199" s="11" t="s">
        <v>165</v>
      </c>
      <c r="AW199" s="11" t="s">
        <v>34</v>
      </c>
      <c r="AX199" s="11" t="s">
        <v>74</v>
      </c>
      <c r="AY199" s="226" t="s">
        <v>157</v>
      </c>
    </row>
    <row r="200" spans="2:51" s="12" customFormat="1" ht="12">
      <c r="B200" s="227"/>
      <c r="C200" s="228"/>
      <c r="D200" s="217" t="s">
        <v>167</v>
      </c>
      <c r="E200" s="229" t="s">
        <v>20</v>
      </c>
      <c r="F200" s="230" t="s">
        <v>169</v>
      </c>
      <c r="G200" s="228"/>
      <c r="H200" s="231">
        <v>913.5699999999998</v>
      </c>
      <c r="I200" s="232"/>
      <c r="J200" s="228"/>
      <c r="K200" s="228"/>
      <c r="L200" s="233"/>
      <c r="M200" s="234"/>
      <c r="N200" s="235"/>
      <c r="O200" s="235"/>
      <c r="P200" s="235"/>
      <c r="Q200" s="235"/>
      <c r="R200" s="235"/>
      <c r="S200" s="235"/>
      <c r="T200" s="236"/>
      <c r="AT200" s="237" t="s">
        <v>167</v>
      </c>
      <c r="AU200" s="237" t="s">
        <v>165</v>
      </c>
      <c r="AV200" s="12" t="s">
        <v>164</v>
      </c>
      <c r="AW200" s="12" t="s">
        <v>34</v>
      </c>
      <c r="AX200" s="12" t="s">
        <v>8</v>
      </c>
      <c r="AY200" s="237" t="s">
        <v>157</v>
      </c>
    </row>
    <row r="201" spans="2:65" s="1" customFormat="1" ht="16.5" customHeight="1">
      <c r="B201" s="38"/>
      <c r="C201" s="204" t="s">
        <v>281</v>
      </c>
      <c r="D201" s="204" t="s">
        <v>159</v>
      </c>
      <c r="E201" s="205" t="s">
        <v>282</v>
      </c>
      <c r="F201" s="206" t="s">
        <v>283</v>
      </c>
      <c r="G201" s="207" t="s">
        <v>162</v>
      </c>
      <c r="H201" s="208">
        <v>913.57</v>
      </c>
      <c r="I201" s="209"/>
      <c r="J201" s="208">
        <f>ROUND(I201*H201,0)</f>
        <v>0</v>
      </c>
      <c r="K201" s="206" t="s">
        <v>163</v>
      </c>
      <c r="L201" s="43"/>
      <c r="M201" s="210" t="s">
        <v>20</v>
      </c>
      <c r="N201" s="211" t="s">
        <v>46</v>
      </c>
      <c r="O201" s="79"/>
      <c r="P201" s="212">
        <f>O201*H201</f>
        <v>0</v>
      </c>
      <c r="Q201" s="212">
        <v>0.016</v>
      </c>
      <c r="R201" s="212">
        <f>Q201*H201</f>
        <v>14.617120000000002</v>
      </c>
      <c r="S201" s="212">
        <v>0</v>
      </c>
      <c r="T201" s="213">
        <f>S201*H201</f>
        <v>0</v>
      </c>
      <c r="AR201" s="17" t="s">
        <v>164</v>
      </c>
      <c r="AT201" s="17" t="s">
        <v>159</v>
      </c>
      <c r="AU201" s="17" t="s">
        <v>165</v>
      </c>
      <c r="AY201" s="17" t="s">
        <v>157</v>
      </c>
      <c r="BE201" s="214">
        <f>IF(N201="základní",J201,0)</f>
        <v>0</v>
      </c>
      <c r="BF201" s="214">
        <f>IF(N201="snížená",J201,0)</f>
        <v>0</v>
      </c>
      <c r="BG201" s="214">
        <f>IF(N201="zákl. přenesená",J201,0)</f>
        <v>0</v>
      </c>
      <c r="BH201" s="214">
        <f>IF(N201="sníž. přenesená",J201,0)</f>
        <v>0</v>
      </c>
      <c r="BI201" s="214">
        <f>IF(N201="nulová",J201,0)</f>
        <v>0</v>
      </c>
      <c r="BJ201" s="17" t="s">
        <v>165</v>
      </c>
      <c r="BK201" s="214">
        <f>ROUND(I201*H201,0)</f>
        <v>0</v>
      </c>
      <c r="BL201" s="17" t="s">
        <v>164</v>
      </c>
      <c r="BM201" s="17" t="s">
        <v>2905</v>
      </c>
    </row>
    <row r="202" spans="2:51" s="13" customFormat="1" ht="12">
      <c r="B202" s="238"/>
      <c r="C202" s="239"/>
      <c r="D202" s="217" t="s">
        <v>167</v>
      </c>
      <c r="E202" s="240" t="s">
        <v>20</v>
      </c>
      <c r="F202" s="241" t="s">
        <v>239</v>
      </c>
      <c r="G202" s="239"/>
      <c r="H202" s="240" t="s">
        <v>20</v>
      </c>
      <c r="I202" s="242"/>
      <c r="J202" s="239"/>
      <c r="K202" s="239"/>
      <c r="L202" s="243"/>
      <c r="M202" s="244"/>
      <c r="N202" s="245"/>
      <c r="O202" s="245"/>
      <c r="P202" s="245"/>
      <c r="Q202" s="245"/>
      <c r="R202" s="245"/>
      <c r="S202" s="245"/>
      <c r="T202" s="246"/>
      <c r="AT202" s="247" t="s">
        <v>167</v>
      </c>
      <c r="AU202" s="247" t="s">
        <v>165</v>
      </c>
      <c r="AV202" s="13" t="s">
        <v>8</v>
      </c>
      <c r="AW202" s="13" t="s">
        <v>34</v>
      </c>
      <c r="AX202" s="13" t="s">
        <v>74</v>
      </c>
      <c r="AY202" s="247" t="s">
        <v>157</v>
      </c>
    </row>
    <row r="203" spans="2:51" s="11" customFormat="1" ht="12">
      <c r="B203" s="215"/>
      <c r="C203" s="216"/>
      <c r="D203" s="217" t="s">
        <v>167</v>
      </c>
      <c r="E203" s="218" t="s">
        <v>20</v>
      </c>
      <c r="F203" s="219" t="s">
        <v>268</v>
      </c>
      <c r="G203" s="216"/>
      <c r="H203" s="220">
        <v>83.26</v>
      </c>
      <c r="I203" s="221"/>
      <c r="J203" s="216"/>
      <c r="K203" s="216"/>
      <c r="L203" s="222"/>
      <c r="M203" s="223"/>
      <c r="N203" s="224"/>
      <c r="O203" s="224"/>
      <c r="P203" s="224"/>
      <c r="Q203" s="224"/>
      <c r="R203" s="224"/>
      <c r="S203" s="224"/>
      <c r="T203" s="225"/>
      <c r="AT203" s="226" t="s">
        <v>167</v>
      </c>
      <c r="AU203" s="226" t="s">
        <v>165</v>
      </c>
      <c r="AV203" s="11" t="s">
        <v>165</v>
      </c>
      <c r="AW203" s="11" t="s">
        <v>34</v>
      </c>
      <c r="AX203" s="11" t="s">
        <v>74</v>
      </c>
      <c r="AY203" s="226" t="s">
        <v>157</v>
      </c>
    </row>
    <row r="204" spans="2:51" s="11" customFormat="1" ht="12">
      <c r="B204" s="215"/>
      <c r="C204" s="216"/>
      <c r="D204" s="217" t="s">
        <v>167</v>
      </c>
      <c r="E204" s="218" t="s">
        <v>20</v>
      </c>
      <c r="F204" s="219" t="s">
        <v>269</v>
      </c>
      <c r="G204" s="216"/>
      <c r="H204" s="220">
        <v>169.81</v>
      </c>
      <c r="I204" s="221"/>
      <c r="J204" s="216"/>
      <c r="K204" s="216"/>
      <c r="L204" s="222"/>
      <c r="M204" s="223"/>
      <c r="N204" s="224"/>
      <c r="O204" s="224"/>
      <c r="P204" s="224"/>
      <c r="Q204" s="224"/>
      <c r="R204" s="224"/>
      <c r="S204" s="224"/>
      <c r="T204" s="225"/>
      <c r="AT204" s="226" t="s">
        <v>167</v>
      </c>
      <c r="AU204" s="226" t="s">
        <v>165</v>
      </c>
      <c r="AV204" s="11" t="s">
        <v>165</v>
      </c>
      <c r="AW204" s="11" t="s">
        <v>34</v>
      </c>
      <c r="AX204" s="11" t="s">
        <v>74</v>
      </c>
      <c r="AY204" s="226" t="s">
        <v>157</v>
      </c>
    </row>
    <row r="205" spans="2:51" s="11" customFormat="1" ht="12">
      <c r="B205" s="215"/>
      <c r="C205" s="216"/>
      <c r="D205" s="217" t="s">
        <v>167</v>
      </c>
      <c r="E205" s="218" t="s">
        <v>20</v>
      </c>
      <c r="F205" s="219" t="s">
        <v>270</v>
      </c>
      <c r="G205" s="216"/>
      <c r="H205" s="220">
        <v>173.43</v>
      </c>
      <c r="I205" s="221"/>
      <c r="J205" s="216"/>
      <c r="K205" s="216"/>
      <c r="L205" s="222"/>
      <c r="M205" s="223"/>
      <c r="N205" s="224"/>
      <c r="O205" s="224"/>
      <c r="P205" s="224"/>
      <c r="Q205" s="224"/>
      <c r="R205" s="224"/>
      <c r="S205" s="224"/>
      <c r="T205" s="225"/>
      <c r="AT205" s="226" t="s">
        <v>167</v>
      </c>
      <c r="AU205" s="226" t="s">
        <v>165</v>
      </c>
      <c r="AV205" s="11" t="s">
        <v>165</v>
      </c>
      <c r="AW205" s="11" t="s">
        <v>34</v>
      </c>
      <c r="AX205" s="11" t="s">
        <v>74</v>
      </c>
      <c r="AY205" s="226" t="s">
        <v>157</v>
      </c>
    </row>
    <row r="206" spans="2:51" s="11" customFormat="1" ht="12">
      <c r="B206" s="215"/>
      <c r="C206" s="216"/>
      <c r="D206" s="217" t="s">
        <v>167</v>
      </c>
      <c r="E206" s="218" t="s">
        <v>20</v>
      </c>
      <c r="F206" s="219" t="s">
        <v>271</v>
      </c>
      <c r="G206" s="216"/>
      <c r="H206" s="220">
        <v>22.34</v>
      </c>
      <c r="I206" s="221"/>
      <c r="J206" s="216"/>
      <c r="K206" s="216"/>
      <c r="L206" s="222"/>
      <c r="M206" s="223"/>
      <c r="N206" s="224"/>
      <c r="O206" s="224"/>
      <c r="P206" s="224"/>
      <c r="Q206" s="224"/>
      <c r="R206" s="224"/>
      <c r="S206" s="224"/>
      <c r="T206" s="225"/>
      <c r="AT206" s="226" t="s">
        <v>167</v>
      </c>
      <c r="AU206" s="226" t="s">
        <v>165</v>
      </c>
      <c r="AV206" s="11" t="s">
        <v>165</v>
      </c>
      <c r="AW206" s="11" t="s">
        <v>34</v>
      </c>
      <c r="AX206" s="11" t="s">
        <v>74</v>
      </c>
      <c r="AY206" s="226" t="s">
        <v>157</v>
      </c>
    </row>
    <row r="207" spans="2:51" s="11" customFormat="1" ht="12">
      <c r="B207" s="215"/>
      <c r="C207" s="216"/>
      <c r="D207" s="217" t="s">
        <v>167</v>
      </c>
      <c r="E207" s="218" t="s">
        <v>20</v>
      </c>
      <c r="F207" s="219" t="s">
        <v>272</v>
      </c>
      <c r="G207" s="216"/>
      <c r="H207" s="220">
        <v>50.54</v>
      </c>
      <c r="I207" s="221"/>
      <c r="J207" s="216"/>
      <c r="K207" s="216"/>
      <c r="L207" s="222"/>
      <c r="M207" s="223"/>
      <c r="N207" s="224"/>
      <c r="O207" s="224"/>
      <c r="P207" s="224"/>
      <c r="Q207" s="224"/>
      <c r="R207" s="224"/>
      <c r="S207" s="224"/>
      <c r="T207" s="225"/>
      <c r="AT207" s="226" t="s">
        <v>167</v>
      </c>
      <c r="AU207" s="226" t="s">
        <v>165</v>
      </c>
      <c r="AV207" s="11" t="s">
        <v>165</v>
      </c>
      <c r="AW207" s="11" t="s">
        <v>34</v>
      </c>
      <c r="AX207" s="11" t="s">
        <v>74</v>
      </c>
      <c r="AY207" s="226" t="s">
        <v>157</v>
      </c>
    </row>
    <row r="208" spans="2:51" s="11" customFormat="1" ht="12">
      <c r="B208" s="215"/>
      <c r="C208" s="216"/>
      <c r="D208" s="217" t="s">
        <v>167</v>
      </c>
      <c r="E208" s="218" t="s">
        <v>20</v>
      </c>
      <c r="F208" s="219" t="s">
        <v>273</v>
      </c>
      <c r="G208" s="216"/>
      <c r="H208" s="220">
        <v>67.03</v>
      </c>
      <c r="I208" s="221"/>
      <c r="J208" s="216"/>
      <c r="K208" s="216"/>
      <c r="L208" s="222"/>
      <c r="M208" s="223"/>
      <c r="N208" s="224"/>
      <c r="O208" s="224"/>
      <c r="P208" s="224"/>
      <c r="Q208" s="224"/>
      <c r="R208" s="224"/>
      <c r="S208" s="224"/>
      <c r="T208" s="225"/>
      <c r="AT208" s="226" t="s">
        <v>167</v>
      </c>
      <c r="AU208" s="226" t="s">
        <v>165</v>
      </c>
      <c r="AV208" s="11" t="s">
        <v>165</v>
      </c>
      <c r="AW208" s="11" t="s">
        <v>34</v>
      </c>
      <c r="AX208" s="11" t="s">
        <v>74</v>
      </c>
      <c r="AY208" s="226" t="s">
        <v>157</v>
      </c>
    </row>
    <row r="209" spans="2:51" s="11" customFormat="1" ht="12">
      <c r="B209" s="215"/>
      <c r="C209" s="216"/>
      <c r="D209" s="217" t="s">
        <v>167</v>
      </c>
      <c r="E209" s="218" t="s">
        <v>20</v>
      </c>
      <c r="F209" s="219" t="s">
        <v>274</v>
      </c>
      <c r="G209" s="216"/>
      <c r="H209" s="220">
        <v>240.4</v>
      </c>
      <c r="I209" s="221"/>
      <c r="J209" s="216"/>
      <c r="K209" s="216"/>
      <c r="L209" s="222"/>
      <c r="M209" s="223"/>
      <c r="N209" s="224"/>
      <c r="O209" s="224"/>
      <c r="P209" s="224"/>
      <c r="Q209" s="224"/>
      <c r="R209" s="224"/>
      <c r="S209" s="224"/>
      <c r="T209" s="225"/>
      <c r="AT209" s="226" t="s">
        <v>167</v>
      </c>
      <c r="AU209" s="226" t="s">
        <v>165</v>
      </c>
      <c r="AV209" s="11" t="s">
        <v>165</v>
      </c>
      <c r="AW209" s="11" t="s">
        <v>34</v>
      </c>
      <c r="AX209" s="11" t="s">
        <v>74</v>
      </c>
      <c r="AY209" s="226" t="s">
        <v>157</v>
      </c>
    </row>
    <row r="210" spans="2:51" s="13" customFormat="1" ht="12">
      <c r="B210" s="238"/>
      <c r="C210" s="239"/>
      <c r="D210" s="217" t="s">
        <v>167</v>
      </c>
      <c r="E210" s="240" t="s">
        <v>20</v>
      </c>
      <c r="F210" s="241" t="s">
        <v>275</v>
      </c>
      <c r="G210" s="239"/>
      <c r="H210" s="240" t="s">
        <v>20</v>
      </c>
      <c r="I210" s="242"/>
      <c r="J210" s="239"/>
      <c r="K210" s="239"/>
      <c r="L210" s="243"/>
      <c r="M210" s="244"/>
      <c r="N210" s="245"/>
      <c r="O210" s="245"/>
      <c r="P210" s="245"/>
      <c r="Q210" s="245"/>
      <c r="R210" s="245"/>
      <c r="S210" s="245"/>
      <c r="T210" s="246"/>
      <c r="AT210" s="247" t="s">
        <v>167</v>
      </c>
      <c r="AU210" s="247" t="s">
        <v>165</v>
      </c>
      <c r="AV210" s="13" t="s">
        <v>8</v>
      </c>
      <c r="AW210" s="13" t="s">
        <v>34</v>
      </c>
      <c r="AX210" s="13" t="s">
        <v>74</v>
      </c>
      <c r="AY210" s="247" t="s">
        <v>157</v>
      </c>
    </row>
    <row r="211" spans="2:51" s="11" customFormat="1" ht="12">
      <c r="B211" s="215"/>
      <c r="C211" s="216"/>
      <c r="D211" s="217" t="s">
        <v>167</v>
      </c>
      <c r="E211" s="218" t="s">
        <v>20</v>
      </c>
      <c r="F211" s="219" t="s">
        <v>276</v>
      </c>
      <c r="G211" s="216"/>
      <c r="H211" s="220">
        <v>-29.99</v>
      </c>
      <c r="I211" s="221"/>
      <c r="J211" s="216"/>
      <c r="K211" s="216"/>
      <c r="L211" s="222"/>
      <c r="M211" s="223"/>
      <c r="N211" s="224"/>
      <c r="O211" s="224"/>
      <c r="P211" s="224"/>
      <c r="Q211" s="224"/>
      <c r="R211" s="224"/>
      <c r="S211" s="224"/>
      <c r="T211" s="225"/>
      <c r="AT211" s="226" t="s">
        <v>167</v>
      </c>
      <c r="AU211" s="226" t="s">
        <v>165</v>
      </c>
      <c r="AV211" s="11" t="s">
        <v>165</v>
      </c>
      <c r="AW211" s="11" t="s">
        <v>34</v>
      </c>
      <c r="AX211" s="11" t="s">
        <v>74</v>
      </c>
      <c r="AY211" s="226" t="s">
        <v>157</v>
      </c>
    </row>
    <row r="212" spans="2:51" s="13" customFormat="1" ht="12">
      <c r="B212" s="238"/>
      <c r="C212" s="239"/>
      <c r="D212" s="217" t="s">
        <v>167</v>
      </c>
      <c r="E212" s="240" t="s">
        <v>20</v>
      </c>
      <c r="F212" s="241" t="s">
        <v>261</v>
      </c>
      <c r="G212" s="239"/>
      <c r="H212" s="240" t="s">
        <v>20</v>
      </c>
      <c r="I212" s="242"/>
      <c r="J212" s="239"/>
      <c r="K212" s="239"/>
      <c r="L212" s="243"/>
      <c r="M212" s="244"/>
      <c r="N212" s="245"/>
      <c r="O212" s="245"/>
      <c r="P212" s="245"/>
      <c r="Q212" s="245"/>
      <c r="R212" s="245"/>
      <c r="S212" s="245"/>
      <c r="T212" s="246"/>
      <c r="AT212" s="247" t="s">
        <v>167</v>
      </c>
      <c r="AU212" s="247" t="s">
        <v>165</v>
      </c>
      <c r="AV212" s="13" t="s">
        <v>8</v>
      </c>
      <c r="AW212" s="13" t="s">
        <v>34</v>
      </c>
      <c r="AX212" s="13" t="s">
        <v>74</v>
      </c>
      <c r="AY212" s="247" t="s">
        <v>157</v>
      </c>
    </row>
    <row r="213" spans="2:51" s="11" customFormat="1" ht="12">
      <c r="B213" s="215"/>
      <c r="C213" s="216"/>
      <c r="D213" s="217" t="s">
        <v>167</v>
      </c>
      <c r="E213" s="218" t="s">
        <v>20</v>
      </c>
      <c r="F213" s="219" t="s">
        <v>277</v>
      </c>
      <c r="G213" s="216"/>
      <c r="H213" s="220">
        <v>27.8</v>
      </c>
      <c r="I213" s="221"/>
      <c r="J213" s="216"/>
      <c r="K213" s="216"/>
      <c r="L213" s="222"/>
      <c r="M213" s="223"/>
      <c r="N213" s="224"/>
      <c r="O213" s="224"/>
      <c r="P213" s="224"/>
      <c r="Q213" s="224"/>
      <c r="R213" s="224"/>
      <c r="S213" s="224"/>
      <c r="T213" s="225"/>
      <c r="AT213" s="226" t="s">
        <v>167</v>
      </c>
      <c r="AU213" s="226" t="s">
        <v>165</v>
      </c>
      <c r="AV213" s="11" t="s">
        <v>165</v>
      </c>
      <c r="AW213" s="11" t="s">
        <v>34</v>
      </c>
      <c r="AX213" s="11" t="s">
        <v>74</v>
      </c>
      <c r="AY213" s="226" t="s">
        <v>157</v>
      </c>
    </row>
    <row r="214" spans="2:51" s="11" customFormat="1" ht="12">
      <c r="B214" s="215"/>
      <c r="C214" s="216"/>
      <c r="D214" s="217" t="s">
        <v>167</v>
      </c>
      <c r="E214" s="218" t="s">
        <v>20</v>
      </c>
      <c r="F214" s="219" t="s">
        <v>278</v>
      </c>
      <c r="G214" s="216"/>
      <c r="H214" s="220">
        <v>12.65</v>
      </c>
      <c r="I214" s="221"/>
      <c r="J214" s="216"/>
      <c r="K214" s="216"/>
      <c r="L214" s="222"/>
      <c r="M214" s="223"/>
      <c r="N214" s="224"/>
      <c r="O214" s="224"/>
      <c r="P214" s="224"/>
      <c r="Q214" s="224"/>
      <c r="R214" s="224"/>
      <c r="S214" s="224"/>
      <c r="T214" s="225"/>
      <c r="AT214" s="226" t="s">
        <v>167</v>
      </c>
      <c r="AU214" s="226" t="s">
        <v>165</v>
      </c>
      <c r="AV214" s="11" t="s">
        <v>165</v>
      </c>
      <c r="AW214" s="11" t="s">
        <v>34</v>
      </c>
      <c r="AX214" s="11" t="s">
        <v>74</v>
      </c>
      <c r="AY214" s="226" t="s">
        <v>157</v>
      </c>
    </row>
    <row r="215" spans="2:51" s="11" customFormat="1" ht="12">
      <c r="B215" s="215"/>
      <c r="C215" s="216"/>
      <c r="D215" s="217" t="s">
        <v>167</v>
      </c>
      <c r="E215" s="218" t="s">
        <v>20</v>
      </c>
      <c r="F215" s="219" t="s">
        <v>279</v>
      </c>
      <c r="G215" s="216"/>
      <c r="H215" s="220">
        <v>44.16</v>
      </c>
      <c r="I215" s="221"/>
      <c r="J215" s="216"/>
      <c r="K215" s="216"/>
      <c r="L215" s="222"/>
      <c r="M215" s="223"/>
      <c r="N215" s="224"/>
      <c r="O215" s="224"/>
      <c r="P215" s="224"/>
      <c r="Q215" s="224"/>
      <c r="R215" s="224"/>
      <c r="S215" s="224"/>
      <c r="T215" s="225"/>
      <c r="AT215" s="226" t="s">
        <v>167</v>
      </c>
      <c r="AU215" s="226" t="s">
        <v>165</v>
      </c>
      <c r="AV215" s="11" t="s">
        <v>165</v>
      </c>
      <c r="AW215" s="11" t="s">
        <v>34</v>
      </c>
      <c r="AX215" s="11" t="s">
        <v>74</v>
      </c>
      <c r="AY215" s="226" t="s">
        <v>157</v>
      </c>
    </row>
    <row r="216" spans="2:51" s="11" customFormat="1" ht="12">
      <c r="B216" s="215"/>
      <c r="C216" s="216"/>
      <c r="D216" s="217" t="s">
        <v>167</v>
      </c>
      <c r="E216" s="218" t="s">
        <v>20</v>
      </c>
      <c r="F216" s="219" t="s">
        <v>280</v>
      </c>
      <c r="G216" s="216"/>
      <c r="H216" s="220">
        <v>52.14</v>
      </c>
      <c r="I216" s="221"/>
      <c r="J216" s="216"/>
      <c r="K216" s="216"/>
      <c r="L216" s="222"/>
      <c r="M216" s="223"/>
      <c r="N216" s="224"/>
      <c r="O216" s="224"/>
      <c r="P216" s="224"/>
      <c r="Q216" s="224"/>
      <c r="R216" s="224"/>
      <c r="S216" s="224"/>
      <c r="T216" s="225"/>
      <c r="AT216" s="226" t="s">
        <v>167</v>
      </c>
      <c r="AU216" s="226" t="s">
        <v>165</v>
      </c>
      <c r="AV216" s="11" t="s">
        <v>165</v>
      </c>
      <c r="AW216" s="11" t="s">
        <v>34</v>
      </c>
      <c r="AX216" s="11" t="s">
        <v>74</v>
      </c>
      <c r="AY216" s="226" t="s">
        <v>157</v>
      </c>
    </row>
    <row r="217" spans="2:51" s="12" customFormat="1" ht="12">
      <c r="B217" s="227"/>
      <c r="C217" s="228"/>
      <c r="D217" s="217" t="s">
        <v>167</v>
      </c>
      <c r="E217" s="229" t="s">
        <v>20</v>
      </c>
      <c r="F217" s="230" t="s">
        <v>169</v>
      </c>
      <c r="G217" s="228"/>
      <c r="H217" s="231">
        <v>913.5699999999998</v>
      </c>
      <c r="I217" s="232"/>
      <c r="J217" s="228"/>
      <c r="K217" s="228"/>
      <c r="L217" s="233"/>
      <c r="M217" s="234"/>
      <c r="N217" s="235"/>
      <c r="O217" s="235"/>
      <c r="P217" s="235"/>
      <c r="Q217" s="235"/>
      <c r="R217" s="235"/>
      <c r="S217" s="235"/>
      <c r="T217" s="236"/>
      <c r="AT217" s="237" t="s">
        <v>167</v>
      </c>
      <c r="AU217" s="237" t="s">
        <v>165</v>
      </c>
      <c r="AV217" s="12" t="s">
        <v>164</v>
      </c>
      <c r="AW217" s="12" t="s">
        <v>34</v>
      </c>
      <c r="AX217" s="12" t="s">
        <v>8</v>
      </c>
      <c r="AY217" s="237" t="s">
        <v>157</v>
      </c>
    </row>
    <row r="218" spans="2:65" s="1" customFormat="1" ht="16.5" customHeight="1">
      <c r="B218" s="38"/>
      <c r="C218" s="204" t="s">
        <v>7</v>
      </c>
      <c r="D218" s="204" t="s">
        <v>159</v>
      </c>
      <c r="E218" s="205" t="s">
        <v>285</v>
      </c>
      <c r="F218" s="206" t="s">
        <v>286</v>
      </c>
      <c r="G218" s="207" t="s">
        <v>162</v>
      </c>
      <c r="H218" s="208">
        <v>277.45</v>
      </c>
      <c r="I218" s="209"/>
      <c r="J218" s="208">
        <f>ROUND(I218*H218,0)</f>
        <v>0</v>
      </c>
      <c r="K218" s="206" t="s">
        <v>163</v>
      </c>
      <c r="L218" s="43"/>
      <c r="M218" s="210" t="s">
        <v>20</v>
      </c>
      <c r="N218" s="211" t="s">
        <v>46</v>
      </c>
      <c r="O218" s="79"/>
      <c r="P218" s="212">
        <f>O218*H218</f>
        <v>0</v>
      </c>
      <c r="Q218" s="212">
        <v>0</v>
      </c>
      <c r="R218" s="212">
        <f>Q218*H218</f>
        <v>0</v>
      </c>
      <c r="S218" s="212">
        <v>0</v>
      </c>
      <c r="T218" s="213">
        <f>S218*H218</f>
        <v>0</v>
      </c>
      <c r="AR218" s="17" t="s">
        <v>164</v>
      </c>
      <c r="AT218" s="17" t="s">
        <v>159</v>
      </c>
      <c r="AU218" s="17" t="s">
        <v>165</v>
      </c>
      <c r="AY218" s="17" t="s">
        <v>157</v>
      </c>
      <c r="BE218" s="214">
        <f>IF(N218="základní",J218,0)</f>
        <v>0</v>
      </c>
      <c r="BF218" s="214">
        <f>IF(N218="snížená",J218,0)</f>
        <v>0</v>
      </c>
      <c r="BG218" s="214">
        <f>IF(N218="zákl. přenesená",J218,0)</f>
        <v>0</v>
      </c>
      <c r="BH218" s="214">
        <f>IF(N218="sníž. přenesená",J218,0)</f>
        <v>0</v>
      </c>
      <c r="BI218" s="214">
        <f>IF(N218="nulová",J218,0)</f>
        <v>0</v>
      </c>
      <c r="BJ218" s="17" t="s">
        <v>165</v>
      </c>
      <c r="BK218" s="214">
        <f>ROUND(I218*H218,0)</f>
        <v>0</v>
      </c>
      <c r="BL218" s="17" t="s">
        <v>164</v>
      </c>
      <c r="BM218" s="17" t="s">
        <v>2906</v>
      </c>
    </row>
    <row r="219" spans="2:51" s="13" customFormat="1" ht="12">
      <c r="B219" s="238"/>
      <c r="C219" s="239"/>
      <c r="D219" s="217" t="s">
        <v>167</v>
      </c>
      <c r="E219" s="240" t="s">
        <v>20</v>
      </c>
      <c r="F219" s="241" t="s">
        <v>239</v>
      </c>
      <c r="G219" s="239"/>
      <c r="H219" s="240" t="s">
        <v>20</v>
      </c>
      <c r="I219" s="242"/>
      <c r="J219" s="239"/>
      <c r="K219" s="239"/>
      <c r="L219" s="243"/>
      <c r="M219" s="244"/>
      <c r="N219" s="245"/>
      <c r="O219" s="245"/>
      <c r="P219" s="245"/>
      <c r="Q219" s="245"/>
      <c r="R219" s="245"/>
      <c r="S219" s="245"/>
      <c r="T219" s="246"/>
      <c r="AT219" s="247" t="s">
        <v>167</v>
      </c>
      <c r="AU219" s="247" t="s">
        <v>165</v>
      </c>
      <c r="AV219" s="13" t="s">
        <v>8</v>
      </c>
      <c r="AW219" s="13" t="s">
        <v>34</v>
      </c>
      <c r="AX219" s="13" t="s">
        <v>74</v>
      </c>
      <c r="AY219" s="247" t="s">
        <v>157</v>
      </c>
    </row>
    <row r="220" spans="2:51" s="11" customFormat="1" ht="12">
      <c r="B220" s="215"/>
      <c r="C220" s="216"/>
      <c r="D220" s="217" t="s">
        <v>167</v>
      </c>
      <c r="E220" s="218" t="s">
        <v>20</v>
      </c>
      <c r="F220" s="219" t="s">
        <v>288</v>
      </c>
      <c r="G220" s="216"/>
      <c r="H220" s="220">
        <v>24.19</v>
      </c>
      <c r="I220" s="221"/>
      <c r="J220" s="216"/>
      <c r="K220" s="216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167</v>
      </c>
      <c r="AU220" s="226" t="s">
        <v>165</v>
      </c>
      <c r="AV220" s="11" t="s">
        <v>165</v>
      </c>
      <c r="AW220" s="11" t="s">
        <v>34</v>
      </c>
      <c r="AX220" s="11" t="s">
        <v>74</v>
      </c>
      <c r="AY220" s="226" t="s">
        <v>157</v>
      </c>
    </row>
    <row r="221" spans="2:51" s="13" customFormat="1" ht="12">
      <c r="B221" s="238"/>
      <c r="C221" s="239"/>
      <c r="D221" s="217" t="s">
        <v>167</v>
      </c>
      <c r="E221" s="240" t="s">
        <v>20</v>
      </c>
      <c r="F221" s="241" t="s">
        <v>289</v>
      </c>
      <c r="G221" s="239"/>
      <c r="H221" s="240" t="s">
        <v>20</v>
      </c>
      <c r="I221" s="242"/>
      <c r="J221" s="239"/>
      <c r="K221" s="239"/>
      <c r="L221" s="243"/>
      <c r="M221" s="244"/>
      <c r="N221" s="245"/>
      <c r="O221" s="245"/>
      <c r="P221" s="245"/>
      <c r="Q221" s="245"/>
      <c r="R221" s="245"/>
      <c r="S221" s="245"/>
      <c r="T221" s="246"/>
      <c r="AT221" s="247" t="s">
        <v>167</v>
      </c>
      <c r="AU221" s="247" t="s">
        <v>165</v>
      </c>
      <c r="AV221" s="13" t="s">
        <v>8</v>
      </c>
      <c r="AW221" s="13" t="s">
        <v>34</v>
      </c>
      <c r="AX221" s="13" t="s">
        <v>74</v>
      </c>
      <c r="AY221" s="247" t="s">
        <v>157</v>
      </c>
    </row>
    <row r="222" spans="2:51" s="11" customFormat="1" ht="12">
      <c r="B222" s="215"/>
      <c r="C222" s="216"/>
      <c r="D222" s="217" t="s">
        <v>167</v>
      </c>
      <c r="E222" s="218" t="s">
        <v>20</v>
      </c>
      <c r="F222" s="219" t="s">
        <v>290</v>
      </c>
      <c r="G222" s="216"/>
      <c r="H222" s="220">
        <v>56.29</v>
      </c>
      <c r="I222" s="221"/>
      <c r="J222" s="216"/>
      <c r="K222" s="216"/>
      <c r="L222" s="222"/>
      <c r="M222" s="223"/>
      <c r="N222" s="224"/>
      <c r="O222" s="224"/>
      <c r="P222" s="224"/>
      <c r="Q222" s="224"/>
      <c r="R222" s="224"/>
      <c r="S222" s="224"/>
      <c r="T222" s="225"/>
      <c r="AT222" s="226" t="s">
        <v>167</v>
      </c>
      <c r="AU222" s="226" t="s">
        <v>165</v>
      </c>
      <c r="AV222" s="11" t="s">
        <v>165</v>
      </c>
      <c r="AW222" s="11" t="s">
        <v>34</v>
      </c>
      <c r="AX222" s="11" t="s">
        <v>74</v>
      </c>
      <c r="AY222" s="226" t="s">
        <v>157</v>
      </c>
    </row>
    <row r="223" spans="2:51" s="11" customFormat="1" ht="12">
      <c r="B223" s="215"/>
      <c r="C223" s="216"/>
      <c r="D223" s="217" t="s">
        <v>167</v>
      </c>
      <c r="E223" s="218" t="s">
        <v>20</v>
      </c>
      <c r="F223" s="219" t="s">
        <v>291</v>
      </c>
      <c r="G223" s="216"/>
      <c r="H223" s="220">
        <v>18.55</v>
      </c>
      <c r="I223" s="221"/>
      <c r="J223" s="216"/>
      <c r="K223" s="216"/>
      <c r="L223" s="222"/>
      <c r="M223" s="223"/>
      <c r="N223" s="224"/>
      <c r="O223" s="224"/>
      <c r="P223" s="224"/>
      <c r="Q223" s="224"/>
      <c r="R223" s="224"/>
      <c r="S223" s="224"/>
      <c r="T223" s="225"/>
      <c r="AT223" s="226" t="s">
        <v>167</v>
      </c>
      <c r="AU223" s="226" t="s">
        <v>165</v>
      </c>
      <c r="AV223" s="11" t="s">
        <v>165</v>
      </c>
      <c r="AW223" s="11" t="s">
        <v>34</v>
      </c>
      <c r="AX223" s="11" t="s">
        <v>74</v>
      </c>
      <c r="AY223" s="226" t="s">
        <v>157</v>
      </c>
    </row>
    <row r="224" spans="2:51" s="13" customFormat="1" ht="12">
      <c r="B224" s="238"/>
      <c r="C224" s="239"/>
      <c r="D224" s="217" t="s">
        <v>167</v>
      </c>
      <c r="E224" s="240" t="s">
        <v>20</v>
      </c>
      <c r="F224" s="241" t="s">
        <v>292</v>
      </c>
      <c r="G224" s="239"/>
      <c r="H224" s="240" t="s">
        <v>20</v>
      </c>
      <c r="I224" s="242"/>
      <c r="J224" s="239"/>
      <c r="K224" s="239"/>
      <c r="L224" s="243"/>
      <c r="M224" s="244"/>
      <c r="N224" s="245"/>
      <c r="O224" s="245"/>
      <c r="P224" s="245"/>
      <c r="Q224" s="245"/>
      <c r="R224" s="245"/>
      <c r="S224" s="245"/>
      <c r="T224" s="246"/>
      <c r="AT224" s="247" t="s">
        <v>167</v>
      </c>
      <c r="AU224" s="247" t="s">
        <v>165</v>
      </c>
      <c r="AV224" s="13" t="s">
        <v>8</v>
      </c>
      <c r="AW224" s="13" t="s">
        <v>34</v>
      </c>
      <c r="AX224" s="13" t="s">
        <v>74</v>
      </c>
      <c r="AY224" s="247" t="s">
        <v>157</v>
      </c>
    </row>
    <row r="225" spans="2:51" s="11" customFormat="1" ht="12">
      <c r="B225" s="215"/>
      <c r="C225" s="216"/>
      <c r="D225" s="217" t="s">
        <v>167</v>
      </c>
      <c r="E225" s="218" t="s">
        <v>20</v>
      </c>
      <c r="F225" s="219" t="s">
        <v>293</v>
      </c>
      <c r="G225" s="216"/>
      <c r="H225" s="220">
        <v>115.26</v>
      </c>
      <c r="I225" s="221"/>
      <c r="J225" s="216"/>
      <c r="K225" s="216"/>
      <c r="L225" s="222"/>
      <c r="M225" s="223"/>
      <c r="N225" s="224"/>
      <c r="O225" s="224"/>
      <c r="P225" s="224"/>
      <c r="Q225" s="224"/>
      <c r="R225" s="224"/>
      <c r="S225" s="224"/>
      <c r="T225" s="225"/>
      <c r="AT225" s="226" t="s">
        <v>167</v>
      </c>
      <c r="AU225" s="226" t="s">
        <v>165</v>
      </c>
      <c r="AV225" s="11" t="s">
        <v>165</v>
      </c>
      <c r="AW225" s="11" t="s">
        <v>34</v>
      </c>
      <c r="AX225" s="11" t="s">
        <v>74</v>
      </c>
      <c r="AY225" s="226" t="s">
        <v>157</v>
      </c>
    </row>
    <row r="226" spans="2:51" s="13" customFormat="1" ht="12">
      <c r="B226" s="238"/>
      <c r="C226" s="239"/>
      <c r="D226" s="217" t="s">
        <v>167</v>
      </c>
      <c r="E226" s="240" t="s">
        <v>20</v>
      </c>
      <c r="F226" s="241" t="s">
        <v>294</v>
      </c>
      <c r="G226" s="239"/>
      <c r="H226" s="240" t="s">
        <v>20</v>
      </c>
      <c r="I226" s="242"/>
      <c r="J226" s="239"/>
      <c r="K226" s="239"/>
      <c r="L226" s="243"/>
      <c r="M226" s="244"/>
      <c r="N226" s="245"/>
      <c r="O226" s="245"/>
      <c r="P226" s="245"/>
      <c r="Q226" s="245"/>
      <c r="R226" s="245"/>
      <c r="S226" s="245"/>
      <c r="T226" s="246"/>
      <c r="AT226" s="247" t="s">
        <v>167</v>
      </c>
      <c r="AU226" s="247" t="s">
        <v>165</v>
      </c>
      <c r="AV226" s="13" t="s">
        <v>8</v>
      </c>
      <c r="AW226" s="13" t="s">
        <v>34</v>
      </c>
      <c r="AX226" s="13" t="s">
        <v>74</v>
      </c>
      <c r="AY226" s="247" t="s">
        <v>157</v>
      </c>
    </row>
    <row r="227" spans="2:51" s="11" customFormat="1" ht="12">
      <c r="B227" s="215"/>
      <c r="C227" s="216"/>
      <c r="D227" s="217" t="s">
        <v>167</v>
      </c>
      <c r="E227" s="218" t="s">
        <v>20</v>
      </c>
      <c r="F227" s="219" t="s">
        <v>295</v>
      </c>
      <c r="G227" s="216"/>
      <c r="H227" s="220">
        <v>63.16</v>
      </c>
      <c r="I227" s="221"/>
      <c r="J227" s="216"/>
      <c r="K227" s="216"/>
      <c r="L227" s="222"/>
      <c r="M227" s="223"/>
      <c r="N227" s="224"/>
      <c r="O227" s="224"/>
      <c r="P227" s="224"/>
      <c r="Q227" s="224"/>
      <c r="R227" s="224"/>
      <c r="S227" s="224"/>
      <c r="T227" s="225"/>
      <c r="AT227" s="226" t="s">
        <v>167</v>
      </c>
      <c r="AU227" s="226" t="s">
        <v>165</v>
      </c>
      <c r="AV227" s="11" t="s">
        <v>165</v>
      </c>
      <c r="AW227" s="11" t="s">
        <v>34</v>
      </c>
      <c r="AX227" s="11" t="s">
        <v>74</v>
      </c>
      <c r="AY227" s="226" t="s">
        <v>157</v>
      </c>
    </row>
    <row r="228" spans="2:51" s="12" customFormat="1" ht="12">
      <c r="B228" s="227"/>
      <c r="C228" s="228"/>
      <c r="D228" s="217" t="s">
        <v>167</v>
      </c>
      <c r="E228" s="229" t="s">
        <v>20</v>
      </c>
      <c r="F228" s="230" t="s">
        <v>169</v>
      </c>
      <c r="G228" s="228"/>
      <c r="H228" s="231">
        <v>277.45000000000005</v>
      </c>
      <c r="I228" s="232"/>
      <c r="J228" s="228"/>
      <c r="K228" s="228"/>
      <c r="L228" s="233"/>
      <c r="M228" s="234"/>
      <c r="N228" s="235"/>
      <c r="O228" s="235"/>
      <c r="P228" s="235"/>
      <c r="Q228" s="235"/>
      <c r="R228" s="235"/>
      <c r="S228" s="235"/>
      <c r="T228" s="236"/>
      <c r="AT228" s="237" t="s">
        <v>167</v>
      </c>
      <c r="AU228" s="237" t="s">
        <v>165</v>
      </c>
      <c r="AV228" s="12" t="s">
        <v>164</v>
      </c>
      <c r="AW228" s="12" t="s">
        <v>34</v>
      </c>
      <c r="AX228" s="12" t="s">
        <v>8</v>
      </c>
      <c r="AY228" s="237" t="s">
        <v>157</v>
      </c>
    </row>
    <row r="229" spans="2:65" s="1" customFormat="1" ht="16.5" customHeight="1">
      <c r="B229" s="38"/>
      <c r="C229" s="204" t="s">
        <v>296</v>
      </c>
      <c r="D229" s="204" t="s">
        <v>159</v>
      </c>
      <c r="E229" s="205" t="s">
        <v>297</v>
      </c>
      <c r="F229" s="206" t="s">
        <v>298</v>
      </c>
      <c r="G229" s="207" t="s">
        <v>162</v>
      </c>
      <c r="H229" s="208">
        <v>926.94</v>
      </c>
      <c r="I229" s="209"/>
      <c r="J229" s="208">
        <f>ROUND(I229*H229,0)</f>
        <v>0</v>
      </c>
      <c r="K229" s="206" t="s">
        <v>163</v>
      </c>
      <c r="L229" s="43"/>
      <c r="M229" s="210" t="s">
        <v>20</v>
      </c>
      <c r="N229" s="211" t="s">
        <v>46</v>
      </c>
      <c r="O229" s="79"/>
      <c r="P229" s="212">
        <f>O229*H229</f>
        <v>0</v>
      </c>
      <c r="Q229" s="212">
        <v>0.00026</v>
      </c>
      <c r="R229" s="212">
        <f>Q229*H229</f>
        <v>0.24100439999999998</v>
      </c>
      <c r="S229" s="212">
        <v>0</v>
      </c>
      <c r="T229" s="213">
        <f>S229*H229</f>
        <v>0</v>
      </c>
      <c r="AR229" s="17" t="s">
        <v>164</v>
      </c>
      <c r="AT229" s="17" t="s">
        <v>159</v>
      </c>
      <c r="AU229" s="17" t="s">
        <v>165</v>
      </c>
      <c r="AY229" s="17" t="s">
        <v>157</v>
      </c>
      <c r="BE229" s="214">
        <f>IF(N229="základní",J229,0)</f>
        <v>0</v>
      </c>
      <c r="BF229" s="214">
        <f>IF(N229="snížená",J229,0)</f>
        <v>0</v>
      </c>
      <c r="BG229" s="214">
        <f>IF(N229="zákl. přenesená",J229,0)</f>
        <v>0</v>
      </c>
      <c r="BH229" s="214">
        <f>IF(N229="sníž. přenesená",J229,0)</f>
        <v>0</v>
      </c>
      <c r="BI229" s="214">
        <f>IF(N229="nulová",J229,0)</f>
        <v>0</v>
      </c>
      <c r="BJ229" s="17" t="s">
        <v>165</v>
      </c>
      <c r="BK229" s="214">
        <f>ROUND(I229*H229,0)</f>
        <v>0</v>
      </c>
      <c r="BL229" s="17" t="s">
        <v>164</v>
      </c>
      <c r="BM229" s="17" t="s">
        <v>2907</v>
      </c>
    </row>
    <row r="230" spans="2:51" s="13" customFormat="1" ht="12">
      <c r="B230" s="238"/>
      <c r="C230" s="239"/>
      <c r="D230" s="217" t="s">
        <v>167</v>
      </c>
      <c r="E230" s="240" t="s">
        <v>20</v>
      </c>
      <c r="F230" s="241" t="s">
        <v>300</v>
      </c>
      <c r="G230" s="239"/>
      <c r="H230" s="240" t="s">
        <v>20</v>
      </c>
      <c r="I230" s="242"/>
      <c r="J230" s="239"/>
      <c r="K230" s="239"/>
      <c r="L230" s="243"/>
      <c r="M230" s="244"/>
      <c r="N230" s="245"/>
      <c r="O230" s="245"/>
      <c r="P230" s="245"/>
      <c r="Q230" s="245"/>
      <c r="R230" s="245"/>
      <c r="S230" s="245"/>
      <c r="T230" s="246"/>
      <c r="AT230" s="247" t="s">
        <v>167</v>
      </c>
      <c r="AU230" s="247" t="s">
        <v>165</v>
      </c>
      <c r="AV230" s="13" t="s">
        <v>8</v>
      </c>
      <c r="AW230" s="13" t="s">
        <v>34</v>
      </c>
      <c r="AX230" s="13" t="s">
        <v>74</v>
      </c>
      <c r="AY230" s="247" t="s">
        <v>157</v>
      </c>
    </row>
    <row r="231" spans="2:51" s="11" customFormat="1" ht="12">
      <c r="B231" s="215"/>
      <c r="C231" s="216"/>
      <c r="D231" s="217" t="s">
        <v>167</v>
      </c>
      <c r="E231" s="218" t="s">
        <v>20</v>
      </c>
      <c r="F231" s="219" t="s">
        <v>2908</v>
      </c>
      <c r="G231" s="216"/>
      <c r="H231" s="220">
        <v>493.81</v>
      </c>
      <c r="I231" s="221"/>
      <c r="J231" s="216"/>
      <c r="K231" s="216"/>
      <c r="L231" s="222"/>
      <c r="M231" s="223"/>
      <c r="N231" s="224"/>
      <c r="O231" s="224"/>
      <c r="P231" s="224"/>
      <c r="Q231" s="224"/>
      <c r="R231" s="224"/>
      <c r="S231" s="224"/>
      <c r="T231" s="225"/>
      <c r="AT231" s="226" t="s">
        <v>167</v>
      </c>
      <c r="AU231" s="226" t="s">
        <v>165</v>
      </c>
      <c r="AV231" s="11" t="s">
        <v>165</v>
      </c>
      <c r="AW231" s="11" t="s">
        <v>34</v>
      </c>
      <c r="AX231" s="11" t="s">
        <v>74</v>
      </c>
      <c r="AY231" s="226" t="s">
        <v>157</v>
      </c>
    </row>
    <row r="232" spans="2:51" s="14" customFormat="1" ht="12">
      <c r="B232" s="257"/>
      <c r="C232" s="258"/>
      <c r="D232" s="217" t="s">
        <v>167</v>
      </c>
      <c r="E232" s="259" t="s">
        <v>20</v>
      </c>
      <c r="F232" s="260" t="s">
        <v>357</v>
      </c>
      <c r="G232" s="258"/>
      <c r="H232" s="261">
        <v>493.81</v>
      </c>
      <c r="I232" s="262"/>
      <c r="J232" s="258"/>
      <c r="K232" s="258"/>
      <c r="L232" s="263"/>
      <c r="M232" s="264"/>
      <c r="N232" s="265"/>
      <c r="O232" s="265"/>
      <c r="P232" s="265"/>
      <c r="Q232" s="265"/>
      <c r="R232" s="265"/>
      <c r="S232" s="265"/>
      <c r="T232" s="266"/>
      <c r="AT232" s="267" t="s">
        <v>167</v>
      </c>
      <c r="AU232" s="267" t="s">
        <v>165</v>
      </c>
      <c r="AV232" s="14" t="s">
        <v>175</v>
      </c>
      <c r="AW232" s="14" t="s">
        <v>34</v>
      </c>
      <c r="AX232" s="14" t="s">
        <v>74</v>
      </c>
      <c r="AY232" s="267" t="s">
        <v>157</v>
      </c>
    </row>
    <row r="233" spans="2:51" s="13" customFormat="1" ht="12">
      <c r="B233" s="238"/>
      <c r="C233" s="239"/>
      <c r="D233" s="217" t="s">
        <v>167</v>
      </c>
      <c r="E233" s="240" t="s">
        <v>20</v>
      </c>
      <c r="F233" s="241" t="s">
        <v>302</v>
      </c>
      <c r="G233" s="239"/>
      <c r="H233" s="240" t="s">
        <v>20</v>
      </c>
      <c r="I233" s="242"/>
      <c r="J233" s="239"/>
      <c r="K233" s="239"/>
      <c r="L233" s="243"/>
      <c r="M233" s="244"/>
      <c r="N233" s="245"/>
      <c r="O233" s="245"/>
      <c r="P233" s="245"/>
      <c r="Q233" s="245"/>
      <c r="R233" s="245"/>
      <c r="S233" s="245"/>
      <c r="T233" s="246"/>
      <c r="AT233" s="247" t="s">
        <v>167</v>
      </c>
      <c r="AU233" s="247" t="s">
        <v>165</v>
      </c>
      <c r="AV233" s="13" t="s">
        <v>8</v>
      </c>
      <c r="AW233" s="13" t="s">
        <v>34</v>
      </c>
      <c r="AX233" s="13" t="s">
        <v>74</v>
      </c>
      <c r="AY233" s="247" t="s">
        <v>157</v>
      </c>
    </row>
    <row r="234" spans="2:51" s="11" customFormat="1" ht="12">
      <c r="B234" s="215"/>
      <c r="C234" s="216"/>
      <c r="D234" s="217" t="s">
        <v>167</v>
      </c>
      <c r="E234" s="218" t="s">
        <v>20</v>
      </c>
      <c r="F234" s="219" t="s">
        <v>303</v>
      </c>
      <c r="G234" s="216"/>
      <c r="H234" s="220">
        <v>129.68</v>
      </c>
      <c r="I234" s="221"/>
      <c r="J234" s="216"/>
      <c r="K234" s="216"/>
      <c r="L234" s="222"/>
      <c r="M234" s="223"/>
      <c r="N234" s="224"/>
      <c r="O234" s="224"/>
      <c r="P234" s="224"/>
      <c r="Q234" s="224"/>
      <c r="R234" s="224"/>
      <c r="S234" s="224"/>
      <c r="T234" s="225"/>
      <c r="AT234" s="226" t="s">
        <v>167</v>
      </c>
      <c r="AU234" s="226" t="s">
        <v>165</v>
      </c>
      <c r="AV234" s="11" t="s">
        <v>165</v>
      </c>
      <c r="AW234" s="11" t="s">
        <v>34</v>
      </c>
      <c r="AX234" s="11" t="s">
        <v>74</v>
      </c>
      <c r="AY234" s="226" t="s">
        <v>157</v>
      </c>
    </row>
    <row r="235" spans="2:51" s="13" customFormat="1" ht="12">
      <c r="B235" s="238"/>
      <c r="C235" s="239"/>
      <c r="D235" s="217" t="s">
        <v>167</v>
      </c>
      <c r="E235" s="240" t="s">
        <v>20</v>
      </c>
      <c r="F235" s="241" t="s">
        <v>300</v>
      </c>
      <c r="G235" s="239"/>
      <c r="H235" s="240" t="s">
        <v>20</v>
      </c>
      <c r="I235" s="242"/>
      <c r="J235" s="239"/>
      <c r="K235" s="239"/>
      <c r="L235" s="243"/>
      <c r="M235" s="244"/>
      <c r="N235" s="245"/>
      <c r="O235" s="245"/>
      <c r="P235" s="245"/>
      <c r="Q235" s="245"/>
      <c r="R235" s="245"/>
      <c r="S235" s="245"/>
      <c r="T235" s="246"/>
      <c r="AT235" s="247" t="s">
        <v>167</v>
      </c>
      <c r="AU235" s="247" t="s">
        <v>165</v>
      </c>
      <c r="AV235" s="13" t="s">
        <v>8</v>
      </c>
      <c r="AW235" s="13" t="s">
        <v>34</v>
      </c>
      <c r="AX235" s="13" t="s">
        <v>74</v>
      </c>
      <c r="AY235" s="247" t="s">
        <v>157</v>
      </c>
    </row>
    <row r="236" spans="2:51" s="11" customFormat="1" ht="12">
      <c r="B236" s="215"/>
      <c r="C236" s="216"/>
      <c r="D236" s="217" t="s">
        <v>167</v>
      </c>
      <c r="E236" s="218" t="s">
        <v>20</v>
      </c>
      <c r="F236" s="219" t="s">
        <v>304</v>
      </c>
      <c r="G236" s="216"/>
      <c r="H236" s="220">
        <v>128.42</v>
      </c>
      <c r="I236" s="221"/>
      <c r="J236" s="216"/>
      <c r="K236" s="216"/>
      <c r="L236" s="222"/>
      <c r="M236" s="223"/>
      <c r="N236" s="224"/>
      <c r="O236" s="224"/>
      <c r="P236" s="224"/>
      <c r="Q236" s="224"/>
      <c r="R236" s="224"/>
      <c r="S236" s="224"/>
      <c r="T236" s="225"/>
      <c r="AT236" s="226" t="s">
        <v>167</v>
      </c>
      <c r="AU236" s="226" t="s">
        <v>165</v>
      </c>
      <c r="AV236" s="11" t="s">
        <v>165</v>
      </c>
      <c r="AW236" s="11" t="s">
        <v>34</v>
      </c>
      <c r="AX236" s="11" t="s">
        <v>74</v>
      </c>
      <c r="AY236" s="226" t="s">
        <v>157</v>
      </c>
    </row>
    <row r="237" spans="2:51" s="13" customFormat="1" ht="12">
      <c r="B237" s="238"/>
      <c r="C237" s="239"/>
      <c r="D237" s="217" t="s">
        <v>167</v>
      </c>
      <c r="E237" s="240" t="s">
        <v>20</v>
      </c>
      <c r="F237" s="241" t="s">
        <v>305</v>
      </c>
      <c r="G237" s="239"/>
      <c r="H237" s="240" t="s">
        <v>20</v>
      </c>
      <c r="I237" s="242"/>
      <c r="J237" s="239"/>
      <c r="K237" s="239"/>
      <c r="L237" s="243"/>
      <c r="M237" s="244"/>
      <c r="N237" s="245"/>
      <c r="O237" s="245"/>
      <c r="P237" s="245"/>
      <c r="Q237" s="245"/>
      <c r="R237" s="245"/>
      <c r="S237" s="245"/>
      <c r="T237" s="246"/>
      <c r="AT237" s="247" t="s">
        <v>167</v>
      </c>
      <c r="AU237" s="247" t="s">
        <v>165</v>
      </c>
      <c r="AV237" s="13" t="s">
        <v>8</v>
      </c>
      <c r="AW237" s="13" t="s">
        <v>34</v>
      </c>
      <c r="AX237" s="13" t="s">
        <v>74</v>
      </c>
      <c r="AY237" s="247" t="s">
        <v>157</v>
      </c>
    </row>
    <row r="238" spans="2:51" s="11" customFormat="1" ht="12">
      <c r="B238" s="215"/>
      <c r="C238" s="216"/>
      <c r="D238" s="217" t="s">
        <v>167</v>
      </c>
      <c r="E238" s="218" t="s">
        <v>20</v>
      </c>
      <c r="F238" s="219" t="s">
        <v>306</v>
      </c>
      <c r="G238" s="216"/>
      <c r="H238" s="220">
        <v>208.23</v>
      </c>
      <c r="I238" s="221"/>
      <c r="J238" s="216"/>
      <c r="K238" s="216"/>
      <c r="L238" s="222"/>
      <c r="M238" s="223"/>
      <c r="N238" s="224"/>
      <c r="O238" s="224"/>
      <c r="P238" s="224"/>
      <c r="Q238" s="224"/>
      <c r="R238" s="224"/>
      <c r="S238" s="224"/>
      <c r="T238" s="225"/>
      <c r="AT238" s="226" t="s">
        <v>167</v>
      </c>
      <c r="AU238" s="226" t="s">
        <v>165</v>
      </c>
      <c r="AV238" s="11" t="s">
        <v>165</v>
      </c>
      <c r="AW238" s="11" t="s">
        <v>34</v>
      </c>
      <c r="AX238" s="11" t="s">
        <v>74</v>
      </c>
      <c r="AY238" s="226" t="s">
        <v>157</v>
      </c>
    </row>
    <row r="239" spans="2:51" s="13" customFormat="1" ht="12">
      <c r="B239" s="238"/>
      <c r="C239" s="239"/>
      <c r="D239" s="217" t="s">
        <v>167</v>
      </c>
      <c r="E239" s="240" t="s">
        <v>20</v>
      </c>
      <c r="F239" s="241" t="s">
        <v>307</v>
      </c>
      <c r="G239" s="239"/>
      <c r="H239" s="240" t="s">
        <v>20</v>
      </c>
      <c r="I239" s="242"/>
      <c r="J239" s="239"/>
      <c r="K239" s="239"/>
      <c r="L239" s="243"/>
      <c r="M239" s="244"/>
      <c r="N239" s="245"/>
      <c r="O239" s="245"/>
      <c r="P239" s="245"/>
      <c r="Q239" s="245"/>
      <c r="R239" s="245"/>
      <c r="S239" s="245"/>
      <c r="T239" s="246"/>
      <c r="AT239" s="247" t="s">
        <v>167</v>
      </c>
      <c r="AU239" s="247" t="s">
        <v>165</v>
      </c>
      <c r="AV239" s="13" t="s">
        <v>8</v>
      </c>
      <c r="AW239" s="13" t="s">
        <v>34</v>
      </c>
      <c r="AX239" s="13" t="s">
        <v>74</v>
      </c>
      <c r="AY239" s="247" t="s">
        <v>157</v>
      </c>
    </row>
    <row r="240" spans="2:51" s="11" customFormat="1" ht="12">
      <c r="B240" s="215"/>
      <c r="C240" s="216"/>
      <c r="D240" s="217" t="s">
        <v>167</v>
      </c>
      <c r="E240" s="218" t="s">
        <v>20</v>
      </c>
      <c r="F240" s="219" t="s">
        <v>308</v>
      </c>
      <c r="G240" s="216"/>
      <c r="H240" s="220">
        <v>183.95</v>
      </c>
      <c r="I240" s="221"/>
      <c r="J240" s="216"/>
      <c r="K240" s="216"/>
      <c r="L240" s="222"/>
      <c r="M240" s="223"/>
      <c r="N240" s="224"/>
      <c r="O240" s="224"/>
      <c r="P240" s="224"/>
      <c r="Q240" s="224"/>
      <c r="R240" s="224"/>
      <c r="S240" s="224"/>
      <c r="T240" s="225"/>
      <c r="AT240" s="226" t="s">
        <v>167</v>
      </c>
      <c r="AU240" s="226" t="s">
        <v>165</v>
      </c>
      <c r="AV240" s="11" t="s">
        <v>165</v>
      </c>
      <c r="AW240" s="11" t="s">
        <v>34</v>
      </c>
      <c r="AX240" s="11" t="s">
        <v>74</v>
      </c>
      <c r="AY240" s="226" t="s">
        <v>157</v>
      </c>
    </row>
    <row r="241" spans="2:51" s="14" customFormat="1" ht="12">
      <c r="B241" s="257"/>
      <c r="C241" s="258"/>
      <c r="D241" s="217" t="s">
        <v>167</v>
      </c>
      <c r="E241" s="259" t="s">
        <v>20</v>
      </c>
      <c r="F241" s="260" t="s">
        <v>357</v>
      </c>
      <c r="G241" s="258"/>
      <c r="H241" s="261">
        <v>650.28</v>
      </c>
      <c r="I241" s="262"/>
      <c r="J241" s="258"/>
      <c r="K241" s="258"/>
      <c r="L241" s="263"/>
      <c r="M241" s="264"/>
      <c r="N241" s="265"/>
      <c r="O241" s="265"/>
      <c r="P241" s="265"/>
      <c r="Q241" s="265"/>
      <c r="R241" s="265"/>
      <c r="S241" s="265"/>
      <c r="T241" s="266"/>
      <c r="AT241" s="267" t="s">
        <v>167</v>
      </c>
      <c r="AU241" s="267" t="s">
        <v>165</v>
      </c>
      <c r="AV241" s="14" t="s">
        <v>175</v>
      </c>
      <c r="AW241" s="14" t="s">
        <v>34</v>
      </c>
      <c r="AX241" s="14" t="s">
        <v>74</v>
      </c>
      <c r="AY241" s="267" t="s">
        <v>157</v>
      </c>
    </row>
    <row r="242" spans="2:51" s="13" customFormat="1" ht="12">
      <c r="B242" s="238"/>
      <c r="C242" s="239"/>
      <c r="D242" s="217" t="s">
        <v>167</v>
      </c>
      <c r="E242" s="240" t="s">
        <v>20</v>
      </c>
      <c r="F242" s="241" t="s">
        <v>309</v>
      </c>
      <c r="G242" s="239"/>
      <c r="H242" s="240" t="s">
        <v>20</v>
      </c>
      <c r="I242" s="242"/>
      <c r="J242" s="239"/>
      <c r="K242" s="239"/>
      <c r="L242" s="243"/>
      <c r="M242" s="244"/>
      <c r="N242" s="245"/>
      <c r="O242" s="245"/>
      <c r="P242" s="245"/>
      <c r="Q242" s="245"/>
      <c r="R242" s="245"/>
      <c r="S242" s="245"/>
      <c r="T242" s="246"/>
      <c r="AT242" s="247" t="s">
        <v>167</v>
      </c>
      <c r="AU242" s="247" t="s">
        <v>165</v>
      </c>
      <c r="AV242" s="13" t="s">
        <v>8</v>
      </c>
      <c r="AW242" s="13" t="s">
        <v>34</v>
      </c>
      <c r="AX242" s="13" t="s">
        <v>74</v>
      </c>
      <c r="AY242" s="247" t="s">
        <v>157</v>
      </c>
    </row>
    <row r="243" spans="2:51" s="13" customFormat="1" ht="12">
      <c r="B243" s="238"/>
      <c r="C243" s="239"/>
      <c r="D243" s="217" t="s">
        <v>167</v>
      </c>
      <c r="E243" s="240" t="s">
        <v>20</v>
      </c>
      <c r="F243" s="241" t="s">
        <v>289</v>
      </c>
      <c r="G243" s="239"/>
      <c r="H243" s="240" t="s">
        <v>20</v>
      </c>
      <c r="I243" s="242"/>
      <c r="J243" s="239"/>
      <c r="K243" s="239"/>
      <c r="L243" s="243"/>
      <c r="M243" s="244"/>
      <c r="N243" s="245"/>
      <c r="O243" s="245"/>
      <c r="P243" s="245"/>
      <c r="Q243" s="245"/>
      <c r="R243" s="245"/>
      <c r="S243" s="245"/>
      <c r="T243" s="246"/>
      <c r="AT243" s="247" t="s">
        <v>167</v>
      </c>
      <c r="AU243" s="247" t="s">
        <v>165</v>
      </c>
      <c r="AV243" s="13" t="s">
        <v>8</v>
      </c>
      <c r="AW243" s="13" t="s">
        <v>34</v>
      </c>
      <c r="AX243" s="13" t="s">
        <v>74</v>
      </c>
      <c r="AY243" s="247" t="s">
        <v>157</v>
      </c>
    </row>
    <row r="244" spans="2:51" s="11" customFormat="1" ht="12">
      <c r="B244" s="215"/>
      <c r="C244" s="216"/>
      <c r="D244" s="217" t="s">
        <v>167</v>
      </c>
      <c r="E244" s="218" t="s">
        <v>20</v>
      </c>
      <c r="F244" s="219" t="s">
        <v>310</v>
      </c>
      <c r="G244" s="216"/>
      <c r="H244" s="220">
        <v>-56.29</v>
      </c>
      <c r="I244" s="221"/>
      <c r="J244" s="216"/>
      <c r="K244" s="216"/>
      <c r="L244" s="222"/>
      <c r="M244" s="223"/>
      <c r="N244" s="224"/>
      <c r="O244" s="224"/>
      <c r="P244" s="224"/>
      <c r="Q244" s="224"/>
      <c r="R244" s="224"/>
      <c r="S244" s="224"/>
      <c r="T244" s="225"/>
      <c r="AT244" s="226" t="s">
        <v>167</v>
      </c>
      <c r="AU244" s="226" t="s">
        <v>165</v>
      </c>
      <c r="AV244" s="11" t="s">
        <v>165</v>
      </c>
      <c r="AW244" s="11" t="s">
        <v>34</v>
      </c>
      <c r="AX244" s="11" t="s">
        <v>74</v>
      </c>
      <c r="AY244" s="226" t="s">
        <v>157</v>
      </c>
    </row>
    <row r="245" spans="2:51" s="11" customFormat="1" ht="12">
      <c r="B245" s="215"/>
      <c r="C245" s="216"/>
      <c r="D245" s="217" t="s">
        <v>167</v>
      </c>
      <c r="E245" s="218" t="s">
        <v>20</v>
      </c>
      <c r="F245" s="219" t="s">
        <v>311</v>
      </c>
      <c r="G245" s="216"/>
      <c r="H245" s="220">
        <v>-18.55</v>
      </c>
      <c r="I245" s="221"/>
      <c r="J245" s="216"/>
      <c r="K245" s="216"/>
      <c r="L245" s="222"/>
      <c r="M245" s="223"/>
      <c r="N245" s="224"/>
      <c r="O245" s="224"/>
      <c r="P245" s="224"/>
      <c r="Q245" s="224"/>
      <c r="R245" s="224"/>
      <c r="S245" s="224"/>
      <c r="T245" s="225"/>
      <c r="AT245" s="226" t="s">
        <v>167</v>
      </c>
      <c r="AU245" s="226" t="s">
        <v>165</v>
      </c>
      <c r="AV245" s="11" t="s">
        <v>165</v>
      </c>
      <c r="AW245" s="11" t="s">
        <v>34</v>
      </c>
      <c r="AX245" s="11" t="s">
        <v>74</v>
      </c>
      <c r="AY245" s="226" t="s">
        <v>157</v>
      </c>
    </row>
    <row r="246" spans="2:51" s="13" customFormat="1" ht="12">
      <c r="B246" s="238"/>
      <c r="C246" s="239"/>
      <c r="D246" s="217" t="s">
        <v>167</v>
      </c>
      <c r="E246" s="240" t="s">
        <v>20</v>
      </c>
      <c r="F246" s="241" t="s">
        <v>292</v>
      </c>
      <c r="G246" s="239"/>
      <c r="H246" s="240" t="s">
        <v>20</v>
      </c>
      <c r="I246" s="242"/>
      <c r="J246" s="239"/>
      <c r="K246" s="239"/>
      <c r="L246" s="243"/>
      <c r="M246" s="244"/>
      <c r="N246" s="245"/>
      <c r="O246" s="245"/>
      <c r="P246" s="245"/>
      <c r="Q246" s="245"/>
      <c r="R246" s="245"/>
      <c r="S246" s="245"/>
      <c r="T246" s="246"/>
      <c r="AT246" s="247" t="s">
        <v>167</v>
      </c>
      <c r="AU246" s="247" t="s">
        <v>165</v>
      </c>
      <c r="AV246" s="13" t="s">
        <v>8</v>
      </c>
      <c r="AW246" s="13" t="s">
        <v>34</v>
      </c>
      <c r="AX246" s="13" t="s">
        <v>74</v>
      </c>
      <c r="AY246" s="247" t="s">
        <v>157</v>
      </c>
    </row>
    <row r="247" spans="2:51" s="11" customFormat="1" ht="12">
      <c r="B247" s="215"/>
      <c r="C247" s="216"/>
      <c r="D247" s="217" t="s">
        <v>167</v>
      </c>
      <c r="E247" s="218" t="s">
        <v>20</v>
      </c>
      <c r="F247" s="219" t="s">
        <v>312</v>
      </c>
      <c r="G247" s="216"/>
      <c r="H247" s="220">
        <v>-79.11</v>
      </c>
      <c r="I247" s="221"/>
      <c r="J247" s="216"/>
      <c r="K247" s="216"/>
      <c r="L247" s="222"/>
      <c r="M247" s="223"/>
      <c r="N247" s="224"/>
      <c r="O247" s="224"/>
      <c r="P247" s="224"/>
      <c r="Q247" s="224"/>
      <c r="R247" s="224"/>
      <c r="S247" s="224"/>
      <c r="T247" s="225"/>
      <c r="AT247" s="226" t="s">
        <v>167</v>
      </c>
      <c r="AU247" s="226" t="s">
        <v>165</v>
      </c>
      <c r="AV247" s="11" t="s">
        <v>165</v>
      </c>
      <c r="AW247" s="11" t="s">
        <v>34</v>
      </c>
      <c r="AX247" s="11" t="s">
        <v>74</v>
      </c>
      <c r="AY247" s="226" t="s">
        <v>157</v>
      </c>
    </row>
    <row r="248" spans="2:51" s="13" customFormat="1" ht="12">
      <c r="B248" s="238"/>
      <c r="C248" s="239"/>
      <c r="D248" s="217" t="s">
        <v>167</v>
      </c>
      <c r="E248" s="240" t="s">
        <v>20</v>
      </c>
      <c r="F248" s="241" t="s">
        <v>294</v>
      </c>
      <c r="G248" s="239"/>
      <c r="H248" s="240" t="s">
        <v>20</v>
      </c>
      <c r="I248" s="242"/>
      <c r="J248" s="239"/>
      <c r="K248" s="239"/>
      <c r="L248" s="243"/>
      <c r="M248" s="244"/>
      <c r="N248" s="245"/>
      <c r="O248" s="245"/>
      <c r="P248" s="245"/>
      <c r="Q248" s="245"/>
      <c r="R248" s="245"/>
      <c r="S248" s="245"/>
      <c r="T248" s="246"/>
      <c r="AT248" s="247" t="s">
        <v>167</v>
      </c>
      <c r="AU248" s="247" t="s">
        <v>165</v>
      </c>
      <c r="AV248" s="13" t="s">
        <v>8</v>
      </c>
      <c r="AW248" s="13" t="s">
        <v>34</v>
      </c>
      <c r="AX248" s="13" t="s">
        <v>74</v>
      </c>
      <c r="AY248" s="247" t="s">
        <v>157</v>
      </c>
    </row>
    <row r="249" spans="2:51" s="11" customFormat="1" ht="12">
      <c r="B249" s="215"/>
      <c r="C249" s="216"/>
      <c r="D249" s="217" t="s">
        <v>167</v>
      </c>
      <c r="E249" s="218" t="s">
        <v>20</v>
      </c>
      <c r="F249" s="219" t="s">
        <v>2909</v>
      </c>
      <c r="G249" s="216"/>
      <c r="H249" s="220">
        <v>-63.2</v>
      </c>
      <c r="I249" s="221"/>
      <c r="J249" s="216"/>
      <c r="K249" s="216"/>
      <c r="L249" s="222"/>
      <c r="M249" s="223"/>
      <c r="N249" s="224"/>
      <c r="O249" s="224"/>
      <c r="P249" s="224"/>
      <c r="Q249" s="224"/>
      <c r="R249" s="224"/>
      <c r="S249" s="224"/>
      <c r="T249" s="225"/>
      <c r="AT249" s="226" t="s">
        <v>167</v>
      </c>
      <c r="AU249" s="226" t="s">
        <v>165</v>
      </c>
      <c r="AV249" s="11" t="s">
        <v>165</v>
      </c>
      <c r="AW249" s="11" t="s">
        <v>34</v>
      </c>
      <c r="AX249" s="11" t="s">
        <v>74</v>
      </c>
      <c r="AY249" s="226" t="s">
        <v>157</v>
      </c>
    </row>
    <row r="250" spans="2:51" s="12" customFormat="1" ht="12">
      <c r="B250" s="227"/>
      <c r="C250" s="228"/>
      <c r="D250" s="217" t="s">
        <v>167</v>
      </c>
      <c r="E250" s="229" t="s">
        <v>20</v>
      </c>
      <c r="F250" s="230" t="s">
        <v>169</v>
      </c>
      <c r="G250" s="228"/>
      <c r="H250" s="231">
        <v>926.9399999999999</v>
      </c>
      <c r="I250" s="232"/>
      <c r="J250" s="228"/>
      <c r="K250" s="228"/>
      <c r="L250" s="233"/>
      <c r="M250" s="234"/>
      <c r="N250" s="235"/>
      <c r="O250" s="235"/>
      <c r="P250" s="235"/>
      <c r="Q250" s="235"/>
      <c r="R250" s="235"/>
      <c r="S250" s="235"/>
      <c r="T250" s="236"/>
      <c r="AT250" s="237" t="s">
        <v>167</v>
      </c>
      <c r="AU250" s="237" t="s">
        <v>165</v>
      </c>
      <c r="AV250" s="12" t="s">
        <v>164</v>
      </c>
      <c r="AW250" s="12" t="s">
        <v>34</v>
      </c>
      <c r="AX250" s="12" t="s">
        <v>8</v>
      </c>
      <c r="AY250" s="237" t="s">
        <v>157</v>
      </c>
    </row>
    <row r="251" spans="2:65" s="1" customFormat="1" ht="16.5" customHeight="1">
      <c r="B251" s="38"/>
      <c r="C251" s="204" t="s">
        <v>314</v>
      </c>
      <c r="D251" s="204" t="s">
        <v>159</v>
      </c>
      <c r="E251" s="205" t="s">
        <v>315</v>
      </c>
      <c r="F251" s="206" t="s">
        <v>316</v>
      </c>
      <c r="G251" s="207" t="s">
        <v>162</v>
      </c>
      <c r="H251" s="208">
        <v>90.96</v>
      </c>
      <c r="I251" s="209"/>
      <c r="J251" s="208">
        <f>ROUND(I251*H251,0)</f>
        <v>0</v>
      </c>
      <c r="K251" s="206" t="s">
        <v>163</v>
      </c>
      <c r="L251" s="43"/>
      <c r="M251" s="210" t="s">
        <v>20</v>
      </c>
      <c r="N251" s="211" t="s">
        <v>46</v>
      </c>
      <c r="O251" s="79"/>
      <c r="P251" s="212">
        <f>O251*H251</f>
        <v>0</v>
      </c>
      <c r="Q251" s="212">
        <v>0.00438</v>
      </c>
      <c r="R251" s="212">
        <f>Q251*H251</f>
        <v>0.3984048</v>
      </c>
      <c r="S251" s="212">
        <v>0</v>
      </c>
      <c r="T251" s="213">
        <f>S251*H251</f>
        <v>0</v>
      </c>
      <c r="AR251" s="17" t="s">
        <v>164</v>
      </c>
      <c r="AT251" s="17" t="s">
        <v>159</v>
      </c>
      <c r="AU251" s="17" t="s">
        <v>165</v>
      </c>
      <c r="AY251" s="17" t="s">
        <v>157</v>
      </c>
      <c r="BE251" s="214">
        <f>IF(N251="základní",J251,0)</f>
        <v>0</v>
      </c>
      <c r="BF251" s="214">
        <f>IF(N251="snížená",J251,0)</f>
        <v>0</v>
      </c>
      <c r="BG251" s="214">
        <f>IF(N251="zákl. přenesená",J251,0)</f>
        <v>0</v>
      </c>
      <c r="BH251" s="214">
        <f>IF(N251="sníž. přenesená",J251,0)</f>
        <v>0</v>
      </c>
      <c r="BI251" s="214">
        <f>IF(N251="nulová",J251,0)</f>
        <v>0</v>
      </c>
      <c r="BJ251" s="17" t="s">
        <v>165</v>
      </c>
      <c r="BK251" s="214">
        <f>ROUND(I251*H251,0)</f>
        <v>0</v>
      </c>
      <c r="BL251" s="17" t="s">
        <v>164</v>
      </c>
      <c r="BM251" s="17" t="s">
        <v>2910</v>
      </c>
    </row>
    <row r="252" spans="2:51" s="13" customFormat="1" ht="12">
      <c r="B252" s="238"/>
      <c r="C252" s="239"/>
      <c r="D252" s="217" t="s">
        <v>167</v>
      </c>
      <c r="E252" s="240" t="s">
        <v>20</v>
      </c>
      <c r="F252" s="241" t="s">
        <v>318</v>
      </c>
      <c r="G252" s="239"/>
      <c r="H252" s="240" t="s">
        <v>20</v>
      </c>
      <c r="I252" s="242"/>
      <c r="J252" s="239"/>
      <c r="K252" s="239"/>
      <c r="L252" s="243"/>
      <c r="M252" s="244"/>
      <c r="N252" s="245"/>
      <c r="O252" s="245"/>
      <c r="P252" s="245"/>
      <c r="Q252" s="245"/>
      <c r="R252" s="245"/>
      <c r="S252" s="245"/>
      <c r="T252" s="246"/>
      <c r="AT252" s="247" t="s">
        <v>167</v>
      </c>
      <c r="AU252" s="247" t="s">
        <v>165</v>
      </c>
      <c r="AV252" s="13" t="s">
        <v>8</v>
      </c>
      <c r="AW252" s="13" t="s">
        <v>34</v>
      </c>
      <c r="AX252" s="13" t="s">
        <v>74</v>
      </c>
      <c r="AY252" s="247" t="s">
        <v>157</v>
      </c>
    </row>
    <row r="253" spans="2:51" s="13" customFormat="1" ht="12">
      <c r="B253" s="238"/>
      <c r="C253" s="239"/>
      <c r="D253" s="217" t="s">
        <v>167</v>
      </c>
      <c r="E253" s="240" t="s">
        <v>20</v>
      </c>
      <c r="F253" s="241" t="s">
        <v>300</v>
      </c>
      <c r="G253" s="239"/>
      <c r="H253" s="240" t="s">
        <v>20</v>
      </c>
      <c r="I253" s="242"/>
      <c r="J253" s="239"/>
      <c r="K253" s="239"/>
      <c r="L253" s="243"/>
      <c r="M253" s="244"/>
      <c r="N253" s="245"/>
      <c r="O253" s="245"/>
      <c r="P253" s="245"/>
      <c r="Q253" s="245"/>
      <c r="R253" s="245"/>
      <c r="S253" s="245"/>
      <c r="T253" s="246"/>
      <c r="AT253" s="247" t="s">
        <v>167</v>
      </c>
      <c r="AU253" s="247" t="s">
        <v>165</v>
      </c>
      <c r="AV253" s="13" t="s">
        <v>8</v>
      </c>
      <c r="AW253" s="13" t="s">
        <v>34</v>
      </c>
      <c r="AX253" s="13" t="s">
        <v>74</v>
      </c>
      <c r="AY253" s="247" t="s">
        <v>157</v>
      </c>
    </row>
    <row r="254" spans="2:51" s="11" customFormat="1" ht="12">
      <c r="B254" s="215"/>
      <c r="C254" s="216"/>
      <c r="D254" s="217" t="s">
        <v>167</v>
      </c>
      <c r="E254" s="218" t="s">
        <v>20</v>
      </c>
      <c r="F254" s="219" t="s">
        <v>319</v>
      </c>
      <c r="G254" s="216"/>
      <c r="H254" s="220">
        <v>35.86</v>
      </c>
      <c r="I254" s="221"/>
      <c r="J254" s="216"/>
      <c r="K254" s="216"/>
      <c r="L254" s="222"/>
      <c r="M254" s="223"/>
      <c r="N254" s="224"/>
      <c r="O254" s="224"/>
      <c r="P254" s="224"/>
      <c r="Q254" s="224"/>
      <c r="R254" s="224"/>
      <c r="S254" s="224"/>
      <c r="T254" s="225"/>
      <c r="AT254" s="226" t="s">
        <v>167</v>
      </c>
      <c r="AU254" s="226" t="s">
        <v>165</v>
      </c>
      <c r="AV254" s="11" t="s">
        <v>165</v>
      </c>
      <c r="AW254" s="11" t="s">
        <v>34</v>
      </c>
      <c r="AX254" s="11" t="s">
        <v>74</v>
      </c>
      <c r="AY254" s="226" t="s">
        <v>157</v>
      </c>
    </row>
    <row r="255" spans="2:51" s="14" customFormat="1" ht="12">
      <c r="B255" s="257"/>
      <c r="C255" s="258"/>
      <c r="D255" s="217" t="s">
        <v>167</v>
      </c>
      <c r="E255" s="259" t="s">
        <v>20</v>
      </c>
      <c r="F255" s="260" t="s">
        <v>357</v>
      </c>
      <c r="G255" s="258"/>
      <c r="H255" s="261">
        <v>35.86</v>
      </c>
      <c r="I255" s="262"/>
      <c r="J255" s="258"/>
      <c r="K255" s="258"/>
      <c r="L255" s="263"/>
      <c r="M255" s="264"/>
      <c r="N255" s="265"/>
      <c r="O255" s="265"/>
      <c r="P255" s="265"/>
      <c r="Q255" s="265"/>
      <c r="R255" s="265"/>
      <c r="S255" s="265"/>
      <c r="T255" s="266"/>
      <c r="AT255" s="267" t="s">
        <v>167</v>
      </c>
      <c r="AU255" s="267" t="s">
        <v>165</v>
      </c>
      <c r="AV255" s="14" t="s">
        <v>175</v>
      </c>
      <c r="AW255" s="14" t="s">
        <v>34</v>
      </c>
      <c r="AX255" s="14" t="s">
        <v>74</v>
      </c>
      <c r="AY255" s="267" t="s">
        <v>157</v>
      </c>
    </row>
    <row r="256" spans="2:51" s="13" customFormat="1" ht="12">
      <c r="B256" s="238"/>
      <c r="C256" s="239"/>
      <c r="D256" s="217" t="s">
        <v>167</v>
      </c>
      <c r="E256" s="240" t="s">
        <v>20</v>
      </c>
      <c r="F256" s="241" t="s">
        <v>302</v>
      </c>
      <c r="G256" s="239"/>
      <c r="H256" s="240" t="s">
        <v>20</v>
      </c>
      <c r="I256" s="242"/>
      <c r="J256" s="239"/>
      <c r="K256" s="239"/>
      <c r="L256" s="243"/>
      <c r="M256" s="244"/>
      <c r="N256" s="245"/>
      <c r="O256" s="245"/>
      <c r="P256" s="245"/>
      <c r="Q256" s="245"/>
      <c r="R256" s="245"/>
      <c r="S256" s="245"/>
      <c r="T256" s="246"/>
      <c r="AT256" s="247" t="s">
        <v>167</v>
      </c>
      <c r="AU256" s="247" t="s">
        <v>165</v>
      </c>
      <c r="AV256" s="13" t="s">
        <v>8</v>
      </c>
      <c r="AW256" s="13" t="s">
        <v>34</v>
      </c>
      <c r="AX256" s="13" t="s">
        <v>74</v>
      </c>
      <c r="AY256" s="247" t="s">
        <v>157</v>
      </c>
    </row>
    <row r="257" spans="2:51" s="11" customFormat="1" ht="12">
      <c r="B257" s="215"/>
      <c r="C257" s="216"/>
      <c r="D257" s="217" t="s">
        <v>167</v>
      </c>
      <c r="E257" s="218" t="s">
        <v>20</v>
      </c>
      <c r="F257" s="219" t="s">
        <v>320</v>
      </c>
      <c r="G257" s="216"/>
      <c r="H257" s="220">
        <v>11.38</v>
      </c>
      <c r="I257" s="221"/>
      <c r="J257" s="216"/>
      <c r="K257" s="216"/>
      <c r="L257" s="222"/>
      <c r="M257" s="223"/>
      <c r="N257" s="224"/>
      <c r="O257" s="224"/>
      <c r="P257" s="224"/>
      <c r="Q257" s="224"/>
      <c r="R257" s="224"/>
      <c r="S257" s="224"/>
      <c r="T257" s="225"/>
      <c r="AT257" s="226" t="s">
        <v>167</v>
      </c>
      <c r="AU257" s="226" t="s">
        <v>165</v>
      </c>
      <c r="AV257" s="11" t="s">
        <v>165</v>
      </c>
      <c r="AW257" s="11" t="s">
        <v>34</v>
      </c>
      <c r="AX257" s="11" t="s">
        <v>74</v>
      </c>
      <c r="AY257" s="226" t="s">
        <v>157</v>
      </c>
    </row>
    <row r="258" spans="2:51" s="13" customFormat="1" ht="12">
      <c r="B258" s="238"/>
      <c r="C258" s="239"/>
      <c r="D258" s="217" t="s">
        <v>167</v>
      </c>
      <c r="E258" s="240" t="s">
        <v>20</v>
      </c>
      <c r="F258" s="241" t="s">
        <v>300</v>
      </c>
      <c r="G258" s="239"/>
      <c r="H258" s="240" t="s">
        <v>20</v>
      </c>
      <c r="I258" s="242"/>
      <c r="J258" s="239"/>
      <c r="K258" s="239"/>
      <c r="L258" s="243"/>
      <c r="M258" s="244"/>
      <c r="N258" s="245"/>
      <c r="O258" s="245"/>
      <c r="P258" s="245"/>
      <c r="Q258" s="245"/>
      <c r="R258" s="245"/>
      <c r="S258" s="245"/>
      <c r="T258" s="246"/>
      <c r="AT258" s="247" t="s">
        <v>167</v>
      </c>
      <c r="AU258" s="247" t="s">
        <v>165</v>
      </c>
      <c r="AV258" s="13" t="s">
        <v>8</v>
      </c>
      <c r="AW258" s="13" t="s">
        <v>34</v>
      </c>
      <c r="AX258" s="13" t="s">
        <v>74</v>
      </c>
      <c r="AY258" s="247" t="s">
        <v>157</v>
      </c>
    </row>
    <row r="259" spans="2:51" s="11" customFormat="1" ht="12">
      <c r="B259" s="215"/>
      <c r="C259" s="216"/>
      <c r="D259" s="217" t="s">
        <v>167</v>
      </c>
      <c r="E259" s="218" t="s">
        <v>20</v>
      </c>
      <c r="F259" s="219" t="s">
        <v>321</v>
      </c>
      <c r="G259" s="216"/>
      <c r="H259" s="220">
        <v>14.64</v>
      </c>
      <c r="I259" s="221"/>
      <c r="J259" s="216"/>
      <c r="K259" s="216"/>
      <c r="L259" s="222"/>
      <c r="M259" s="223"/>
      <c r="N259" s="224"/>
      <c r="O259" s="224"/>
      <c r="P259" s="224"/>
      <c r="Q259" s="224"/>
      <c r="R259" s="224"/>
      <c r="S259" s="224"/>
      <c r="T259" s="225"/>
      <c r="AT259" s="226" t="s">
        <v>167</v>
      </c>
      <c r="AU259" s="226" t="s">
        <v>165</v>
      </c>
      <c r="AV259" s="11" t="s">
        <v>165</v>
      </c>
      <c r="AW259" s="11" t="s">
        <v>34</v>
      </c>
      <c r="AX259" s="11" t="s">
        <v>74</v>
      </c>
      <c r="AY259" s="226" t="s">
        <v>157</v>
      </c>
    </row>
    <row r="260" spans="2:51" s="13" customFormat="1" ht="12">
      <c r="B260" s="238"/>
      <c r="C260" s="239"/>
      <c r="D260" s="217" t="s">
        <v>167</v>
      </c>
      <c r="E260" s="240" t="s">
        <v>20</v>
      </c>
      <c r="F260" s="241" t="s">
        <v>305</v>
      </c>
      <c r="G260" s="239"/>
      <c r="H260" s="240" t="s">
        <v>20</v>
      </c>
      <c r="I260" s="242"/>
      <c r="J260" s="239"/>
      <c r="K260" s="239"/>
      <c r="L260" s="243"/>
      <c r="M260" s="244"/>
      <c r="N260" s="245"/>
      <c r="O260" s="245"/>
      <c r="P260" s="245"/>
      <c r="Q260" s="245"/>
      <c r="R260" s="245"/>
      <c r="S260" s="245"/>
      <c r="T260" s="246"/>
      <c r="AT260" s="247" t="s">
        <v>167</v>
      </c>
      <c r="AU260" s="247" t="s">
        <v>165</v>
      </c>
      <c r="AV260" s="13" t="s">
        <v>8</v>
      </c>
      <c r="AW260" s="13" t="s">
        <v>34</v>
      </c>
      <c r="AX260" s="13" t="s">
        <v>74</v>
      </c>
      <c r="AY260" s="247" t="s">
        <v>157</v>
      </c>
    </row>
    <row r="261" spans="2:51" s="11" customFormat="1" ht="12">
      <c r="B261" s="215"/>
      <c r="C261" s="216"/>
      <c r="D261" s="217" t="s">
        <v>167</v>
      </c>
      <c r="E261" s="218" t="s">
        <v>20</v>
      </c>
      <c r="F261" s="219" t="s">
        <v>322</v>
      </c>
      <c r="G261" s="216"/>
      <c r="H261" s="220">
        <v>15.14</v>
      </c>
      <c r="I261" s="221"/>
      <c r="J261" s="216"/>
      <c r="K261" s="216"/>
      <c r="L261" s="222"/>
      <c r="M261" s="223"/>
      <c r="N261" s="224"/>
      <c r="O261" s="224"/>
      <c r="P261" s="224"/>
      <c r="Q261" s="224"/>
      <c r="R261" s="224"/>
      <c r="S261" s="224"/>
      <c r="T261" s="225"/>
      <c r="AT261" s="226" t="s">
        <v>167</v>
      </c>
      <c r="AU261" s="226" t="s">
        <v>165</v>
      </c>
      <c r="AV261" s="11" t="s">
        <v>165</v>
      </c>
      <c r="AW261" s="11" t="s">
        <v>34</v>
      </c>
      <c r="AX261" s="11" t="s">
        <v>74</v>
      </c>
      <c r="AY261" s="226" t="s">
        <v>157</v>
      </c>
    </row>
    <row r="262" spans="2:51" s="13" customFormat="1" ht="12">
      <c r="B262" s="238"/>
      <c r="C262" s="239"/>
      <c r="D262" s="217" t="s">
        <v>167</v>
      </c>
      <c r="E262" s="240" t="s">
        <v>20</v>
      </c>
      <c r="F262" s="241" t="s">
        <v>307</v>
      </c>
      <c r="G262" s="239"/>
      <c r="H262" s="240" t="s">
        <v>20</v>
      </c>
      <c r="I262" s="242"/>
      <c r="J262" s="239"/>
      <c r="K262" s="239"/>
      <c r="L262" s="243"/>
      <c r="M262" s="244"/>
      <c r="N262" s="245"/>
      <c r="O262" s="245"/>
      <c r="P262" s="245"/>
      <c r="Q262" s="245"/>
      <c r="R262" s="245"/>
      <c r="S262" s="245"/>
      <c r="T262" s="246"/>
      <c r="AT262" s="247" t="s">
        <v>167</v>
      </c>
      <c r="AU262" s="247" t="s">
        <v>165</v>
      </c>
      <c r="AV262" s="13" t="s">
        <v>8</v>
      </c>
      <c r="AW262" s="13" t="s">
        <v>34</v>
      </c>
      <c r="AX262" s="13" t="s">
        <v>74</v>
      </c>
      <c r="AY262" s="247" t="s">
        <v>157</v>
      </c>
    </row>
    <row r="263" spans="2:51" s="11" customFormat="1" ht="12">
      <c r="B263" s="215"/>
      <c r="C263" s="216"/>
      <c r="D263" s="217" t="s">
        <v>167</v>
      </c>
      <c r="E263" s="218" t="s">
        <v>20</v>
      </c>
      <c r="F263" s="219" t="s">
        <v>323</v>
      </c>
      <c r="G263" s="216"/>
      <c r="H263" s="220">
        <v>38.13</v>
      </c>
      <c r="I263" s="221"/>
      <c r="J263" s="216"/>
      <c r="K263" s="216"/>
      <c r="L263" s="222"/>
      <c r="M263" s="223"/>
      <c r="N263" s="224"/>
      <c r="O263" s="224"/>
      <c r="P263" s="224"/>
      <c r="Q263" s="224"/>
      <c r="R263" s="224"/>
      <c r="S263" s="224"/>
      <c r="T263" s="225"/>
      <c r="AT263" s="226" t="s">
        <v>167</v>
      </c>
      <c r="AU263" s="226" t="s">
        <v>165</v>
      </c>
      <c r="AV263" s="11" t="s">
        <v>165</v>
      </c>
      <c r="AW263" s="11" t="s">
        <v>34</v>
      </c>
      <c r="AX263" s="11" t="s">
        <v>74</v>
      </c>
      <c r="AY263" s="226" t="s">
        <v>157</v>
      </c>
    </row>
    <row r="264" spans="2:51" s="14" customFormat="1" ht="12">
      <c r="B264" s="257"/>
      <c r="C264" s="258"/>
      <c r="D264" s="217" t="s">
        <v>167</v>
      </c>
      <c r="E264" s="259" t="s">
        <v>20</v>
      </c>
      <c r="F264" s="260" t="s">
        <v>357</v>
      </c>
      <c r="G264" s="258"/>
      <c r="H264" s="261">
        <v>79.29</v>
      </c>
      <c r="I264" s="262"/>
      <c r="J264" s="258"/>
      <c r="K264" s="258"/>
      <c r="L264" s="263"/>
      <c r="M264" s="264"/>
      <c r="N264" s="265"/>
      <c r="O264" s="265"/>
      <c r="P264" s="265"/>
      <c r="Q264" s="265"/>
      <c r="R264" s="265"/>
      <c r="S264" s="265"/>
      <c r="T264" s="266"/>
      <c r="AT264" s="267" t="s">
        <v>167</v>
      </c>
      <c r="AU264" s="267" t="s">
        <v>165</v>
      </c>
      <c r="AV264" s="14" t="s">
        <v>175</v>
      </c>
      <c r="AW264" s="14" t="s">
        <v>34</v>
      </c>
      <c r="AX264" s="14" t="s">
        <v>74</v>
      </c>
      <c r="AY264" s="267" t="s">
        <v>157</v>
      </c>
    </row>
    <row r="265" spans="2:51" s="13" customFormat="1" ht="12">
      <c r="B265" s="238"/>
      <c r="C265" s="239"/>
      <c r="D265" s="217" t="s">
        <v>167</v>
      </c>
      <c r="E265" s="240" t="s">
        <v>20</v>
      </c>
      <c r="F265" s="241" t="s">
        <v>309</v>
      </c>
      <c r="G265" s="239"/>
      <c r="H265" s="240" t="s">
        <v>20</v>
      </c>
      <c r="I265" s="242"/>
      <c r="J265" s="239"/>
      <c r="K265" s="239"/>
      <c r="L265" s="243"/>
      <c r="M265" s="244"/>
      <c r="N265" s="245"/>
      <c r="O265" s="245"/>
      <c r="P265" s="245"/>
      <c r="Q265" s="245"/>
      <c r="R265" s="245"/>
      <c r="S265" s="245"/>
      <c r="T265" s="246"/>
      <c r="AT265" s="247" t="s">
        <v>167</v>
      </c>
      <c r="AU265" s="247" t="s">
        <v>165</v>
      </c>
      <c r="AV265" s="13" t="s">
        <v>8</v>
      </c>
      <c r="AW265" s="13" t="s">
        <v>34</v>
      </c>
      <c r="AX265" s="13" t="s">
        <v>74</v>
      </c>
      <c r="AY265" s="247" t="s">
        <v>157</v>
      </c>
    </row>
    <row r="266" spans="2:51" s="13" customFormat="1" ht="12">
      <c r="B266" s="238"/>
      <c r="C266" s="239"/>
      <c r="D266" s="217" t="s">
        <v>167</v>
      </c>
      <c r="E266" s="240" t="s">
        <v>20</v>
      </c>
      <c r="F266" s="241" t="s">
        <v>239</v>
      </c>
      <c r="G266" s="239"/>
      <c r="H266" s="240" t="s">
        <v>20</v>
      </c>
      <c r="I266" s="242"/>
      <c r="J266" s="239"/>
      <c r="K266" s="239"/>
      <c r="L266" s="243"/>
      <c r="M266" s="244"/>
      <c r="N266" s="245"/>
      <c r="O266" s="245"/>
      <c r="P266" s="245"/>
      <c r="Q266" s="245"/>
      <c r="R266" s="245"/>
      <c r="S266" s="245"/>
      <c r="T266" s="246"/>
      <c r="AT266" s="247" t="s">
        <v>167</v>
      </c>
      <c r="AU266" s="247" t="s">
        <v>165</v>
      </c>
      <c r="AV266" s="13" t="s">
        <v>8</v>
      </c>
      <c r="AW266" s="13" t="s">
        <v>34</v>
      </c>
      <c r="AX266" s="13" t="s">
        <v>74</v>
      </c>
      <c r="AY266" s="247" t="s">
        <v>157</v>
      </c>
    </row>
    <row r="267" spans="2:51" s="11" customFormat="1" ht="12">
      <c r="B267" s="215"/>
      <c r="C267" s="216"/>
      <c r="D267" s="217" t="s">
        <v>167</v>
      </c>
      <c r="E267" s="218" t="s">
        <v>20</v>
      </c>
      <c r="F267" s="219" t="s">
        <v>324</v>
      </c>
      <c r="G267" s="216"/>
      <c r="H267" s="220">
        <v>-24.19</v>
      </c>
      <c r="I267" s="221"/>
      <c r="J267" s="216"/>
      <c r="K267" s="216"/>
      <c r="L267" s="222"/>
      <c r="M267" s="223"/>
      <c r="N267" s="224"/>
      <c r="O267" s="224"/>
      <c r="P267" s="224"/>
      <c r="Q267" s="224"/>
      <c r="R267" s="224"/>
      <c r="S267" s="224"/>
      <c r="T267" s="225"/>
      <c r="AT267" s="226" t="s">
        <v>167</v>
      </c>
      <c r="AU267" s="226" t="s">
        <v>165</v>
      </c>
      <c r="AV267" s="11" t="s">
        <v>165</v>
      </c>
      <c r="AW267" s="11" t="s">
        <v>34</v>
      </c>
      <c r="AX267" s="11" t="s">
        <v>74</v>
      </c>
      <c r="AY267" s="226" t="s">
        <v>157</v>
      </c>
    </row>
    <row r="268" spans="2:51" s="12" customFormat="1" ht="12">
      <c r="B268" s="227"/>
      <c r="C268" s="228"/>
      <c r="D268" s="217" t="s">
        <v>167</v>
      </c>
      <c r="E268" s="229" t="s">
        <v>20</v>
      </c>
      <c r="F268" s="230" t="s">
        <v>169</v>
      </c>
      <c r="G268" s="228"/>
      <c r="H268" s="231">
        <v>90.96000000000001</v>
      </c>
      <c r="I268" s="232"/>
      <c r="J268" s="228"/>
      <c r="K268" s="228"/>
      <c r="L268" s="233"/>
      <c r="M268" s="234"/>
      <c r="N268" s="235"/>
      <c r="O268" s="235"/>
      <c r="P268" s="235"/>
      <c r="Q268" s="235"/>
      <c r="R268" s="235"/>
      <c r="S268" s="235"/>
      <c r="T268" s="236"/>
      <c r="AT268" s="237" t="s">
        <v>167</v>
      </c>
      <c r="AU268" s="237" t="s">
        <v>165</v>
      </c>
      <c r="AV268" s="12" t="s">
        <v>164</v>
      </c>
      <c r="AW268" s="12" t="s">
        <v>34</v>
      </c>
      <c r="AX268" s="12" t="s">
        <v>8</v>
      </c>
      <c r="AY268" s="237" t="s">
        <v>157</v>
      </c>
    </row>
    <row r="269" spans="2:65" s="1" customFormat="1" ht="16.5" customHeight="1">
      <c r="B269" s="38"/>
      <c r="C269" s="204" t="s">
        <v>325</v>
      </c>
      <c r="D269" s="204" t="s">
        <v>159</v>
      </c>
      <c r="E269" s="205" t="s">
        <v>315</v>
      </c>
      <c r="F269" s="206" t="s">
        <v>316</v>
      </c>
      <c r="G269" s="207" t="s">
        <v>162</v>
      </c>
      <c r="H269" s="208">
        <v>108.29</v>
      </c>
      <c r="I269" s="209"/>
      <c r="J269" s="208">
        <f>ROUND(I269*H269,0)</f>
        <v>0</v>
      </c>
      <c r="K269" s="206" t="s">
        <v>163</v>
      </c>
      <c r="L269" s="43"/>
      <c r="M269" s="210" t="s">
        <v>20</v>
      </c>
      <c r="N269" s="211" t="s">
        <v>46</v>
      </c>
      <c r="O269" s="79"/>
      <c r="P269" s="212">
        <f>O269*H269</f>
        <v>0</v>
      </c>
      <c r="Q269" s="212">
        <v>0.00438</v>
      </c>
      <c r="R269" s="212">
        <f>Q269*H269</f>
        <v>0.47431020000000007</v>
      </c>
      <c r="S269" s="212">
        <v>0</v>
      </c>
      <c r="T269" s="213">
        <f>S269*H269</f>
        <v>0</v>
      </c>
      <c r="AR269" s="17" t="s">
        <v>164</v>
      </c>
      <c r="AT269" s="17" t="s">
        <v>159</v>
      </c>
      <c r="AU269" s="17" t="s">
        <v>165</v>
      </c>
      <c r="AY269" s="17" t="s">
        <v>157</v>
      </c>
      <c r="BE269" s="214">
        <f>IF(N269="základní",J269,0)</f>
        <v>0</v>
      </c>
      <c r="BF269" s="214">
        <f>IF(N269="snížená",J269,0)</f>
        <v>0</v>
      </c>
      <c r="BG269" s="214">
        <f>IF(N269="zákl. přenesená",J269,0)</f>
        <v>0</v>
      </c>
      <c r="BH269" s="214">
        <f>IF(N269="sníž. přenesená",J269,0)</f>
        <v>0</v>
      </c>
      <c r="BI269" s="214">
        <f>IF(N269="nulová",J269,0)</f>
        <v>0</v>
      </c>
      <c r="BJ269" s="17" t="s">
        <v>165</v>
      </c>
      <c r="BK269" s="214">
        <f>ROUND(I269*H269,0)</f>
        <v>0</v>
      </c>
      <c r="BL269" s="17" t="s">
        <v>164</v>
      </c>
      <c r="BM269" s="17" t="s">
        <v>2911</v>
      </c>
    </row>
    <row r="270" spans="2:51" s="13" customFormat="1" ht="12">
      <c r="B270" s="238"/>
      <c r="C270" s="239"/>
      <c r="D270" s="217" t="s">
        <v>167</v>
      </c>
      <c r="E270" s="240" t="s">
        <v>20</v>
      </c>
      <c r="F270" s="241" t="s">
        <v>261</v>
      </c>
      <c r="G270" s="239"/>
      <c r="H270" s="240" t="s">
        <v>20</v>
      </c>
      <c r="I270" s="242"/>
      <c r="J270" s="239"/>
      <c r="K270" s="239"/>
      <c r="L270" s="243"/>
      <c r="M270" s="244"/>
      <c r="N270" s="245"/>
      <c r="O270" s="245"/>
      <c r="P270" s="245"/>
      <c r="Q270" s="245"/>
      <c r="R270" s="245"/>
      <c r="S270" s="245"/>
      <c r="T270" s="246"/>
      <c r="AT270" s="247" t="s">
        <v>167</v>
      </c>
      <c r="AU270" s="247" t="s">
        <v>165</v>
      </c>
      <c r="AV270" s="13" t="s">
        <v>8</v>
      </c>
      <c r="AW270" s="13" t="s">
        <v>34</v>
      </c>
      <c r="AX270" s="13" t="s">
        <v>74</v>
      </c>
      <c r="AY270" s="247" t="s">
        <v>157</v>
      </c>
    </row>
    <row r="271" spans="2:51" s="11" customFormat="1" ht="12">
      <c r="B271" s="215"/>
      <c r="C271" s="216"/>
      <c r="D271" s="217" t="s">
        <v>167</v>
      </c>
      <c r="E271" s="218" t="s">
        <v>20</v>
      </c>
      <c r="F271" s="219" t="s">
        <v>327</v>
      </c>
      <c r="G271" s="216"/>
      <c r="H271" s="220">
        <v>100.35</v>
      </c>
      <c r="I271" s="221"/>
      <c r="J271" s="216"/>
      <c r="K271" s="216"/>
      <c r="L271" s="222"/>
      <c r="M271" s="223"/>
      <c r="N271" s="224"/>
      <c r="O271" s="224"/>
      <c r="P271" s="224"/>
      <c r="Q271" s="224"/>
      <c r="R271" s="224"/>
      <c r="S271" s="224"/>
      <c r="T271" s="225"/>
      <c r="AT271" s="226" t="s">
        <v>167</v>
      </c>
      <c r="AU271" s="226" t="s">
        <v>165</v>
      </c>
      <c r="AV271" s="11" t="s">
        <v>165</v>
      </c>
      <c r="AW271" s="11" t="s">
        <v>34</v>
      </c>
      <c r="AX271" s="11" t="s">
        <v>74</v>
      </c>
      <c r="AY271" s="226" t="s">
        <v>157</v>
      </c>
    </row>
    <row r="272" spans="2:51" s="11" customFormat="1" ht="12">
      <c r="B272" s="215"/>
      <c r="C272" s="216"/>
      <c r="D272" s="217" t="s">
        <v>167</v>
      </c>
      <c r="E272" s="218" t="s">
        <v>20</v>
      </c>
      <c r="F272" s="219" t="s">
        <v>328</v>
      </c>
      <c r="G272" s="216"/>
      <c r="H272" s="220">
        <v>7.94</v>
      </c>
      <c r="I272" s="221"/>
      <c r="J272" s="216"/>
      <c r="K272" s="216"/>
      <c r="L272" s="222"/>
      <c r="M272" s="223"/>
      <c r="N272" s="224"/>
      <c r="O272" s="224"/>
      <c r="P272" s="224"/>
      <c r="Q272" s="224"/>
      <c r="R272" s="224"/>
      <c r="S272" s="224"/>
      <c r="T272" s="225"/>
      <c r="AT272" s="226" t="s">
        <v>167</v>
      </c>
      <c r="AU272" s="226" t="s">
        <v>165</v>
      </c>
      <c r="AV272" s="11" t="s">
        <v>165</v>
      </c>
      <c r="AW272" s="11" t="s">
        <v>34</v>
      </c>
      <c r="AX272" s="11" t="s">
        <v>74</v>
      </c>
      <c r="AY272" s="226" t="s">
        <v>157</v>
      </c>
    </row>
    <row r="273" spans="2:51" s="12" customFormat="1" ht="12">
      <c r="B273" s="227"/>
      <c r="C273" s="228"/>
      <c r="D273" s="217" t="s">
        <v>167</v>
      </c>
      <c r="E273" s="229" t="s">
        <v>20</v>
      </c>
      <c r="F273" s="230" t="s">
        <v>169</v>
      </c>
      <c r="G273" s="228"/>
      <c r="H273" s="231">
        <v>108.28999999999999</v>
      </c>
      <c r="I273" s="232"/>
      <c r="J273" s="228"/>
      <c r="K273" s="228"/>
      <c r="L273" s="233"/>
      <c r="M273" s="234"/>
      <c r="N273" s="235"/>
      <c r="O273" s="235"/>
      <c r="P273" s="235"/>
      <c r="Q273" s="235"/>
      <c r="R273" s="235"/>
      <c r="S273" s="235"/>
      <c r="T273" s="236"/>
      <c r="AT273" s="237" t="s">
        <v>167</v>
      </c>
      <c r="AU273" s="237" t="s">
        <v>165</v>
      </c>
      <c r="AV273" s="12" t="s">
        <v>164</v>
      </c>
      <c r="AW273" s="12" t="s">
        <v>34</v>
      </c>
      <c r="AX273" s="12" t="s">
        <v>8</v>
      </c>
      <c r="AY273" s="237" t="s">
        <v>157</v>
      </c>
    </row>
    <row r="274" spans="2:65" s="1" customFormat="1" ht="22.5" customHeight="1">
      <c r="B274" s="38"/>
      <c r="C274" s="204" t="s">
        <v>329</v>
      </c>
      <c r="D274" s="204" t="s">
        <v>159</v>
      </c>
      <c r="E274" s="205" t="s">
        <v>330</v>
      </c>
      <c r="F274" s="206" t="s">
        <v>331</v>
      </c>
      <c r="G274" s="207" t="s">
        <v>162</v>
      </c>
      <c r="H274" s="208">
        <v>932.98</v>
      </c>
      <c r="I274" s="209"/>
      <c r="J274" s="208">
        <f>ROUND(I274*H274,0)</f>
        <v>0</v>
      </c>
      <c r="K274" s="206" t="s">
        <v>163</v>
      </c>
      <c r="L274" s="43"/>
      <c r="M274" s="210" t="s">
        <v>20</v>
      </c>
      <c r="N274" s="211" t="s">
        <v>46</v>
      </c>
      <c r="O274" s="79"/>
      <c r="P274" s="212">
        <f>O274*H274</f>
        <v>0</v>
      </c>
      <c r="Q274" s="212">
        <v>0.00944</v>
      </c>
      <c r="R274" s="212">
        <f>Q274*H274</f>
        <v>8.8073312</v>
      </c>
      <c r="S274" s="212">
        <v>0</v>
      </c>
      <c r="T274" s="213">
        <f>S274*H274</f>
        <v>0</v>
      </c>
      <c r="AR274" s="17" t="s">
        <v>164</v>
      </c>
      <c r="AT274" s="17" t="s">
        <v>159</v>
      </c>
      <c r="AU274" s="17" t="s">
        <v>165</v>
      </c>
      <c r="AY274" s="17" t="s">
        <v>157</v>
      </c>
      <c r="BE274" s="214">
        <f>IF(N274="základní",J274,0)</f>
        <v>0</v>
      </c>
      <c r="BF274" s="214">
        <f>IF(N274="snížená",J274,0)</f>
        <v>0</v>
      </c>
      <c r="BG274" s="214">
        <f>IF(N274="zákl. přenesená",J274,0)</f>
        <v>0</v>
      </c>
      <c r="BH274" s="214">
        <f>IF(N274="sníž. přenesená",J274,0)</f>
        <v>0</v>
      </c>
      <c r="BI274" s="214">
        <f>IF(N274="nulová",J274,0)</f>
        <v>0</v>
      </c>
      <c r="BJ274" s="17" t="s">
        <v>165</v>
      </c>
      <c r="BK274" s="214">
        <f>ROUND(I274*H274,0)</f>
        <v>0</v>
      </c>
      <c r="BL274" s="17" t="s">
        <v>164</v>
      </c>
      <c r="BM274" s="17" t="s">
        <v>2912</v>
      </c>
    </row>
    <row r="275" spans="2:51" s="13" customFormat="1" ht="12">
      <c r="B275" s="238"/>
      <c r="C275" s="239"/>
      <c r="D275" s="217" t="s">
        <v>167</v>
      </c>
      <c r="E275" s="240" t="s">
        <v>20</v>
      </c>
      <c r="F275" s="241" t="s">
        <v>300</v>
      </c>
      <c r="G275" s="239"/>
      <c r="H275" s="240" t="s">
        <v>20</v>
      </c>
      <c r="I275" s="242"/>
      <c r="J275" s="239"/>
      <c r="K275" s="239"/>
      <c r="L275" s="243"/>
      <c r="M275" s="244"/>
      <c r="N275" s="245"/>
      <c r="O275" s="245"/>
      <c r="P275" s="245"/>
      <c r="Q275" s="245"/>
      <c r="R275" s="245"/>
      <c r="S275" s="245"/>
      <c r="T275" s="246"/>
      <c r="AT275" s="247" t="s">
        <v>167</v>
      </c>
      <c r="AU275" s="247" t="s">
        <v>165</v>
      </c>
      <c r="AV275" s="13" t="s">
        <v>8</v>
      </c>
      <c r="AW275" s="13" t="s">
        <v>34</v>
      </c>
      <c r="AX275" s="13" t="s">
        <v>74</v>
      </c>
      <c r="AY275" s="247" t="s">
        <v>157</v>
      </c>
    </row>
    <row r="276" spans="2:51" s="11" customFormat="1" ht="12">
      <c r="B276" s="215"/>
      <c r="C276" s="216"/>
      <c r="D276" s="217" t="s">
        <v>167</v>
      </c>
      <c r="E276" s="218" t="s">
        <v>20</v>
      </c>
      <c r="F276" s="219" t="s">
        <v>301</v>
      </c>
      <c r="G276" s="216"/>
      <c r="H276" s="220">
        <v>499.81</v>
      </c>
      <c r="I276" s="221"/>
      <c r="J276" s="216"/>
      <c r="K276" s="216"/>
      <c r="L276" s="222"/>
      <c r="M276" s="223"/>
      <c r="N276" s="224"/>
      <c r="O276" s="224"/>
      <c r="P276" s="224"/>
      <c r="Q276" s="224"/>
      <c r="R276" s="224"/>
      <c r="S276" s="224"/>
      <c r="T276" s="225"/>
      <c r="AT276" s="226" t="s">
        <v>167</v>
      </c>
      <c r="AU276" s="226" t="s">
        <v>165</v>
      </c>
      <c r="AV276" s="11" t="s">
        <v>165</v>
      </c>
      <c r="AW276" s="11" t="s">
        <v>34</v>
      </c>
      <c r="AX276" s="11" t="s">
        <v>74</v>
      </c>
      <c r="AY276" s="226" t="s">
        <v>157</v>
      </c>
    </row>
    <row r="277" spans="2:51" s="14" customFormat="1" ht="12">
      <c r="B277" s="257"/>
      <c r="C277" s="258"/>
      <c r="D277" s="217" t="s">
        <v>167</v>
      </c>
      <c r="E277" s="259" t="s">
        <v>20</v>
      </c>
      <c r="F277" s="260" t="s">
        <v>357</v>
      </c>
      <c r="G277" s="258"/>
      <c r="H277" s="261">
        <v>499.81</v>
      </c>
      <c r="I277" s="262"/>
      <c r="J277" s="258"/>
      <c r="K277" s="258"/>
      <c r="L277" s="263"/>
      <c r="M277" s="264"/>
      <c r="N277" s="265"/>
      <c r="O277" s="265"/>
      <c r="P277" s="265"/>
      <c r="Q277" s="265"/>
      <c r="R277" s="265"/>
      <c r="S277" s="265"/>
      <c r="T277" s="266"/>
      <c r="AT277" s="267" t="s">
        <v>167</v>
      </c>
      <c r="AU277" s="267" t="s">
        <v>165</v>
      </c>
      <c r="AV277" s="14" t="s">
        <v>175</v>
      </c>
      <c r="AW277" s="14" t="s">
        <v>34</v>
      </c>
      <c r="AX277" s="14" t="s">
        <v>74</v>
      </c>
      <c r="AY277" s="267" t="s">
        <v>157</v>
      </c>
    </row>
    <row r="278" spans="2:51" s="13" customFormat="1" ht="12">
      <c r="B278" s="238"/>
      <c r="C278" s="239"/>
      <c r="D278" s="217" t="s">
        <v>167</v>
      </c>
      <c r="E278" s="240" t="s">
        <v>20</v>
      </c>
      <c r="F278" s="241" t="s">
        <v>302</v>
      </c>
      <c r="G278" s="239"/>
      <c r="H278" s="240" t="s">
        <v>20</v>
      </c>
      <c r="I278" s="242"/>
      <c r="J278" s="239"/>
      <c r="K278" s="239"/>
      <c r="L278" s="243"/>
      <c r="M278" s="244"/>
      <c r="N278" s="245"/>
      <c r="O278" s="245"/>
      <c r="P278" s="245"/>
      <c r="Q278" s="245"/>
      <c r="R278" s="245"/>
      <c r="S278" s="245"/>
      <c r="T278" s="246"/>
      <c r="AT278" s="247" t="s">
        <v>167</v>
      </c>
      <c r="AU278" s="247" t="s">
        <v>165</v>
      </c>
      <c r="AV278" s="13" t="s">
        <v>8</v>
      </c>
      <c r="AW278" s="13" t="s">
        <v>34</v>
      </c>
      <c r="AX278" s="13" t="s">
        <v>74</v>
      </c>
      <c r="AY278" s="247" t="s">
        <v>157</v>
      </c>
    </row>
    <row r="279" spans="2:51" s="11" customFormat="1" ht="12">
      <c r="B279" s="215"/>
      <c r="C279" s="216"/>
      <c r="D279" s="217" t="s">
        <v>167</v>
      </c>
      <c r="E279" s="218" t="s">
        <v>20</v>
      </c>
      <c r="F279" s="219" t="s">
        <v>303</v>
      </c>
      <c r="G279" s="216"/>
      <c r="H279" s="220">
        <v>129.68</v>
      </c>
      <c r="I279" s="221"/>
      <c r="J279" s="216"/>
      <c r="K279" s="216"/>
      <c r="L279" s="222"/>
      <c r="M279" s="223"/>
      <c r="N279" s="224"/>
      <c r="O279" s="224"/>
      <c r="P279" s="224"/>
      <c r="Q279" s="224"/>
      <c r="R279" s="224"/>
      <c r="S279" s="224"/>
      <c r="T279" s="225"/>
      <c r="AT279" s="226" t="s">
        <v>167</v>
      </c>
      <c r="AU279" s="226" t="s">
        <v>165</v>
      </c>
      <c r="AV279" s="11" t="s">
        <v>165</v>
      </c>
      <c r="AW279" s="11" t="s">
        <v>34</v>
      </c>
      <c r="AX279" s="11" t="s">
        <v>74</v>
      </c>
      <c r="AY279" s="226" t="s">
        <v>157</v>
      </c>
    </row>
    <row r="280" spans="2:51" s="13" customFormat="1" ht="12">
      <c r="B280" s="238"/>
      <c r="C280" s="239"/>
      <c r="D280" s="217" t="s">
        <v>167</v>
      </c>
      <c r="E280" s="240" t="s">
        <v>20</v>
      </c>
      <c r="F280" s="241" t="s">
        <v>300</v>
      </c>
      <c r="G280" s="239"/>
      <c r="H280" s="240" t="s">
        <v>20</v>
      </c>
      <c r="I280" s="242"/>
      <c r="J280" s="239"/>
      <c r="K280" s="239"/>
      <c r="L280" s="243"/>
      <c r="M280" s="244"/>
      <c r="N280" s="245"/>
      <c r="O280" s="245"/>
      <c r="P280" s="245"/>
      <c r="Q280" s="245"/>
      <c r="R280" s="245"/>
      <c r="S280" s="245"/>
      <c r="T280" s="246"/>
      <c r="AT280" s="247" t="s">
        <v>167</v>
      </c>
      <c r="AU280" s="247" t="s">
        <v>165</v>
      </c>
      <c r="AV280" s="13" t="s">
        <v>8</v>
      </c>
      <c r="AW280" s="13" t="s">
        <v>34</v>
      </c>
      <c r="AX280" s="13" t="s">
        <v>74</v>
      </c>
      <c r="AY280" s="247" t="s">
        <v>157</v>
      </c>
    </row>
    <row r="281" spans="2:51" s="11" customFormat="1" ht="12">
      <c r="B281" s="215"/>
      <c r="C281" s="216"/>
      <c r="D281" s="217" t="s">
        <v>167</v>
      </c>
      <c r="E281" s="218" t="s">
        <v>20</v>
      </c>
      <c r="F281" s="219" t="s">
        <v>304</v>
      </c>
      <c r="G281" s="216"/>
      <c r="H281" s="220">
        <v>128.42</v>
      </c>
      <c r="I281" s="221"/>
      <c r="J281" s="216"/>
      <c r="K281" s="216"/>
      <c r="L281" s="222"/>
      <c r="M281" s="223"/>
      <c r="N281" s="224"/>
      <c r="O281" s="224"/>
      <c r="P281" s="224"/>
      <c r="Q281" s="224"/>
      <c r="R281" s="224"/>
      <c r="S281" s="224"/>
      <c r="T281" s="225"/>
      <c r="AT281" s="226" t="s">
        <v>167</v>
      </c>
      <c r="AU281" s="226" t="s">
        <v>165</v>
      </c>
      <c r="AV281" s="11" t="s">
        <v>165</v>
      </c>
      <c r="AW281" s="11" t="s">
        <v>34</v>
      </c>
      <c r="AX281" s="11" t="s">
        <v>74</v>
      </c>
      <c r="AY281" s="226" t="s">
        <v>157</v>
      </c>
    </row>
    <row r="282" spans="2:51" s="13" customFormat="1" ht="12">
      <c r="B282" s="238"/>
      <c r="C282" s="239"/>
      <c r="D282" s="217" t="s">
        <v>167</v>
      </c>
      <c r="E282" s="240" t="s">
        <v>20</v>
      </c>
      <c r="F282" s="241" t="s">
        <v>305</v>
      </c>
      <c r="G282" s="239"/>
      <c r="H282" s="240" t="s">
        <v>20</v>
      </c>
      <c r="I282" s="242"/>
      <c r="J282" s="239"/>
      <c r="K282" s="239"/>
      <c r="L282" s="243"/>
      <c r="M282" s="244"/>
      <c r="N282" s="245"/>
      <c r="O282" s="245"/>
      <c r="P282" s="245"/>
      <c r="Q282" s="245"/>
      <c r="R282" s="245"/>
      <c r="S282" s="245"/>
      <c r="T282" s="246"/>
      <c r="AT282" s="247" t="s">
        <v>167</v>
      </c>
      <c r="AU282" s="247" t="s">
        <v>165</v>
      </c>
      <c r="AV282" s="13" t="s">
        <v>8</v>
      </c>
      <c r="AW282" s="13" t="s">
        <v>34</v>
      </c>
      <c r="AX282" s="13" t="s">
        <v>74</v>
      </c>
      <c r="AY282" s="247" t="s">
        <v>157</v>
      </c>
    </row>
    <row r="283" spans="2:51" s="11" customFormat="1" ht="12">
      <c r="B283" s="215"/>
      <c r="C283" s="216"/>
      <c r="D283" s="217" t="s">
        <v>167</v>
      </c>
      <c r="E283" s="218" t="s">
        <v>20</v>
      </c>
      <c r="F283" s="219" t="s">
        <v>306</v>
      </c>
      <c r="G283" s="216"/>
      <c r="H283" s="220">
        <v>208.23</v>
      </c>
      <c r="I283" s="221"/>
      <c r="J283" s="216"/>
      <c r="K283" s="216"/>
      <c r="L283" s="222"/>
      <c r="M283" s="223"/>
      <c r="N283" s="224"/>
      <c r="O283" s="224"/>
      <c r="P283" s="224"/>
      <c r="Q283" s="224"/>
      <c r="R283" s="224"/>
      <c r="S283" s="224"/>
      <c r="T283" s="225"/>
      <c r="AT283" s="226" t="s">
        <v>167</v>
      </c>
      <c r="AU283" s="226" t="s">
        <v>165</v>
      </c>
      <c r="AV283" s="11" t="s">
        <v>165</v>
      </c>
      <c r="AW283" s="11" t="s">
        <v>34</v>
      </c>
      <c r="AX283" s="11" t="s">
        <v>74</v>
      </c>
      <c r="AY283" s="226" t="s">
        <v>157</v>
      </c>
    </row>
    <row r="284" spans="2:51" s="13" customFormat="1" ht="12">
      <c r="B284" s="238"/>
      <c r="C284" s="239"/>
      <c r="D284" s="217" t="s">
        <v>167</v>
      </c>
      <c r="E284" s="240" t="s">
        <v>20</v>
      </c>
      <c r="F284" s="241" t="s">
        <v>307</v>
      </c>
      <c r="G284" s="239"/>
      <c r="H284" s="240" t="s">
        <v>20</v>
      </c>
      <c r="I284" s="242"/>
      <c r="J284" s="239"/>
      <c r="K284" s="239"/>
      <c r="L284" s="243"/>
      <c r="M284" s="244"/>
      <c r="N284" s="245"/>
      <c r="O284" s="245"/>
      <c r="P284" s="245"/>
      <c r="Q284" s="245"/>
      <c r="R284" s="245"/>
      <c r="S284" s="245"/>
      <c r="T284" s="246"/>
      <c r="AT284" s="247" t="s">
        <v>167</v>
      </c>
      <c r="AU284" s="247" t="s">
        <v>165</v>
      </c>
      <c r="AV284" s="13" t="s">
        <v>8</v>
      </c>
      <c r="AW284" s="13" t="s">
        <v>34</v>
      </c>
      <c r="AX284" s="13" t="s">
        <v>74</v>
      </c>
      <c r="AY284" s="247" t="s">
        <v>157</v>
      </c>
    </row>
    <row r="285" spans="2:51" s="11" customFormat="1" ht="12">
      <c r="B285" s="215"/>
      <c r="C285" s="216"/>
      <c r="D285" s="217" t="s">
        <v>167</v>
      </c>
      <c r="E285" s="218" t="s">
        <v>20</v>
      </c>
      <c r="F285" s="219" t="s">
        <v>308</v>
      </c>
      <c r="G285" s="216"/>
      <c r="H285" s="220">
        <v>183.95</v>
      </c>
      <c r="I285" s="221"/>
      <c r="J285" s="216"/>
      <c r="K285" s="216"/>
      <c r="L285" s="222"/>
      <c r="M285" s="223"/>
      <c r="N285" s="224"/>
      <c r="O285" s="224"/>
      <c r="P285" s="224"/>
      <c r="Q285" s="224"/>
      <c r="R285" s="224"/>
      <c r="S285" s="224"/>
      <c r="T285" s="225"/>
      <c r="AT285" s="226" t="s">
        <v>167</v>
      </c>
      <c r="AU285" s="226" t="s">
        <v>165</v>
      </c>
      <c r="AV285" s="11" t="s">
        <v>165</v>
      </c>
      <c r="AW285" s="11" t="s">
        <v>34</v>
      </c>
      <c r="AX285" s="11" t="s">
        <v>74</v>
      </c>
      <c r="AY285" s="226" t="s">
        <v>157</v>
      </c>
    </row>
    <row r="286" spans="2:51" s="14" customFormat="1" ht="12">
      <c r="B286" s="257"/>
      <c r="C286" s="258"/>
      <c r="D286" s="217" t="s">
        <v>167</v>
      </c>
      <c r="E286" s="259" t="s">
        <v>20</v>
      </c>
      <c r="F286" s="260" t="s">
        <v>357</v>
      </c>
      <c r="G286" s="258"/>
      <c r="H286" s="261">
        <v>650.28</v>
      </c>
      <c r="I286" s="262"/>
      <c r="J286" s="258"/>
      <c r="K286" s="258"/>
      <c r="L286" s="263"/>
      <c r="M286" s="264"/>
      <c r="N286" s="265"/>
      <c r="O286" s="265"/>
      <c r="P286" s="265"/>
      <c r="Q286" s="265"/>
      <c r="R286" s="265"/>
      <c r="S286" s="265"/>
      <c r="T286" s="266"/>
      <c r="AT286" s="267" t="s">
        <v>167</v>
      </c>
      <c r="AU286" s="267" t="s">
        <v>165</v>
      </c>
      <c r="AV286" s="14" t="s">
        <v>175</v>
      </c>
      <c r="AW286" s="14" t="s">
        <v>34</v>
      </c>
      <c r="AX286" s="14" t="s">
        <v>74</v>
      </c>
      <c r="AY286" s="267" t="s">
        <v>157</v>
      </c>
    </row>
    <row r="287" spans="2:51" s="13" customFormat="1" ht="12">
      <c r="B287" s="238"/>
      <c r="C287" s="239"/>
      <c r="D287" s="217" t="s">
        <v>167</v>
      </c>
      <c r="E287" s="240" t="s">
        <v>20</v>
      </c>
      <c r="F287" s="241" t="s">
        <v>309</v>
      </c>
      <c r="G287" s="239"/>
      <c r="H287" s="240" t="s">
        <v>20</v>
      </c>
      <c r="I287" s="242"/>
      <c r="J287" s="239"/>
      <c r="K287" s="239"/>
      <c r="L287" s="243"/>
      <c r="M287" s="244"/>
      <c r="N287" s="245"/>
      <c r="O287" s="245"/>
      <c r="P287" s="245"/>
      <c r="Q287" s="245"/>
      <c r="R287" s="245"/>
      <c r="S287" s="245"/>
      <c r="T287" s="246"/>
      <c r="AT287" s="247" t="s">
        <v>167</v>
      </c>
      <c r="AU287" s="247" t="s">
        <v>165</v>
      </c>
      <c r="AV287" s="13" t="s">
        <v>8</v>
      </c>
      <c r="AW287" s="13" t="s">
        <v>34</v>
      </c>
      <c r="AX287" s="13" t="s">
        <v>74</v>
      </c>
      <c r="AY287" s="247" t="s">
        <v>157</v>
      </c>
    </row>
    <row r="288" spans="2:51" s="13" customFormat="1" ht="12">
      <c r="B288" s="238"/>
      <c r="C288" s="239"/>
      <c r="D288" s="217" t="s">
        <v>167</v>
      </c>
      <c r="E288" s="240" t="s">
        <v>20</v>
      </c>
      <c r="F288" s="241" t="s">
        <v>289</v>
      </c>
      <c r="G288" s="239"/>
      <c r="H288" s="240" t="s">
        <v>20</v>
      </c>
      <c r="I288" s="242"/>
      <c r="J288" s="239"/>
      <c r="K288" s="239"/>
      <c r="L288" s="243"/>
      <c r="M288" s="244"/>
      <c r="N288" s="245"/>
      <c r="O288" s="245"/>
      <c r="P288" s="245"/>
      <c r="Q288" s="245"/>
      <c r="R288" s="245"/>
      <c r="S288" s="245"/>
      <c r="T288" s="246"/>
      <c r="AT288" s="247" t="s">
        <v>167</v>
      </c>
      <c r="AU288" s="247" t="s">
        <v>165</v>
      </c>
      <c r="AV288" s="13" t="s">
        <v>8</v>
      </c>
      <c r="AW288" s="13" t="s">
        <v>34</v>
      </c>
      <c r="AX288" s="13" t="s">
        <v>74</v>
      </c>
      <c r="AY288" s="247" t="s">
        <v>157</v>
      </c>
    </row>
    <row r="289" spans="2:51" s="11" customFormat="1" ht="12">
      <c r="B289" s="215"/>
      <c r="C289" s="216"/>
      <c r="D289" s="217" t="s">
        <v>167</v>
      </c>
      <c r="E289" s="218" t="s">
        <v>20</v>
      </c>
      <c r="F289" s="219" t="s">
        <v>310</v>
      </c>
      <c r="G289" s="216"/>
      <c r="H289" s="220">
        <v>-56.29</v>
      </c>
      <c r="I289" s="221"/>
      <c r="J289" s="216"/>
      <c r="K289" s="216"/>
      <c r="L289" s="222"/>
      <c r="M289" s="223"/>
      <c r="N289" s="224"/>
      <c r="O289" s="224"/>
      <c r="P289" s="224"/>
      <c r="Q289" s="224"/>
      <c r="R289" s="224"/>
      <c r="S289" s="224"/>
      <c r="T289" s="225"/>
      <c r="AT289" s="226" t="s">
        <v>167</v>
      </c>
      <c r="AU289" s="226" t="s">
        <v>165</v>
      </c>
      <c r="AV289" s="11" t="s">
        <v>165</v>
      </c>
      <c r="AW289" s="11" t="s">
        <v>34</v>
      </c>
      <c r="AX289" s="11" t="s">
        <v>74</v>
      </c>
      <c r="AY289" s="226" t="s">
        <v>157</v>
      </c>
    </row>
    <row r="290" spans="2:51" s="11" customFormat="1" ht="12">
      <c r="B290" s="215"/>
      <c r="C290" s="216"/>
      <c r="D290" s="217" t="s">
        <v>167</v>
      </c>
      <c r="E290" s="218" t="s">
        <v>20</v>
      </c>
      <c r="F290" s="219" t="s">
        <v>311</v>
      </c>
      <c r="G290" s="216"/>
      <c r="H290" s="220">
        <v>-18.55</v>
      </c>
      <c r="I290" s="221"/>
      <c r="J290" s="216"/>
      <c r="K290" s="216"/>
      <c r="L290" s="222"/>
      <c r="M290" s="223"/>
      <c r="N290" s="224"/>
      <c r="O290" s="224"/>
      <c r="P290" s="224"/>
      <c r="Q290" s="224"/>
      <c r="R290" s="224"/>
      <c r="S290" s="224"/>
      <c r="T290" s="225"/>
      <c r="AT290" s="226" t="s">
        <v>167</v>
      </c>
      <c r="AU290" s="226" t="s">
        <v>165</v>
      </c>
      <c r="AV290" s="11" t="s">
        <v>165</v>
      </c>
      <c r="AW290" s="11" t="s">
        <v>34</v>
      </c>
      <c r="AX290" s="11" t="s">
        <v>74</v>
      </c>
      <c r="AY290" s="226" t="s">
        <v>157</v>
      </c>
    </row>
    <row r="291" spans="2:51" s="13" customFormat="1" ht="12">
      <c r="B291" s="238"/>
      <c r="C291" s="239"/>
      <c r="D291" s="217" t="s">
        <v>167</v>
      </c>
      <c r="E291" s="240" t="s">
        <v>20</v>
      </c>
      <c r="F291" s="241" t="s">
        <v>292</v>
      </c>
      <c r="G291" s="239"/>
      <c r="H291" s="240" t="s">
        <v>20</v>
      </c>
      <c r="I291" s="242"/>
      <c r="J291" s="239"/>
      <c r="K291" s="239"/>
      <c r="L291" s="243"/>
      <c r="M291" s="244"/>
      <c r="N291" s="245"/>
      <c r="O291" s="245"/>
      <c r="P291" s="245"/>
      <c r="Q291" s="245"/>
      <c r="R291" s="245"/>
      <c r="S291" s="245"/>
      <c r="T291" s="246"/>
      <c r="AT291" s="247" t="s">
        <v>167</v>
      </c>
      <c r="AU291" s="247" t="s">
        <v>165</v>
      </c>
      <c r="AV291" s="13" t="s">
        <v>8</v>
      </c>
      <c r="AW291" s="13" t="s">
        <v>34</v>
      </c>
      <c r="AX291" s="13" t="s">
        <v>74</v>
      </c>
      <c r="AY291" s="247" t="s">
        <v>157</v>
      </c>
    </row>
    <row r="292" spans="2:51" s="11" customFormat="1" ht="12">
      <c r="B292" s="215"/>
      <c r="C292" s="216"/>
      <c r="D292" s="217" t="s">
        <v>167</v>
      </c>
      <c r="E292" s="218" t="s">
        <v>20</v>
      </c>
      <c r="F292" s="219" t="s">
        <v>312</v>
      </c>
      <c r="G292" s="216"/>
      <c r="H292" s="220">
        <v>-79.11</v>
      </c>
      <c r="I292" s="221"/>
      <c r="J292" s="216"/>
      <c r="K292" s="216"/>
      <c r="L292" s="222"/>
      <c r="M292" s="223"/>
      <c r="N292" s="224"/>
      <c r="O292" s="224"/>
      <c r="P292" s="224"/>
      <c r="Q292" s="224"/>
      <c r="R292" s="224"/>
      <c r="S292" s="224"/>
      <c r="T292" s="225"/>
      <c r="AT292" s="226" t="s">
        <v>167</v>
      </c>
      <c r="AU292" s="226" t="s">
        <v>165</v>
      </c>
      <c r="AV292" s="11" t="s">
        <v>165</v>
      </c>
      <c r="AW292" s="11" t="s">
        <v>34</v>
      </c>
      <c r="AX292" s="11" t="s">
        <v>74</v>
      </c>
      <c r="AY292" s="226" t="s">
        <v>157</v>
      </c>
    </row>
    <row r="293" spans="2:51" s="13" customFormat="1" ht="12">
      <c r="B293" s="238"/>
      <c r="C293" s="239"/>
      <c r="D293" s="217" t="s">
        <v>167</v>
      </c>
      <c r="E293" s="240" t="s">
        <v>20</v>
      </c>
      <c r="F293" s="241" t="s">
        <v>294</v>
      </c>
      <c r="G293" s="239"/>
      <c r="H293" s="240" t="s">
        <v>20</v>
      </c>
      <c r="I293" s="242"/>
      <c r="J293" s="239"/>
      <c r="K293" s="239"/>
      <c r="L293" s="243"/>
      <c r="M293" s="244"/>
      <c r="N293" s="245"/>
      <c r="O293" s="245"/>
      <c r="P293" s="245"/>
      <c r="Q293" s="245"/>
      <c r="R293" s="245"/>
      <c r="S293" s="245"/>
      <c r="T293" s="246"/>
      <c r="AT293" s="247" t="s">
        <v>167</v>
      </c>
      <c r="AU293" s="247" t="s">
        <v>165</v>
      </c>
      <c r="AV293" s="13" t="s">
        <v>8</v>
      </c>
      <c r="AW293" s="13" t="s">
        <v>34</v>
      </c>
      <c r="AX293" s="13" t="s">
        <v>74</v>
      </c>
      <c r="AY293" s="247" t="s">
        <v>157</v>
      </c>
    </row>
    <row r="294" spans="2:51" s="11" customFormat="1" ht="12">
      <c r="B294" s="215"/>
      <c r="C294" s="216"/>
      <c r="D294" s="217" t="s">
        <v>167</v>
      </c>
      <c r="E294" s="218" t="s">
        <v>20</v>
      </c>
      <c r="F294" s="219" t="s">
        <v>333</v>
      </c>
      <c r="G294" s="216"/>
      <c r="H294" s="220">
        <v>-63.16</v>
      </c>
      <c r="I294" s="221"/>
      <c r="J294" s="216"/>
      <c r="K294" s="216"/>
      <c r="L294" s="222"/>
      <c r="M294" s="223"/>
      <c r="N294" s="224"/>
      <c r="O294" s="224"/>
      <c r="P294" s="224"/>
      <c r="Q294" s="224"/>
      <c r="R294" s="224"/>
      <c r="S294" s="224"/>
      <c r="T294" s="225"/>
      <c r="AT294" s="226" t="s">
        <v>167</v>
      </c>
      <c r="AU294" s="226" t="s">
        <v>165</v>
      </c>
      <c r="AV294" s="11" t="s">
        <v>165</v>
      </c>
      <c r="AW294" s="11" t="s">
        <v>34</v>
      </c>
      <c r="AX294" s="11" t="s">
        <v>74</v>
      </c>
      <c r="AY294" s="226" t="s">
        <v>157</v>
      </c>
    </row>
    <row r="295" spans="2:51" s="12" customFormat="1" ht="12">
      <c r="B295" s="227"/>
      <c r="C295" s="228"/>
      <c r="D295" s="217" t="s">
        <v>167</v>
      </c>
      <c r="E295" s="229" t="s">
        <v>20</v>
      </c>
      <c r="F295" s="230" t="s">
        <v>169</v>
      </c>
      <c r="G295" s="228"/>
      <c r="H295" s="231">
        <v>932.98</v>
      </c>
      <c r="I295" s="232"/>
      <c r="J295" s="228"/>
      <c r="K295" s="228"/>
      <c r="L295" s="233"/>
      <c r="M295" s="234"/>
      <c r="N295" s="235"/>
      <c r="O295" s="235"/>
      <c r="P295" s="235"/>
      <c r="Q295" s="235"/>
      <c r="R295" s="235"/>
      <c r="S295" s="235"/>
      <c r="T295" s="236"/>
      <c r="AT295" s="237" t="s">
        <v>167</v>
      </c>
      <c r="AU295" s="237" t="s">
        <v>165</v>
      </c>
      <c r="AV295" s="12" t="s">
        <v>164</v>
      </c>
      <c r="AW295" s="12" t="s">
        <v>34</v>
      </c>
      <c r="AX295" s="12" t="s">
        <v>8</v>
      </c>
      <c r="AY295" s="237" t="s">
        <v>157</v>
      </c>
    </row>
    <row r="296" spans="2:65" s="1" customFormat="1" ht="16.5" customHeight="1">
      <c r="B296" s="38"/>
      <c r="C296" s="248" t="s">
        <v>334</v>
      </c>
      <c r="D296" s="248" t="s">
        <v>223</v>
      </c>
      <c r="E296" s="249" t="s">
        <v>335</v>
      </c>
      <c r="F296" s="250" t="s">
        <v>336</v>
      </c>
      <c r="G296" s="251" t="s">
        <v>162</v>
      </c>
      <c r="H296" s="252">
        <v>951.64</v>
      </c>
      <c r="I296" s="253"/>
      <c r="J296" s="252">
        <f>ROUND(I296*H296,0)</f>
        <v>0</v>
      </c>
      <c r="K296" s="250" t="s">
        <v>163</v>
      </c>
      <c r="L296" s="254"/>
      <c r="M296" s="255" t="s">
        <v>20</v>
      </c>
      <c r="N296" s="256" t="s">
        <v>46</v>
      </c>
      <c r="O296" s="79"/>
      <c r="P296" s="212">
        <f>O296*H296</f>
        <v>0</v>
      </c>
      <c r="Q296" s="212">
        <v>0.025</v>
      </c>
      <c r="R296" s="212">
        <f>Q296*H296</f>
        <v>23.791</v>
      </c>
      <c r="S296" s="212">
        <v>0</v>
      </c>
      <c r="T296" s="213">
        <f>S296*H296</f>
        <v>0</v>
      </c>
      <c r="AR296" s="17" t="s">
        <v>200</v>
      </c>
      <c r="AT296" s="17" t="s">
        <v>223</v>
      </c>
      <c r="AU296" s="17" t="s">
        <v>165</v>
      </c>
      <c r="AY296" s="17" t="s">
        <v>157</v>
      </c>
      <c r="BE296" s="214">
        <f>IF(N296="základní",J296,0)</f>
        <v>0</v>
      </c>
      <c r="BF296" s="214">
        <f>IF(N296="snížená",J296,0)</f>
        <v>0</v>
      </c>
      <c r="BG296" s="214">
        <f>IF(N296="zákl. přenesená",J296,0)</f>
        <v>0</v>
      </c>
      <c r="BH296" s="214">
        <f>IF(N296="sníž. přenesená",J296,0)</f>
        <v>0</v>
      </c>
      <c r="BI296" s="214">
        <f>IF(N296="nulová",J296,0)</f>
        <v>0</v>
      </c>
      <c r="BJ296" s="17" t="s">
        <v>165</v>
      </c>
      <c r="BK296" s="214">
        <f>ROUND(I296*H296,0)</f>
        <v>0</v>
      </c>
      <c r="BL296" s="17" t="s">
        <v>164</v>
      </c>
      <c r="BM296" s="17" t="s">
        <v>2913</v>
      </c>
    </row>
    <row r="297" spans="2:51" s="11" customFormat="1" ht="12">
      <c r="B297" s="215"/>
      <c r="C297" s="216"/>
      <c r="D297" s="217" t="s">
        <v>167</v>
      </c>
      <c r="E297" s="218" t="s">
        <v>20</v>
      </c>
      <c r="F297" s="219" t="s">
        <v>338</v>
      </c>
      <c r="G297" s="216"/>
      <c r="H297" s="220">
        <v>932.98</v>
      </c>
      <c r="I297" s="221"/>
      <c r="J297" s="216"/>
      <c r="K297" s="216"/>
      <c r="L297" s="222"/>
      <c r="M297" s="223"/>
      <c r="N297" s="224"/>
      <c r="O297" s="224"/>
      <c r="P297" s="224"/>
      <c r="Q297" s="224"/>
      <c r="R297" s="224"/>
      <c r="S297" s="224"/>
      <c r="T297" s="225"/>
      <c r="AT297" s="226" t="s">
        <v>167</v>
      </c>
      <c r="AU297" s="226" t="s">
        <v>165</v>
      </c>
      <c r="AV297" s="11" t="s">
        <v>165</v>
      </c>
      <c r="AW297" s="11" t="s">
        <v>34</v>
      </c>
      <c r="AX297" s="11" t="s">
        <v>74</v>
      </c>
      <c r="AY297" s="226" t="s">
        <v>157</v>
      </c>
    </row>
    <row r="298" spans="2:51" s="11" customFormat="1" ht="12">
      <c r="B298" s="215"/>
      <c r="C298" s="216"/>
      <c r="D298" s="217" t="s">
        <v>167</v>
      </c>
      <c r="E298" s="218" t="s">
        <v>20</v>
      </c>
      <c r="F298" s="219" t="s">
        <v>339</v>
      </c>
      <c r="G298" s="216"/>
      <c r="H298" s="220">
        <v>951.64</v>
      </c>
      <c r="I298" s="221"/>
      <c r="J298" s="216"/>
      <c r="K298" s="216"/>
      <c r="L298" s="222"/>
      <c r="M298" s="223"/>
      <c r="N298" s="224"/>
      <c r="O298" s="224"/>
      <c r="P298" s="224"/>
      <c r="Q298" s="224"/>
      <c r="R298" s="224"/>
      <c r="S298" s="224"/>
      <c r="T298" s="225"/>
      <c r="AT298" s="226" t="s">
        <v>167</v>
      </c>
      <c r="AU298" s="226" t="s">
        <v>165</v>
      </c>
      <c r="AV298" s="11" t="s">
        <v>165</v>
      </c>
      <c r="AW298" s="11" t="s">
        <v>34</v>
      </c>
      <c r="AX298" s="11" t="s">
        <v>8</v>
      </c>
      <c r="AY298" s="226" t="s">
        <v>157</v>
      </c>
    </row>
    <row r="299" spans="2:65" s="1" customFormat="1" ht="16.5" customHeight="1">
      <c r="B299" s="38"/>
      <c r="C299" s="204" t="s">
        <v>340</v>
      </c>
      <c r="D299" s="204" t="s">
        <v>159</v>
      </c>
      <c r="E299" s="205" t="s">
        <v>341</v>
      </c>
      <c r="F299" s="206" t="s">
        <v>342</v>
      </c>
      <c r="G299" s="207" t="s">
        <v>231</v>
      </c>
      <c r="H299" s="208">
        <v>104.44</v>
      </c>
      <c r="I299" s="209"/>
      <c r="J299" s="208">
        <f>ROUND(I299*H299,0)</f>
        <v>0</v>
      </c>
      <c r="K299" s="206" t="s">
        <v>163</v>
      </c>
      <c r="L299" s="43"/>
      <c r="M299" s="210" t="s">
        <v>20</v>
      </c>
      <c r="N299" s="211" t="s">
        <v>46</v>
      </c>
      <c r="O299" s="79"/>
      <c r="P299" s="212">
        <f>O299*H299</f>
        <v>0</v>
      </c>
      <c r="Q299" s="212">
        <v>6E-05</v>
      </c>
      <c r="R299" s="212">
        <f>Q299*H299</f>
        <v>0.0062664</v>
      </c>
      <c r="S299" s="212">
        <v>0</v>
      </c>
      <c r="T299" s="213">
        <f>S299*H299</f>
        <v>0</v>
      </c>
      <c r="AR299" s="17" t="s">
        <v>164</v>
      </c>
      <c r="AT299" s="17" t="s">
        <v>159</v>
      </c>
      <c r="AU299" s="17" t="s">
        <v>165</v>
      </c>
      <c r="AY299" s="17" t="s">
        <v>157</v>
      </c>
      <c r="BE299" s="214">
        <f>IF(N299="základní",J299,0)</f>
        <v>0</v>
      </c>
      <c r="BF299" s="214">
        <f>IF(N299="snížená",J299,0)</f>
        <v>0</v>
      </c>
      <c r="BG299" s="214">
        <f>IF(N299="zákl. přenesená",J299,0)</f>
        <v>0</v>
      </c>
      <c r="BH299" s="214">
        <f>IF(N299="sníž. přenesená",J299,0)</f>
        <v>0</v>
      </c>
      <c r="BI299" s="214">
        <f>IF(N299="nulová",J299,0)</f>
        <v>0</v>
      </c>
      <c r="BJ299" s="17" t="s">
        <v>165</v>
      </c>
      <c r="BK299" s="214">
        <f>ROUND(I299*H299,0)</f>
        <v>0</v>
      </c>
      <c r="BL299" s="17" t="s">
        <v>164</v>
      </c>
      <c r="BM299" s="17" t="s">
        <v>2914</v>
      </c>
    </row>
    <row r="300" spans="2:51" s="13" customFormat="1" ht="12">
      <c r="B300" s="238"/>
      <c r="C300" s="239"/>
      <c r="D300" s="217" t="s">
        <v>167</v>
      </c>
      <c r="E300" s="240" t="s">
        <v>20</v>
      </c>
      <c r="F300" s="241" t="s">
        <v>2915</v>
      </c>
      <c r="G300" s="239"/>
      <c r="H300" s="240" t="s">
        <v>20</v>
      </c>
      <c r="I300" s="242"/>
      <c r="J300" s="239"/>
      <c r="K300" s="239"/>
      <c r="L300" s="243"/>
      <c r="M300" s="244"/>
      <c r="N300" s="245"/>
      <c r="O300" s="245"/>
      <c r="P300" s="245"/>
      <c r="Q300" s="245"/>
      <c r="R300" s="245"/>
      <c r="S300" s="245"/>
      <c r="T300" s="246"/>
      <c r="AT300" s="247" t="s">
        <v>167</v>
      </c>
      <c r="AU300" s="247" t="s">
        <v>165</v>
      </c>
      <c r="AV300" s="13" t="s">
        <v>8</v>
      </c>
      <c r="AW300" s="13" t="s">
        <v>34</v>
      </c>
      <c r="AX300" s="13" t="s">
        <v>74</v>
      </c>
      <c r="AY300" s="247" t="s">
        <v>157</v>
      </c>
    </row>
    <row r="301" spans="2:51" s="11" customFormat="1" ht="12">
      <c r="B301" s="215"/>
      <c r="C301" s="216"/>
      <c r="D301" s="217" t="s">
        <v>167</v>
      </c>
      <c r="E301" s="218" t="s">
        <v>20</v>
      </c>
      <c r="F301" s="219" t="s">
        <v>2916</v>
      </c>
      <c r="G301" s="216"/>
      <c r="H301" s="220">
        <v>104.44</v>
      </c>
      <c r="I301" s="221"/>
      <c r="J301" s="216"/>
      <c r="K301" s="216"/>
      <c r="L301" s="222"/>
      <c r="M301" s="223"/>
      <c r="N301" s="224"/>
      <c r="O301" s="224"/>
      <c r="P301" s="224"/>
      <c r="Q301" s="224"/>
      <c r="R301" s="224"/>
      <c r="S301" s="224"/>
      <c r="T301" s="225"/>
      <c r="AT301" s="226" t="s">
        <v>167</v>
      </c>
      <c r="AU301" s="226" t="s">
        <v>165</v>
      </c>
      <c r="AV301" s="11" t="s">
        <v>165</v>
      </c>
      <c r="AW301" s="11" t="s">
        <v>34</v>
      </c>
      <c r="AX301" s="11" t="s">
        <v>8</v>
      </c>
      <c r="AY301" s="226" t="s">
        <v>157</v>
      </c>
    </row>
    <row r="302" spans="2:65" s="1" customFormat="1" ht="16.5" customHeight="1">
      <c r="B302" s="38"/>
      <c r="C302" s="248" t="s">
        <v>345</v>
      </c>
      <c r="D302" s="248" t="s">
        <v>223</v>
      </c>
      <c r="E302" s="249" t="s">
        <v>346</v>
      </c>
      <c r="F302" s="250" t="s">
        <v>347</v>
      </c>
      <c r="G302" s="251" t="s">
        <v>231</v>
      </c>
      <c r="H302" s="252">
        <v>109.66</v>
      </c>
      <c r="I302" s="253"/>
      <c r="J302" s="252">
        <f>ROUND(I302*H302,0)</f>
        <v>0</v>
      </c>
      <c r="K302" s="250" t="s">
        <v>163</v>
      </c>
      <c r="L302" s="254"/>
      <c r="M302" s="255" t="s">
        <v>20</v>
      </c>
      <c r="N302" s="256" t="s">
        <v>46</v>
      </c>
      <c r="O302" s="79"/>
      <c r="P302" s="212">
        <f>O302*H302</f>
        <v>0</v>
      </c>
      <c r="Q302" s="212">
        <v>0.0006</v>
      </c>
      <c r="R302" s="212">
        <f>Q302*H302</f>
        <v>0.065796</v>
      </c>
      <c r="S302" s="212">
        <v>0</v>
      </c>
      <c r="T302" s="213">
        <f>S302*H302</f>
        <v>0</v>
      </c>
      <c r="AR302" s="17" t="s">
        <v>200</v>
      </c>
      <c r="AT302" s="17" t="s">
        <v>223</v>
      </c>
      <c r="AU302" s="17" t="s">
        <v>165</v>
      </c>
      <c r="AY302" s="17" t="s">
        <v>157</v>
      </c>
      <c r="BE302" s="214">
        <f>IF(N302="základní",J302,0)</f>
        <v>0</v>
      </c>
      <c r="BF302" s="214">
        <f>IF(N302="snížená",J302,0)</f>
        <v>0</v>
      </c>
      <c r="BG302" s="214">
        <f>IF(N302="zákl. přenesená",J302,0)</f>
        <v>0</v>
      </c>
      <c r="BH302" s="214">
        <f>IF(N302="sníž. přenesená",J302,0)</f>
        <v>0</v>
      </c>
      <c r="BI302" s="214">
        <f>IF(N302="nulová",J302,0)</f>
        <v>0</v>
      </c>
      <c r="BJ302" s="17" t="s">
        <v>165</v>
      </c>
      <c r="BK302" s="214">
        <f>ROUND(I302*H302,0)</f>
        <v>0</v>
      </c>
      <c r="BL302" s="17" t="s">
        <v>164</v>
      </c>
      <c r="BM302" s="17" t="s">
        <v>2917</v>
      </c>
    </row>
    <row r="303" spans="2:51" s="11" customFormat="1" ht="12">
      <c r="B303" s="215"/>
      <c r="C303" s="216"/>
      <c r="D303" s="217" t="s">
        <v>167</v>
      </c>
      <c r="E303" s="218" t="s">
        <v>20</v>
      </c>
      <c r="F303" s="219" t="s">
        <v>349</v>
      </c>
      <c r="G303" s="216"/>
      <c r="H303" s="220">
        <v>109.66</v>
      </c>
      <c r="I303" s="221"/>
      <c r="J303" s="216"/>
      <c r="K303" s="216"/>
      <c r="L303" s="222"/>
      <c r="M303" s="223"/>
      <c r="N303" s="224"/>
      <c r="O303" s="224"/>
      <c r="P303" s="224"/>
      <c r="Q303" s="224"/>
      <c r="R303" s="224"/>
      <c r="S303" s="224"/>
      <c r="T303" s="225"/>
      <c r="AT303" s="226" t="s">
        <v>167</v>
      </c>
      <c r="AU303" s="226" t="s">
        <v>165</v>
      </c>
      <c r="AV303" s="11" t="s">
        <v>165</v>
      </c>
      <c r="AW303" s="11" t="s">
        <v>34</v>
      </c>
      <c r="AX303" s="11" t="s">
        <v>74</v>
      </c>
      <c r="AY303" s="226" t="s">
        <v>157</v>
      </c>
    </row>
    <row r="304" spans="2:51" s="12" customFormat="1" ht="12">
      <c r="B304" s="227"/>
      <c r="C304" s="228"/>
      <c r="D304" s="217" t="s">
        <v>167</v>
      </c>
      <c r="E304" s="229" t="s">
        <v>20</v>
      </c>
      <c r="F304" s="230" t="s">
        <v>169</v>
      </c>
      <c r="G304" s="228"/>
      <c r="H304" s="231">
        <v>109.66</v>
      </c>
      <c r="I304" s="232"/>
      <c r="J304" s="228"/>
      <c r="K304" s="228"/>
      <c r="L304" s="233"/>
      <c r="M304" s="234"/>
      <c r="N304" s="235"/>
      <c r="O304" s="235"/>
      <c r="P304" s="235"/>
      <c r="Q304" s="235"/>
      <c r="R304" s="235"/>
      <c r="S304" s="235"/>
      <c r="T304" s="236"/>
      <c r="AT304" s="237" t="s">
        <v>167</v>
      </c>
      <c r="AU304" s="237" t="s">
        <v>165</v>
      </c>
      <c r="AV304" s="12" t="s">
        <v>164</v>
      </c>
      <c r="AW304" s="12" t="s">
        <v>34</v>
      </c>
      <c r="AX304" s="12" t="s">
        <v>8</v>
      </c>
      <c r="AY304" s="237" t="s">
        <v>157</v>
      </c>
    </row>
    <row r="305" spans="2:65" s="1" customFormat="1" ht="16.5" customHeight="1">
      <c r="B305" s="38"/>
      <c r="C305" s="204" t="s">
        <v>350</v>
      </c>
      <c r="D305" s="204" t="s">
        <v>159</v>
      </c>
      <c r="E305" s="205" t="s">
        <v>351</v>
      </c>
      <c r="F305" s="206" t="s">
        <v>352</v>
      </c>
      <c r="G305" s="207" t="s">
        <v>231</v>
      </c>
      <c r="H305" s="208">
        <v>2242.18</v>
      </c>
      <c r="I305" s="209"/>
      <c r="J305" s="208">
        <f>ROUND(I305*H305,0)</f>
        <v>0</v>
      </c>
      <c r="K305" s="206" t="s">
        <v>163</v>
      </c>
      <c r="L305" s="43"/>
      <c r="M305" s="210" t="s">
        <v>20</v>
      </c>
      <c r="N305" s="211" t="s">
        <v>46</v>
      </c>
      <c r="O305" s="79"/>
      <c r="P305" s="212">
        <f>O305*H305</f>
        <v>0</v>
      </c>
      <c r="Q305" s="212">
        <v>0.00025</v>
      </c>
      <c r="R305" s="212">
        <f>Q305*H305</f>
        <v>0.560545</v>
      </c>
      <c r="S305" s="212">
        <v>0</v>
      </c>
      <c r="T305" s="213">
        <f>S305*H305</f>
        <v>0</v>
      </c>
      <c r="AR305" s="17" t="s">
        <v>164</v>
      </c>
      <c r="AT305" s="17" t="s">
        <v>159</v>
      </c>
      <c r="AU305" s="17" t="s">
        <v>165</v>
      </c>
      <c r="AY305" s="17" t="s">
        <v>157</v>
      </c>
      <c r="BE305" s="214">
        <f>IF(N305="základní",J305,0)</f>
        <v>0</v>
      </c>
      <c r="BF305" s="214">
        <f>IF(N305="snížená",J305,0)</f>
        <v>0</v>
      </c>
      <c r="BG305" s="214">
        <f>IF(N305="zákl. přenesená",J305,0)</f>
        <v>0</v>
      </c>
      <c r="BH305" s="214">
        <f>IF(N305="sníž. přenesená",J305,0)</f>
        <v>0</v>
      </c>
      <c r="BI305" s="214">
        <f>IF(N305="nulová",J305,0)</f>
        <v>0</v>
      </c>
      <c r="BJ305" s="17" t="s">
        <v>165</v>
      </c>
      <c r="BK305" s="214">
        <f>ROUND(I305*H305,0)</f>
        <v>0</v>
      </c>
      <c r="BL305" s="17" t="s">
        <v>164</v>
      </c>
      <c r="BM305" s="17" t="s">
        <v>2918</v>
      </c>
    </row>
    <row r="306" spans="2:51" s="13" customFormat="1" ht="12">
      <c r="B306" s="238"/>
      <c r="C306" s="239"/>
      <c r="D306" s="217" t="s">
        <v>167</v>
      </c>
      <c r="E306" s="240" t="s">
        <v>20</v>
      </c>
      <c r="F306" s="241" t="s">
        <v>2919</v>
      </c>
      <c r="G306" s="239"/>
      <c r="H306" s="240" t="s">
        <v>20</v>
      </c>
      <c r="I306" s="242"/>
      <c r="J306" s="239"/>
      <c r="K306" s="239"/>
      <c r="L306" s="243"/>
      <c r="M306" s="244"/>
      <c r="N306" s="245"/>
      <c r="O306" s="245"/>
      <c r="P306" s="245"/>
      <c r="Q306" s="245"/>
      <c r="R306" s="245"/>
      <c r="S306" s="245"/>
      <c r="T306" s="246"/>
      <c r="AT306" s="247" t="s">
        <v>167</v>
      </c>
      <c r="AU306" s="247" t="s">
        <v>165</v>
      </c>
      <c r="AV306" s="13" t="s">
        <v>8</v>
      </c>
      <c r="AW306" s="13" t="s">
        <v>34</v>
      </c>
      <c r="AX306" s="13" t="s">
        <v>74</v>
      </c>
      <c r="AY306" s="247" t="s">
        <v>157</v>
      </c>
    </row>
    <row r="307" spans="2:51" s="13" customFormat="1" ht="12">
      <c r="B307" s="238"/>
      <c r="C307" s="239"/>
      <c r="D307" s="217" t="s">
        <v>167</v>
      </c>
      <c r="E307" s="240" t="s">
        <v>20</v>
      </c>
      <c r="F307" s="241" t="s">
        <v>239</v>
      </c>
      <c r="G307" s="239"/>
      <c r="H307" s="240" t="s">
        <v>20</v>
      </c>
      <c r="I307" s="242"/>
      <c r="J307" s="239"/>
      <c r="K307" s="239"/>
      <c r="L307" s="243"/>
      <c r="M307" s="244"/>
      <c r="N307" s="245"/>
      <c r="O307" s="245"/>
      <c r="P307" s="245"/>
      <c r="Q307" s="245"/>
      <c r="R307" s="245"/>
      <c r="S307" s="245"/>
      <c r="T307" s="246"/>
      <c r="AT307" s="247" t="s">
        <v>167</v>
      </c>
      <c r="AU307" s="247" t="s">
        <v>165</v>
      </c>
      <c r="AV307" s="13" t="s">
        <v>8</v>
      </c>
      <c r="AW307" s="13" t="s">
        <v>34</v>
      </c>
      <c r="AX307" s="13" t="s">
        <v>74</v>
      </c>
      <c r="AY307" s="247" t="s">
        <v>157</v>
      </c>
    </row>
    <row r="308" spans="2:51" s="11" customFormat="1" ht="12">
      <c r="B308" s="215"/>
      <c r="C308" s="216"/>
      <c r="D308" s="217" t="s">
        <v>167</v>
      </c>
      <c r="E308" s="218" t="s">
        <v>20</v>
      </c>
      <c r="F308" s="219" t="s">
        <v>2920</v>
      </c>
      <c r="G308" s="216"/>
      <c r="H308" s="220">
        <v>73.38</v>
      </c>
      <c r="I308" s="221"/>
      <c r="J308" s="216"/>
      <c r="K308" s="216"/>
      <c r="L308" s="222"/>
      <c r="M308" s="223"/>
      <c r="N308" s="224"/>
      <c r="O308" s="224"/>
      <c r="P308" s="224"/>
      <c r="Q308" s="224"/>
      <c r="R308" s="224"/>
      <c r="S308" s="224"/>
      <c r="T308" s="225"/>
      <c r="AT308" s="226" t="s">
        <v>167</v>
      </c>
      <c r="AU308" s="226" t="s">
        <v>165</v>
      </c>
      <c r="AV308" s="11" t="s">
        <v>165</v>
      </c>
      <c r="AW308" s="11" t="s">
        <v>34</v>
      </c>
      <c r="AX308" s="11" t="s">
        <v>74</v>
      </c>
      <c r="AY308" s="226" t="s">
        <v>157</v>
      </c>
    </row>
    <row r="309" spans="2:51" s="13" customFormat="1" ht="12">
      <c r="B309" s="238"/>
      <c r="C309" s="239"/>
      <c r="D309" s="217" t="s">
        <v>167</v>
      </c>
      <c r="E309" s="240" t="s">
        <v>20</v>
      </c>
      <c r="F309" s="241" t="s">
        <v>289</v>
      </c>
      <c r="G309" s="239"/>
      <c r="H309" s="240" t="s">
        <v>20</v>
      </c>
      <c r="I309" s="242"/>
      <c r="J309" s="239"/>
      <c r="K309" s="239"/>
      <c r="L309" s="243"/>
      <c r="M309" s="244"/>
      <c r="N309" s="245"/>
      <c r="O309" s="245"/>
      <c r="P309" s="245"/>
      <c r="Q309" s="245"/>
      <c r="R309" s="245"/>
      <c r="S309" s="245"/>
      <c r="T309" s="246"/>
      <c r="AT309" s="247" t="s">
        <v>167</v>
      </c>
      <c r="AU309" s="247" t="s">
        <v>165</v>
      </c>
      <c r="AV309" s="13" t="s">
        <v>8</v>
      </c>
      <c r="AW309" s="13" t="s">
        <v>34</v>
      </c>
      <c r="AX309" s="13" t="s">
        <v>74</v>
      </c>
      <c r="AY309" s="247" t="s">
        <v>157</v>
      </c>
    </row>
    <row r="310" spans="2:51" s="11" customFormat="1" ht="12">
      <c r="B310" s="215"/>
      <c r="C310" s="216"/>
      <c r="D310" s="217" t="s">
        <v>167</v>
      </c>
      <c r="E310" s="218" t="s">
        <v>20</v>
      </c>
      <c r="F310" s="219" t="s">
        <v>2921</v>
      </c>
      <c r="G310" s="216"/>
      <c r="H310" s="220">
        <v>106.16</v>
      </c>
      <c r="I310" s="221"/>
      <c r="J310" s="216"/>
      <c r="K310" s="216"/>
      <c r="L310" s="222"/>
      <c r="M310" s="223"/>
      <c r="N310" s="224"/>
      <c r="O310" s="224"/>
      <c r="P310" s="224"/>
      <c r="Q310" s="224"/>
      <c r="R310" s="224"/>
      <c r="S310" s="224"/>
      <c r="T310" s="225"/>
      <c r="AT310" s="226" t="s">
        <v>167</v>
      </c>
      <c r="AU310" s="226" t="s">
        <v>165</v>
      </c>
      <c r="AV310" s="11" t="s">
        <v>165</v>
      </c>
      <c r="AW310" s="11" t="s">
        <v>34</v>
      </c>
      <c r="AX310" s="11" t="s">
        <v>74</v>
      </c>
      <c r="AY310" s="226" t="s">
        <v>157</v>
      </c>
    </row>
    <row r="311" spans="2:51" s="11" customFormat="1" ht="12">
      <c r="B311" s="215"/>
      <c r="C311" s="216"/>
      <c r="D311" s="217" t="s">
        <v>167</v>
      </c>
      <c r="E311" s="218" t="s">
        <v>20</v>
      </c>
      <c r="F311" s="219" t="s">
        <v>2922</v>
      </c>
      <c r="G311" s="216"/>
      <c r="H311" s="220">
        <v>32.94</v>
      </c>
      <c r="I311" s="221"/>
      <c r="J311" s="216"/>
      <c r="K311" s="216"/>
      <c r="L311" s="222"/>
      <c r="M311" s="223"/>
      <c r="N311" s="224"/>
      <c r="O311" s="224"/>
      <c r="P311" s="224"/>
      <c r="Q311" s="224"/>
      <c r="R311" s="224"/>
      <c r="S311" s="224"/>
      <c r="T311" s="225"/>
      <c r="AT311" s="226" t="s">
        <v>167</v>
      </c>
      <c r="AU311" s="226" t="s">
        <v>165</v>
      </c>
      <c r="AV311" s="11" t="s">
        <v>165</v>
      </c>
      <c r="AW311" s="11" t="s">
        <v>34</v>
      </c>
      <c r="AX311" s="11" t="s">
        <v>74</v>
      </c>
      <c r="AY311" s="226" t="s">
        <v>157</v>
      </c>
    </row>
    <row r="312" spans="2:51" s="13" customFormat="1" ht="12">
      <c r="B312" s="238"/>
      <c r="C312" s="239"/>
      <c r="D312" s="217" t="s">
        <v>167</v>
      </c>
      <c r="E312" s="240" t="s">
        <v>20</v>
      </c>
      <c r="F312" s="241" t="s">
        <v>292</v>
      </c>
      <c r="G312" s="239"/>
      <c r="H312" s="240" t="s">
        <v>20</v>
      </c>
      <c r="I312" s="242"/>
      <c r="J312" s="239"/>
      <c r="K312" s="239"/>
      <c r="L312" s="243"/>
      <c r="M312" s="244"/>
      <c r="N312" s="245"/>
      <c r="O312" s="245"/>
      <c r="P312" s="245"/>
      <c r="Q312" s="245"/>
      <c r="R312" s="245"/>
      <c r="S312" s="245"/>
      <c r="T312" s="246"/>
      <c r="AT312" s="247" t="s">
        <v>167</v>
      </c>
      <c r="AU312" s="247" t="s">
        <v>165</v>
      </c>
      <c r="AV312" s="13" t="s">
        <v>8</v>
      </c>
      <c r="AW312" s="13" t="s">
        <v>34</v>
      </c>
      <c r="AX312" s="13" t="s">
        <v>74</v>
      </c>
      <c r="AY312" s="247" t="s">
        <v>157</v>
      </c>
    </row>
    <row r="313" spans="2:51" s="11" customFormat="1" ht="12">
      <c r="B313" s="215"/>
      <c r="C313" s="216"/>
      <c r="D313" s="217" t="s">
        <v>167</v>
      </c>
      <c r="E313" s="218" t="s">
        <v>20</v>
      </c>
      <c r="F313" s="219" t="s">
        <v>2923</v>
      </c>
      <c r="G313" s="216"/>
      <c r="H313" s="220">
        <v>182.17</v>
      </c>
      <c r="I313" s="221"/>
      <c r="J313" s="216"/>
      <c r="K313" s="216"/>
      <c r="L313" s="222"/>
      <c r="M313" s="223"/>
      <c r="N313" s="224"/>
      <c r="O313" s="224"/>
      <c r="P313" s="224"/>
      <c r="Q313" s="224"/>
      <c r="R313" s="224"/>
      <c r="S313" s="224"/>
      <c r="T313" s="225"/>
      <c r="AT313" s="226" t="s">
        <v>167</v>
      </c>
      <c r="AU313" s="226" t="s">
        <v>165</v>
      </c>
      <c r="AV313" s="11" t="s">
        <v>165</v>
      </c>
      <c r="AW313" s="11" t="s">
        <v>34</v>
      </c>
      <c r="AX313" s="11" t="s">
        <v>74</v>
      </c>
      <c r="AY313" s="226" t="s">
        <v>157</v>
      </c>
    </row>
    <row r="314" spans="2:51" s="13" customFormat="1" ht="12">
      <c r="B314" s="238"/>
      <c r="C314" s="239"/>
      <c r="D314" s="217" t="s">
        <v>167</v>
      </c>
      <c r="E314" s="240" t="s">
        <v>20</v>
      </c>
      <c r="F314" s="241" t="s">
        <v>294</v>
      </c>
      <c r="G314" s="239"/>
      <c r="H314" s="240" t="s">
        <v>20</v>
      </c>
      <c r="I314" s="242"/>
      <c r="J314" s="239"/>
      <c r="K314" s="239"/>
      <c r="L314" s="243"/>
      <c r="M314" s="244"/>
      <c r="N314" s="245"/>
      <c r="O314" s="245"/>
      <c r="P314" s="245"/>
      <c r="Q314" s="245"/>
      <c r="R314" s="245"/>
      <c r="S314" s="245"/>
      <c r="T314" s="246"/>
      <c r="AT314" s="247" t="s">
        <v>167</v>
      </c>
      <c r="AU314" s="247" t="s">
        <v>165</v>
      </c>
      <c r="AV314" s="13" t="s">
        <v>8</v>
      </c>
      <c r="AW314" s="13" t="s">
        <v>34</v>
      </c>
      <c r="AX314" s="13" t="s">
        <v>74</v>
      </c>
      <c r="AY314" s="247" t="s">
        <v>157</v>
      </c>
    </row>
    <row r="315" spans="2:51" s="11" customFormat="1" ht="12">
      <c r="B315" s="215"/>
      <c r="C315" s="216"/>
      <c r="D315" s="217" t="s">
        <v>167</v>
      </c>
      <c r="E315" s="218" t="s">
        <v>20</v>
      </c>
      <c r="F315" s="219" t="s">
        <v>2924</v>
      </c>
      <c r="G315" s="216"/>
      <c r="H315" s="220">
        <v>124.96</v>
      </c>
      <c r="I315" s="221"/>
      <c r="J315" s="216"/>
      <c r="K315" s="216"/>
      <c r="L315" s="222"/>
      <c r="M315" s="223"/>
      <c r="N315" s="224"/>
      <c r="O315" s="224"/>
      <c r="P315" s="224"/>
      <c r="Q315" s="224"/>
      <c r="R315" s="224"/>
      <c r="S315" s="224"/>
      <c r="T315" s="225"/>
      <c r="AT315" s="226" t="s">
        <v>167</v>
      </c>
      <c r="AU315" s="226" t="s">
        <v>165</v>
      </c>
      <c r="AV315" s="11" t="s">
        <v>165</v>
      </c>
      <c r="AW315" s="11" t="s">
        <v>34</v>
      </c>
      <c r="AX315" s="11" t="s">
        <v>74</v>
      </c>
      <c r="AY315" s="226" t="s">
        <v>157</v>
      </c>
    </row>
    <row r="316" spans="2:51" s="14" customFormat="1" ht="12">
      <c r="B316" s="257"/>
      <c r="C316" s="258"/>
      <c r="D316" s="217" t="s">
        <v>167</v>
      </c>
      <c r="E316" s="259" t="s">
        <v>20</v>
      </c>
      <c r="F316" s="260" t="s">
        <v>357</v>
      </c>
      <c r="G316" s="258"/>
      <c r="H316" s="261">
        <v>519.61</v>
      </c>
      <c r="I316" s="262"/>
      <c r="J316" s="258"/>
      <c r="K316" s="258"/>
      <c r="L316" s="263"/>
      <c r="M316" s="264"/>
      <c r="N316" s="265"/>
      <c r="O316" s="265"/>
      <c r="P316" s="265"/>
      <c r="Q316" s="265"/>
      <c r="R316" s="265"/>
      <c r="S316" s="265"/>
      <c r="T316" s="266"/>
      <c r="AT316" s="267" t="s">
        <v>167</v>
      </c>
      <c r="AU316" s="267" t="s">
        <v>165</v>
      </c>
      <c r="AV316" s="14" t="s">
        <v>175</v>
      </c>
      <c r="AW316" s="14" t="s">
        <v>34</v>
      </c>
      <c r="AX316" s="14" t="s">
        <v>74</v>
      </c>
      <c r="AY316" s="267" t="s">
        <v>157</v>
      </c>
    </row>
    <row r="317" spans="2:51" s="13" customFormat="1" ht="12">
      <c r="B317" s="238"/>
      <c r="C317" s="239"/>
      <c r="D317" s="217" t="s">
        <v>167</v>
      </c>
      <c r="E317" s="240" t="s">
        <v>20</v>
      </c>
      <c r="F317" s="241" t="s">
        <v>2925</v>
      </c>
      <c r="G317" s="239"/>
      <c r="H317" s="240" t="s">
        <v>20</v>
      </c>
      <c r="I317" s="242"/>
      <c r="J317" s="239"/>
      <c r="K317" s="239"/>
      <c r="L317" s="243"/>
      <c r="M317" s="244"/>
      <c r="N317" s="245"/>
      <c r="O317" s="245"/>
      <c r="P317" s="245"/>
      <c r="Q317" s="245"/>
      <c r="R317" s="245"/>
      <c r="S317" s="245"/>
      <c r="T317" s="246"/>
      <c r="AT317" s="247" t="s">
        <v>167</v>
      </c>
      <c r="AU317" s="247" t="s">
        <v>165</v>
      </c>
      <c r="AV317" s="13" t="s">
        <v>8</v>
      </c>
      <c r="AW317" s="13" t="s">
        <v>34</v>
      </c>
      <c r="AX317" s="13" t="s">
        <v>74</v>
      </c>
      <c r="AY317" s="247" t="s">
        <v>157</v>
      </c>
    </row>
    <row r="318" spans="2:51" s="11" customFormat="1" ht="12">
      <c r="B318" s="215"/>
      <c r="C318" s="216"/>
      <c r="D318" s="217" t="s">
        <v>167</v>
      </c>
      <c r="E318" s="218" t="s">
        <v>20</v>
      </c>
      <c r="F318" s="219" t="s">
        <v>2926</v>
      </c>
      <c r="G318" s="216"/>
      <c r="H318" s="220">
        <v>519.61</v>
      </c>
      <c r="I318" s="221"/>
      <c r="J318" s="216"/>
      <c r="K318" s="216"/>
      <c r="L318" s="222"/>
      <c r="M318" s="223"/>
      <c r="N318" s="224"/>
      <c r="O318" s="224"/>
      <c r="P318" s="224"/>
      <c r="Q318" s="224"/>
      <c r="R318" s="224"/>
      <c r="S318" s="224"/>
      <c r="T318" s="225"/>
      <c r="AT318" s="226" t="s">
        <v>167</v>
      </c>
      <c r="AU318" s="226" t="s">
        <v>165</v>
      </c>
      <c r="AV318" s="11" t="s">
        <v>165</v>
      </c>
      <c r="AW318" s="11" t="s">
        <v>34</v>
      </c>
      <c r="AX318" s="11" t="s">
        <v>74</v>
      </c>
      <c r="AY318" s="226" t="s">
        <v>157</v>
      </c>
    </row>
    <row r="319" spans="2:51" s="13" customFormat="1" ht="12">
      <c r="B319" s="238"/>
      <c r="C319" s="239"/>
      <c r="D319" s="217" t="s">
        <v>167</v>
      </c>
      <c r="E319" s="240" t="s">
        <v>20</v>
      </c>
      <c r="F319" s="241" t="s">
        <v>2927</v>
      </c>
      <c r="G319" s="239"/>
      <c r="H319" s="240" t="s">
        <v>20</v>
      </c>
      <c r="I319" s="242"/>
      <c r="J319" s="239"/>
      <c r="K319" s="239"/>
      <c r="L319" s="243"/>
      <c r="M319" s="244"/>
      <c r="N319" s="245"/>
      <c r="O319" s="245"/>
      <c r="P319" s="245"/>
      <c r="Q319" s="245"/>
      <c r="R319" s="245"/>
      <c r="S319" s="245"/>
      <c r="T319" s="246"/>
      <c r="AT319" s="247" t="s">
        <v>167</v>
      </c>
      <c r="AU319" s="247" t="s">
        <v>165</v>
      </c>
      <c r="AV319" s="13" t="s">
        <v>8</v>
      </c>
      <c r="AW319" s="13" t="s">
        <v>34</v>
      </c>
      <c r="AX319" s="13" t="s">
        <v>74</v>
      </c>
      <c r="AY319" s="247" t="s">
        <v>157</v>
      </c>
    </row>
    <row r="320" spans="2:51" s="11" customFormat="1" ht="12">
      <c r="B320" s="215"/>
      <c r="C320" s="216"/>
      <c r="D320" s="217" t="s">
        <v>167</v>
      </c>
      <c r="E320" s="218" t="s">
        <v>20</v>
      </c>
      <c r="F320" s="219" t="s">
        <v>2928</v>
      </c>
      <c r="G320" s="216"/>
      <c r="H320" s="220">
        <v>105</v>
      </c>
      <c r="I320" s="221"/>
      <c r="J320" s="216"/>
      <c r="K320" s="216"/>
      <c r="L320" s="222"/>
      <c r="M320" s="223"/>
      <c r="N320" s="224"/>
      <c r="O320" s="224"/>
      <c r="P320" s="224"/>
      <c r="Q320" s="224"/>
      <c r="R320" s="224"/>
      <c r="S320" s="224"/>
      <c r="T320" s="225"/>
      <c r="AT320" s="226" t="s">
        <v>167</v>
      </c>
      <c r="AU320" s="226" t="s">
        <v>165</v>
      </c>
      <c r="AV320" s="11" t="s">
        <v>165</v>
      </c>
      <c r="AW320" s="11" t="s">
        <v>34</v>
      </c>
      <c r="AX320" s="11" t="s">
        <v>74</v>
      </c>
      <c r="AY320" s="226" t="s">
        <v>157</v>
      </c>
    </row>
    <row r="321" spans="2:51" s="14" customFormat="1" ht="12">
      <c r="B321" s="257"/>
      <c r="C321" s="258"/>
      <c r="D321" s="217" t="s">
        <v>167</v>
      </c>
      <c r="E321" s="259" t="s">
        <v>20</v>
      </c>
      <c r="F321" s="260" t="s">
        <v>357</v>
      </c>
      <c r="G321" s="258"/>
      <c r="H321" s="261">
        <v>624.61</v>
      </c>
      <c r="I321" s="262"/>
      <c r="J321" s="258"/>
      <c r="K321" s="258"/>
      <c r="L321" s="263"/>
      <c r="M321" s="264"/>
      <c r="N321" s="265"/>
      <c r="O321" s="265"/>
      <c r="P321" s="265"/>
      <c r="Q321" s="265"/>
      <c r="R321" s="265"/>
      <c r="S321" s="265"/>
      <c r="T321" s="266"/>
      <c r="AT321" s="267" t="s">
        <v>167</v>
      </c>
      <c r="AU321" s="267" t="s">
        <v>165</v>
      </c>
      <c r="AV321" s="14" t="s">
        <v>175</v>
      </c>
      <c r="AW321" s="14" t="s">
        <v>34</v>
      </c>
      <c r="AX321" s="14" t="s">
        <v>74</v>
      </c>
      <c r="AY321" s="267" t="s">
        <v>157</v>
      </c>
    </row>
    <row r="322" spans="2:51" s="13" customFormat="1" ht="12">
      <c r="B322" s="238"/>
      <c r="C322" s="239"/>
      <c r="D322" s="217" t="s">
        <v>167</v>
      </c>
      <c r="E322" s="240" t="s">
        <v>20</v>
      </c>
      <c r="F322" s="241" t="s">
        <v>2929</v>
      </c>
      <c r="G322" s="239"/>
      <c r="H322" s="240" t="s">
        <v>20</v>
      </c>
      <c r="I322" s="242"/>
      <c r="J322" s="239"/>
      <c r="K322" s="239"/>
      <c r="L322" s="243"/>
      <c r="M322" s="244"/>
      <c r="N322" s="245"/>
      <c r="O322" s="245"/>
      <c r="P322" s="245"/>
      <c r="Q322" s="245"/>
      <c r="R322" s="245"/>
      <c r="S322" s="245"/>
      <c r="T322" s="246"/>
      <c r="AT322" s="247" t="s">
        <v>167</v>
      </c>
      <c r="AU322" s="247" t="s">
        <v>165</v>
      </c>
      <c r="AV322" s="13" t="s">
        <v>8</v>
      </c>
      <c r="AW322" s="13" t="s">
        <v>34</v>
      </c>
      <c r="AX322" s="13" t="s">
        <v>74</v>
      </c>
      <c r="AY322" s="247" t="s">
        <v>157</v>
      </c>
    </row>
    <row r="323" spans="2:51" s="11" customFormat="1" ht="12">
      <c r="B323" s="215"/>
      <c r="C323" s="216"/>
      <c r="D323" s="217" t="s">
        <v>167</v>
      </c>
      <c r="E323" s="218" t="s">
        <v>20</v>
      </c>
      <c r="F323" s="219" t="s">
        <v>2930</v>
      </c>
      <c r="G323" s="216"/>
      <c r="H323" s="220">
        <v>170.46</v>
      </c>
      <c r="I323" s="221"/>
      <c r="J323" s="216"/>
      <c r="K323" s="216"/>
      <c r="L323" s="222"/>
      <c r="M323" s="223"/>
      <c r="N323" s="224"/>
      <c r="O323" s="224"/>
      <c r="P323" s="224"/>
      <c r="Q323" s="224"/>
      <c r="R323" s="224"/>
      <c r="S323" s="224"/>
      <c r="T323" s="225"/>
      <c r="AT323" s="226" t="s">
        <v>167</v>
      </c>
      <c r="AU323" s="226" t="s">
        <v>165</v>
      </c>
      <c r="AV323" s="11" t="s">
        <v>165</v>
      </c>
      <c r="AW323" s="11" t="s">
        <v>34</v>
      </c>
      <c r="AX323" s="11" t="s">
        <v>74</v>
      </c>
      <c r="AY323" s="226" t="s">
        <v>157</v>
      </c>
    </row>
    <row r="324" spans="2:51" s="14" customFormat="1" ht="12">
      <c r="B324" s="257"/>
      <c r="C324" s="258"/>
      <c r="D324" s="217" t="s">
        <v>167</v>
      </c>
      <c r="E324" s="259" t="s">
        <v>20</v>
      </c>
      <c r="F324" s="260" t="s">
        <v>357</v>
      </c>
      <c r="G324" s="258"/>
      <c r="H324" s="261">
        <v>170.46</v>
      </c>
      <c r="I324" s="262"/>
      <c r="J324" s="258"/>
      <c r="K324" s="258"/>
      <c r="L324" s="263"/>
      <c r="M324" s="264"/>
      <c r="N324" s="265"/>
      <c r="O324" s="265"/>
      <c r="P324" s="265"/>
      <c r="Q324" s="265"/>
      <c r="R324" s="265"/>
      <c r="S324" s="265"/>
      <c r="T324" s="266"/>
      <c r="AT324" s="267" t="s">
        <v>167</v>
      </c>
      <c r="AU324" s="267" t="s">
        <v>165</v>
      </c>
      <c r="AV324" s="14" t="s">
        <v>175</v>
      </c>
      <c r="AW324" s="14" t="s">
        <v>34</v>
      </c>
      <c r="AX324" s="14" t="s">
        <v>74</v>
      </c>
      <c r="AY324" s="267" t="s">
        <v>157</v>
      </c>
    </row>
    <row r="325" spans="2:51" s="13" customFormat="1" ht="12">
      <c r="B325" s="238"/>
      <c r="C325" s="239"/>
      <c r="D325" s="217" t="s">
        <v>167</v>
      </c>
      <c r="E325" s="240" t="s">
        <v>20</v>
      </c>
      <c r="F325" s="241" t="s">
        <v>2931</v>
      </c>
      <c r="G325" s="239"/>
      <c r="H325" s="240" t="s">
        <v>20</v>
      </c>
      <c r="I325" s="242"/>
      <c r="J325" s="239"/>
      <c r="K325" s="239"/>
      <c r="L325" s="243"/>
      <c r="M325" s="244"/>
      <c r="N325" s="245"/>
      <c r="O325" s="245"/>
      <c r="P325" s="245"/>
      <c r="Q325" s="245"/>
      <c r="R325" s="245"/>
      <c r="S325" s="245"/>
      <c r="T325" s="246"/>
      <c r="AT325" s="247" t="s">
        <v>167</v>
      </c>
      <c r="AU325" s="247" t="s">
        <v>165</v>
      </c>
      <c r="AV325" s="13" t="s">
        <v>8</v>
      </c>
      <c r="AW325" s="13" t="s">
        <v>34</v>
      </c>
      <c r="AX325" s="13" t="s">
        <v>74</v>
      </c>
      <c r="AY325" s="247" t="s">
        <v>157</v>
      </c>
    </row>
    <row r="326" spans="2:51" s="13" customFormat="1" ht="12">
      <c r="B326" s="238"/>
      <c r="C326" s="239"/>
      <c r="D326" s="217" t="s">
        <v>167</v>
      </c>
      <c r="E326" s="240" t="s">
        <v>20</v>
      </c>
      <c r="F326" s="241" t="s">
        <v>239</v>
      </c>
      <c r="G326" s="239"/>
      <c r="H326" s="240" t="s">
        <v>20</v>
      </c>
      <c r="I326" s="242"/>
      <c r="J326" s="239"/>
      <c r="K326" s="239"/>
      <c r="L326" s="243"/>
      <c r="M326" s="244"/>
      <c r="N326" s="245"/>
      <c r="O326" s="245"/>
      <c r="P326" s="245"/>
      <c r="Q326" s="245"/>
      <c r="R326" s="245"/>
      <c r="S326" s="245"/>
      <c r="T326" s="246"/>
      <c r="AT326" s="247" t="s">
        <v>167</v>
      </c>
      <c r="AU326" s="247" t="s">
        <v>165</v>
      </c>
      <c r="AV326" s="13" t="s">
        <v>8</v>
      </c>
      <c r="AW326" s="13" t="s">
        <v>34</v>
      </c>
      <c r="AX326" s="13" t="s">
        <v>74</v>
      </c>
      <c r="AY326" s="247" t="s">
        <v>157</v>
      </c>
    </row>
    <row r="327" spans="2:51" s="11" customFormat="1" ht="12">
      <c r="B327" s="215"/>
      <c r="C327" s="216"/>
      <c r="D327" s="217" t="s">
        <v>167</v>
      </c>
      <c r="E327" s="218" t="s">
        <v>20</v>
      </c>
      <c r="F327" s="219" t="s">
        <v>2932</v>
      </c>
      <c r="G327" s="216"/>
      <c r="H327" s="220">
        <v>244.38</v>
      </c>
      <c r="I327" s="221"/>
      <c r="J327" s="216"/>
      <c r="K327" s="216"/>
      <c r="L327" s="222"/>
      <c r="M327" s="223"/>
      <c r="N327" s="224"/>
      <c r="O327" s="224"/>
      <c r="P327" s="224"/>
      <c r="Q327" s="224"/>
      <c r="R327" s="224"/>
      <c r="S327" s="224"/>
      <c r="T327" s="225"/>
      <c r="AT327" s="226" t="s">
        <v>167</v>
      </c>
      <c r="AU327" s="226" t="s">
        <v>165</v>
      </c>
      <c r="AV327" s="11" t="s">
        <v>165</v>
      </c>
      <c r="AW327" s="11" t="s">
        <v>34</v>
      </c>
      <c r="AX327" s="11" t="s">
        <v>74</v>
      </c>
      <c r="AY327" s="226" t="s">
        <v>157</v>
      </c>
    </row>
    <row r="328" spans="2:51" s="13" customFormat="1" ht="12">
      <c r="B328" s="238"/>
      <c r="C328" s="239"/>
      <c r="D328" s="217" t="s">
        <v>167</v>
      </c>
      <c r="E328" s="240" t="s">
        <v>20</v>
      </c>
      <c r="F328" s="241" t="s">
        <v>289</v>
      </c>
      <c r="G328" s="239"/>
      <c r="H328" s="240" t="s">
        <v>20</v>
      </c>
      <c r="I328" s="242"/>
      <c r="J328" s="239"/>
      <c r="K328" s="239"/>
      <c r="L328" s="243"/>
      <c r="M328" s="244"/>
      <c r="N328" s="245"/>
      <c r="O328" s="245"/>
      <c r="P328" s="245"/>
      <c r="Q328" s="245"/>
      <c r="R328" s="245"/>
      <c r="S328" s="245"/>
      <c r="T328" s="246"/>
      <c r="AT328" s="247" t="s">
        <v>167</v>
      </c>
      <c r="AU328" s="247" t="s">
        <v>165</v>
      </c>
      <c r="AV328" s="13" t="s">
        <v>8</v>
      </c>
      <c r="AW328" s="13" t="s">
        <v>34</v>
      </c>
      <c r="AX328" s="13" t="s">
        <v>74</v>
      </c>
      <c r="AY328" s="247" t="s">
        <v>157</v>
      </c>
    </row>
    <row r="329" spans="2:51" s="11" customFormat="1" ht="12">
      <c r="B329" s="215"/>
      <c r="C329" s="216"/>
      <c r="D329" s="217" t="s">
        <v>167</v>
      </c>
      <c r="E329" s="218" t="s">
        <v>20</v>
      </c>
      <c r="F329" s="219" t="s">
        <v>2933</v>
      </c>
      <c r="G329" s="216"/>
      <c r="H329" s="220">
        <v>120.66</v>
      </c>
      <c r="I329" s="221"/>
      <c r="J329" s="216"/>
      <c r="K329" s="216"/>
      <c r="L329" s="222"/>
      <c r="M329" s="223"/>
      <c r="N329" s="224"/>
      <c r="O329" s="224"/>
      <c r="P329" s="224"/>
      <c r="Q329" s="224"/>
      <c r="R329" s="224"/>
      <c r="S329" s="224"/>
      <c r="T329" s="225"/>
      <c r="AT329" s="226" t="s">
        <v>167</v>
      </c>
      <c r="AU329" s="226" t="s">
        <v>165</v>
      </c>
      <c r="AV329" s="11" t="s">
        <v>165</v>
      </c>
      <c r="AW329" s="11" t="s">
        <v>34</v>
      </c>
      <c r="AX329" s="11" t="s">
        <v>74</v>
      </c>
      <c r="AY329" s="226" t="s">
        <v>157</v>
      </c>
    </row>
    <row r="330" spans="2:51" s="11" customFormat="1" ht="12">
      <c r="B330" s="215"/>
      <c r="C330" s="216"/>
      <c r="D330" s="217" t="s">
        <v>167</v>
      </c>
      <c r="E330" s="218" t="s">
        <v>20</v>
      </c>
      <c r="F330" s="219" t="s">
        <v>2934</v>
      </c>
      <c r="G330" s="216"/>
      <c r="H330" s="220">
        <v>118.44</v>
      </c>
      <c r="I330" s="221"/>
      <c r="J330" s="216"/>
      <c r="K330" s="216"/>
      <c r="L330" s="222"/>
      <c r="M330" s="223"/>
      <c r="N330" s="224"/>
      <c r="O330" s="224"/>
      <c r="P330" s="224"/>
      <c r="Q330" s="224"/>
      <c r="R330" s="224"/>
      <c r="S330" s="224"/>
      <c r="T330" s="225"/>
      <c r="AT330" s="226" t="s">
        <v>167</v>
      </c>
      <c r="AU330" s="226" t="s">
        <v>165</v>
      </c>
      <c r="AV330" s="11" t="s">
        <v>165</v>
      </c>
      <c r="AW330" s="11" t="s">
        <v>34</v>
      </c>
      <c r="AX330" s="11" t="s">
        <v>74</v>
      </c>
      <c r="AY330" s="226" t="s">
        <v>157</v>
      </c>
    </row>
    <row r="331" spans="2:51" s="13" customFormat="1" ht="12">
      <c r="B331" s="238"/>
      <c r="C331" s="239"/>
      <c r="D331" s="217" t="s">
        <v>167</v>
      </c>
      <c r="E331" s="240" t="s">
        <v>20</v>
      </c>
      <c r="F331" s="241" t="s">
        <v>292</v>
      </c>
      <c r="G331" s="239"/>
      <c r="H331" s="240" t="s">
        <v>20</v>
      </c>
      <c r="I331" s="242"/>
      <c r="J331" s="239"/>
      <c r="K331" s="239"/>
      <c r="L331" s="243"/>
      <c r="M331" s="244"/>
      <c r="N331" s="245"/>
      <c r="O331" s="245"/>
      <c r="P331" s="245"/>
      <c r="Q331" s="245"/>
      <c r="R331" s="245"/>
      <c r="S331" s="245"/>
      <c r="T331" s="246"/>
      <c r="AT331" s="247" t="s">
        <v>167</v>
      </c>
      <c r="AU331" s="247" t="s">
        <v>165</v>
      </c>
      <c r="AV331" s="13" t="s">
        <v>8</v>
      </c>
      <c r="AW331" s="13" t="s">
        <v>34</v>
      </c>
      <c r="AX331" s="13" t="s">
        <v>74</v>
      </c>
      <c r="AY331" s="247" t="s">
        <v>157</v>
      </c>
    </row>
    <row r="332" spans="2:51" s="11" customFormat="1" ht="12">
      <c r="B332" s="215"/>
      <c r="C332" s="216"/>
      <c r="D332" s="217" t="s">
        <v>167</v>
      </c>
      <c r="E332" s="218" t="s">
        <v>20</v>
      </c>
      <c r="F332" s="219" t="s">
        <v>2935</v>
      </c>
      <c r="G332" s="216"/>
      <c r="H332" s="220">
        <v>224.67</v>
      </c>
      <c r="I332" s="221"/>
      <c r="J332" s="216"/>
      <c r="K332" s="216"/>
      <c r="L332" s="222"/>
      <c r="M332" s="223"/>
      <c r="N332" s="224"/>
      <c r="O332" s="224"/>
      <c r="P332" s="224"/>
      <c r="Q332" s="224"/>
      <c r="R332" s="224"/>
      <c r="S332" s="224"/>
      <c r="T332" s="225"/>
      <c r="AT332" s="226" t="s">
        <v>167</v>
      </c>
      <c r="AU332" s="226" t="s">
        <v>165</v>
      </c>
      <c r="AV332" s="11" t="s">
        <v>165</v>
      </c>
      <c r="AW332" s="11" t="s">
        <v>34</v>
      </c>
      <c r="AX332" s="11" t="s">
        <v>74</v>
      </c>
      <c r="AY332" s="226" t="s">
        <v>157</v>
      </c>
    </row>
    <row r="333" spans="2:51" s="13" customFormat="1" ht="12">
      <c r="B333" s="238"/>
      <c r="C333" s="239"/>
      <c r="D333" s="217" t="s">
        <v>167</v>
      </c>
      <c r="E333" s="240" t="s">
        <v>20</v>
      </c>
      <c r="F333" s="241" t="s">
        <v>294</v>
      </c>
      <c r="G333" s="239"/>
      <c r="H333" s="240" t="s">
        <v>20</v>
      </c>
      <c r="I333" s="242"/>
      <c r="J333" s="239"/>
      <c r="K333" s="239"/>
      <c r="L333" s="243"/>
      <c r="M333" s="244"/>
      <c r="N333" s="245"/>
      <c r="O333" s="245"/>
      <c r="P333" s="245"/>
      <c r="Q333" s="245"/>
      <c r="R333" s="245"/>
      <c r="S333" s="245"/>
      <c r="T333" s="246"/>
      <c r="AT333" s="247" t="s">
        <v>167</v>
      </c>
      <c r="AU333" s="247" t="s">
        <v>165</v>
      </c>
      <c r="AV333" s="13" t="s">
        <v>8</v>
      </c>
      <c r="AW333" s="13" t="s">
        <v>34</v>
      </c>
      <c r="AX333" s="13" t="s">
        <v>74</v>
      </c>
      <c r="AY333" s="247" t="s">
        <v>157</v>
      </c>
    </row>
    <row r="334" spans="2:51" s="11" customFormat="1" ht="12">
      <c r="B334" s="215"/>
      <c r="C334" s="216"/>
      <c r="D334" s="217" t="s">
        <v>167</v>
      </c>
      <c r="E334" s="218" t="s">
        <v>20</v>
      </c>
      <c r="F334" s="219" t="s">
        <v>2936</v>
      </c>
      <c r="G334" s="216"/>
      <c r="H334" s="220">
        <v>219.35</v>
      </c>
      <c r="I334" s="221"/>
      <c r="J334" s="216"/>
      <c r="K334" s="216"/>
      <c r="L334" s="222"/>
      <c r="M334" s="223"/>
      <c r="N334" s="224"/>
      <c r="O334" s="224"/>
      <c r="P334" s="224"/>
      <c r="Q334" s="224"/>
      <c r="R334" s="224"/>
      <c r="S334" s="224"/>
      <c r="T334" s="225"/>
      <c r="AT334" s="226" t="s">
        <v>167</v>
      </c>
      <c r="AU334" s="226" t="s">
        <v>165</v>
      </c>
      <c r="AV334" s="11" t="s">
        <v>165</v>
      </c>
      <c r="AW334" s="11" t="s">
        <v>34</v>
      </c>
      <c r="AX334" s="11" t="s">
        <v>74</v>
      </c>
      <c r="AY334" s="226" t="s">
        <v>157</v>
      </c>
    </row>
    <row r="335" spans="2:51" s="14" customFormat="1" ht="12">
      <c r="B335" s="257"/>
      <c r="C335" s="258"/>
      <c r="D335" s="217" t="s">
        <v>167</v>
      </c>
      <c r="E335" s="259" t="s">
        <v>20</v>
      </c>
      <c r="F335" s="260" t="s">
        <v>357</v>
      </c>
      <c r="G335" s="258"/>
      <c r="H335" s="261">
        <v>927.5</v>
      </c>
      <c r="I335" s="262"/>
      <c r="J335" s="258"/>
      <c r="K335" s="258"/>
      <c r="L335" s="263"/>
      <c r="M335" s="264"/>
      <c r="N335" s="265"/>
      <c r="O335" s="265"/>
      <c r="P335" s="265"/>
      <c r="Q335" s="265"/>
      <c r="R335" s="265"/>
      <c r="S335" s="265"/>
      <c r="T335" s="266"/>
      <c r="AT335" s="267" t="s">
        <v>167</v>
      </c>
      <c r="AU335" s="267" t="s">
        <v>165</v>
      </c>
      <c r="AV335" s="14" t="s">
        <v>175</v>
      </c>
      <c r="AW335" s="14" t="s">
        <v>34</v>
      </c>
      <c r="AX335" s="14" t="s">
        <v>74</v>
      </c>
      <c r="AY335" s="267" t="s">
        <v>157</v>
      </c>
    </row>
    <row r="336" spans="2:51" s="12" customFormat="1" ht="12">
      <c r="B336" s="227"/>
      <c r="C336" s="228"/>
      <c r="D336" s="217" t="s">
        <v>167</v>
      </c>
      <c r="E336" s="229" t="s">
        <v>20</v>
      </c>
      <c r="F336" s="230" t="s">
        <v>169</v>
      </c>
      <c r="G336" s="228"/>
      <c r="H336" s="231">
        <v>2242.1800000000003</v>
      </c>
      <c r="I336" s="232"/>
      <c r="J336" s="228"/>
      <c r="K336" s="228"/>
      <c r="L336" s="233"/>
      <c r="M336" s="234"/>
      <c r="N336" s="235"/>
      <c r="O336" s="235"/>
      <c r="P336" s="235"/>
      <c r="Q336" s="235"/>
      <c r="R336" s="235"/>
      <c r="S336" s="235"/>
      <c r="T336" s="236"/>
      <c r="AT336" s="237" t="s">
        <v>167</v>
      </c>
      <c r="AU336" s="237" t="s">
        <v>165</v>
      </c>
      <c r="AV336" s="12" t="s">
        <v>164</v>
      </c>
      <c r="AW336" s="12" t="s">
        <v>34</v>
      </c>
      <c r="AX336" s="12" t="s">
        <v>8</v>
      </c>
      <c r="AY336" s="237" t="s">
        <v>157</v>
      </c>
    </row>
    <row r="337" spans="2:65" s="1" customFormat="1" ht="16.5" customHeight="1">
      <c r="B337" s="38"/>
      <c r="C337" s="248" t="s">
        <v>364</v>
      </c>
      <c r="D337" s="248" t="s">
        <v>223</v>
      </c>
      <c r="E337" s="249" t="s">
        <v>365</v>
      </c>
      <c r="F337" s="250" t="s">
        <v>366</v>
      </c>
      <c r="G337" s="251" t="s">
        <v>231</v>
      </c>
      <c r="H337" s="252">
        <v>1038.74</v>
      </c>
      <c r="I337" s="253"/>
      <c r="J337" s="252">
        <f>ROUND(I337*H337,0)</f>
        <v>0</v>
      </c>
      <c r="K337" s="250" t="s">
        <v>163</v>
      </c>
      <c r="L337" s="254"/>
      <c r="M337" s="255" t="s">
        <v>20</v>
      </c>
      <c r="N337" s="256" t="s">
        <v>46</v>
      </c>
      <c r="O337" s="79"/>
      <c r="P337" s="212">
        <f>O337*H337</f>
        <v>0</v>
      </c>
      <c r="Q337" s="212">
        <v>4E-05</v>
      </c>
      <c r="R337" s="212">
        <f>Q337*H337</f>
        <v>0.041549600000000006</v>
      </c>
      <c r="S337" s="212">
        <v>0</v>
      </c>
      <c r="T337" s="213">
        <f>S337*H337</f>
        <v>0</v>
      </c>
      <c r="AR337" s="17" t="s">
        <v>200</v>
      </c>
      <c r="AT337" s="17" t="s">
        <v>223</v>
      </c>
      <c r="AU337" s="17" t="s">
        <v>165</v>
      </c>
      <c r="AY337" s="17" t="s">
        <v>157</v>
      </c>
      <c r="BE337" s="214">
        <f>IF(N337="základní",J337,0)</f>
        <v>0</v>
      </c>
      <c r="BF337" s="214">
        <f>IF(N337="snížená",J337,0)</f>
        <v>0</v>
      </c>
      <c r="BG337" s="214">
        <f>IF(N337="zákl. přenesená",J337,0)</f>
        <v>0</v>
      </c>
      <c r="BH337" s="214">
        <f>IF(N337="sníž. přenesená",J337,0)</f>
        <v>0</v>
      </c>
      <c r="BI337" s="214">
        <f>IF(N337="nulová",J337,0)</f>
        <v>0</v>
      </c>
      <c r="BJ337" s="17" t="s">
        <v>165</v>
      </c>
      <c r="BK337" s="214">
        <f>ROUND(I337*H337,0)</f>
        <v>0</v>
      </c>
      <c r="BL337" s="17" t="s">
        <v>164</v>
      </c>
      <c r="BM337" s="17" t="s">
        <v>2937</v>
      </c>
    </row>
    <row r="338" spans="2:51" s="11" customFormat="1" ht="12">
      <c r="B338" s="215"/>
      <c r="C338" s="216"/>
      <c r="D338" s="217" t="s">
        <v>167</v>
      </c>
      <c r="E338" s="218" t="s">
        <v>20</v>
      </c>
      <c r="F338" s="219" t="s">
        <v>2938</v>
      </c>
      <c r="G338" s="216"/>
      <c r="H338" s="220">
        <v>1038.74</v>
      </c>
      <c r="I338" s="221"/>
      <c r="J338" s="216"/>
      <c r="K338" s="216"/>
      <c r="L338" s="222"/>
      <c r="M338" s="223"/>
      <c r="N338" s="224"/>
      <c r="O338" s="224"/>
      <c r="P338" s="224"/>
      <c r="Q338" s="224"/>
      <c r="R338" s="224"/>
      <c r="S338" s="224"/>
      <c r="T338" s="225"/>
      <c r="AT338" s="226" t="s">
        <v>167</v>
      </c>
      <c r="AU338" s="226" t="s">
        <v>165</v>
      </c>
      <c r="AV338" s="11" t="s">
        <v>165</v>
      </c>
      <c r="AW338" s="11" t="s">
        <v>34</v>
      </c>
      <c r="AX338" s="11" t="s">
        <v>8</v>
      </c>
      <c r="AY338" s="226" t="s">
        <v>157</v>
      </c>
    </row>
    <row r="339" spans="2:65" s="1" customFormat="1" ht="16.5" customHeight="1">
      <c r="B339" s="38"/>
      <c r="C339" s="248" t="s">
        <v>369</v>
      </c>
      <c r="D339" s="248" t="s">
        <v>223</v>
      </c>
      <c r="E339" s="249" t="s">
        <v>370</v>
      </c>
      <c r="F339" s="250" t="s">
        <v>371</v>
      </c>
      <c r="G339" s="251" t="s">
        <v>231</v>
      </c>
      <c r="H339" s="252">
        <v>1143.74</v>
      </c>
      <c r="I339" s="253"/>
      <c r="J339" s="252">
        <f>ROUND(I339*H339,0)</f>
        <v>0</v>
      </c>
      <c r="K339" s="250" t="s">
        <v>163</v>
      </c>
      <c r="L339" s="254"/>
      <c r="M339" s="255" t="s">
        <v>20</v>
      </c>
      <c r="N339" s="256" t="s">
        <v>46</v>
      </c>
      <c r="O339" s="79"/>
      <c r="P339" s="212">
        <f>O339*H339</f>
        <v>0</v>
      </c>
      <c r="Q339" s="212">
        <v>3E-05</v>
      </c>
      <c r="R339" s="212">
        <f>Q339*H339</f>
        <v>0.0343122</v>
      </c>
      <c r="S339" s="212">
        <v>0</v>
      </c>
      <c r="T339" s="213">
        <f>S339*H339</f>
        <v>0</v>
      </c>
      <c r="AR339" s="17" t="s">
        <v>200</v>
      </c>
      <c r="AT339" s="17" t="s">
        <v>223</v>
      </c>
      <c r="AU339" s="17" t="s">
        <v>165</v>
      </c>
      <c r="AY339" s="17" t="s">
        <v>157</v>
      </c>
      <c r="BE339" s="214">
        <f>IF(N339="základní",J339,0)</f>
        <v>0</v>
      </c>
      <c r="BF339" s="214">
        <f>IF(N339="snížená",J339,0)</f>
        <v>0</v>
      </c>
      <c r="BG339" s="214">
        <f>IF(N339="zákl. přenesená",J339,0)</f>
        <v>0</v>
      </c>
      <c r="BH339" s="214">
        <f>IF(N339="sníž. přenesená",J339,0)</f>
        <v>0</v>
      </c>
      <c r="BI339" s="214">
        <f>IF(N339="nulová",J339,0)</f>
        <v>0</v>
      </c>
      <c r="BJ339" s="17" t="s">
        <v>165</v>
      </c>
      <c r="BK339" s="214">
        <f>ROUND(I339*H339,0)</f>
        <v>0</v>
      </c>
      <c r="BL339" s="17" t="s">
        <v>164</v>
      </c>
      <c r="BM339" s="17" t="s">
        <v>2939</v>
      </c>
    </row>
    <row r="340" spans="2:51" s="11" customFormat="1" ht="12">
      <c r="B340" s="215"/>
      <c r="C340" s="216"/>
      <c r="D340" s="217" t="s">
        <v>167</v>
      </c>
      <c r="E340" s="218" t="s">
        <v>20</v>
      </c>
      <c r="F340" s="219" t="s">
        <v>2940</v>
      </c>
      <c r="G340" s="216"/>
      <c r="H340" s="220">
        <v>1143.74</v>
      </c>
      <c r="I340" s="221"/>
      <c r="J340" s="216"/>
      <c r="K340" s="216"/>
      <c r="L340" s="222"/>
      <c r="M340" s="223"/>
      <c r="N340" s="224"/>
      <c r="O340" s="224"/>
      <c r="P340" s="224"/>
      <c r="Q340" s="224"/>
      <c r="R340" s="224"/>
      <c r="S340" s="224"/>
      <c r="T340" s="225"/>
      <c r="AT340" s="226" t="s">
        <v>167</v>
      </c>
      <c r="AU340" s="226" t="s">
        <v>165</v>
      </c>
      <c r="AV340" s="11" t="s">
        <v>165</v>
      </c>
      <c r="AW340" s="11" t="s">
        <v>34</v>
      </c>
      <c r="AX340" s="11" t="s">
        <v>8</v>
      </c>
      <c r="AY340" s="226" t="s">
        <v>157</v>
      </c>
    </row>
    <row r="341" spans="2:65" s="1" customFormat="1" ht="16.5" customHeight="1">
      <c r="B341" s="38"/>
      <c r="C341" s="248" t="s">
        <v>374</v>
      </c>
      <c r="D341" s="248" t="s">
        <v>223</v>
      </c>
      <c r="E341" s="249" t="s">
        <v>375</v>
      </c>
      <c r="F341" s="250" t="s">
        <v>376</v>
      </c>
      <c r="G341" s="251" t="s">
        <v>231</v>
      </c>
      <c r="H341" s="252">
        <v>170.46</v>
      </c>
      <c r="I341" s="253"/>
      <c r="J341" s="252">
        <f>ROUND(I341*H341,0)</f>
        <v>0</v>
      </c>
      <c r="K341" s="250" t="s">
        <v>163</v>
      </c>
      <c r="L341" s="254"/>
      <c r="M341" s="255" t="s">
        <v>20</v>
      </c>
      <c r="N341" s="256" t="s">
        <v>46</v>
      </c>
      <c r="O341" s="79"/>
      <c r="P341" s="212">
        <f>O341*H341</f>
        <v>0</v>
      </c>
      <c r="Q341" s="212">
        <v>0.0002</v>
      </c>
      <c r="R341" s="212">
        <f>Q341*H341</f>
        <v>0.034092000000000004</v>
      </c>
      <c r="S341" s="212">
        <v>0</v>
      </c>
      <c r="T341" s="213">
        <f>S341*H341</f>
        <v>0</v>
      </c>
      <c r="AR341" s="17" t="s">
        <v>200</v>
      </c>
      <c r="AT341" s="17" t="s">
        <v>223</v>
      </c>
      <c r="AU341" s="17" t="s">
        <v>165</v>
      </c>
      <c r="AY341" s="17" t="s">
        <v>157</v>
      </c>
      <c r="BE341" s="214">
        <f>IF(N341="základní",J341,0)</f>
        <v>0</v>
      </c>
      <c r="BF341" s="214">
        <f>IF(N341="snížená",J341,0)</f>
        <v>0</v>
      </c>
      <c r="BG341" s="214">
        <f>IF(N341="zákl. přenesená",J341,0)</f>
        <v>0</v>
      </c>
      <c r="BH341" s="214">
        <f>IF(N341="sníž. přenesená",J341,0)</f>
        <v>0</v>
      </c>
      <c r="BI341" s="214">
        <f>IF(N341="nulová",J341,0)</f>
        <v>0</v>
      </c>
      <c r="BJ341" s="17" t="s">
        <v>165</v>
      </c>
      <c r="BK341" s="214">
        <f>ROUND(I341*H341,0)</f>
        <v>0</v>
      </c>
      <c r="BL341" s="17" t="s">
        <v>164</v>
      </c>
      <c r="BM341" s="17" t="s">
        <v>2941</v>
      </c>
    </row>
    <row r="342" spans="2:51" s="11" customFormat="1" ht="12">
      <c r="B342" s="215"/>
      <c r="C342" s="216"/>
      <c r="D342" s="217" t="s">
        <v>167</v>
      </c>
      <c r="E342" s="218" t="s">
        <v>20</v>
      </c>
      <c r="F342" s="219" t="s">
        <v>2942</v>
      </c>
      <c r="G342" s="216"/>
      <c r="H342" s="220">
        <v>170.46</v>
      </c>
      <c r="I342" s="221"/>
      <c r="J342" s="216"/>
      <c r="K342" s="216"/>
      <c r="L342" s="222"/>
      <c r="M342" s="223"/>
      <c r="N342" s="224"/>
      <c r="O342" s="224"/>
      <c r="P342" s="224"/>
      <c r="Q342" s="224"/>
      <c r="R342" s="224"/>
      <c r="S342" s="224"/>
      <c r="T342" s="225"/>
      <c r="AT342" s="226" t="s">
        <v>167</v>
      </c>
      <c r="AU342" s="226" t="s">
        <v>165</v>
      </c>
      <c r="AV342" s="11" t="s">
        <v>165</v>
      </c>
      <c r="AW342" s="11" t="s">
        <v>34</v>
      </c>
      <c r="AX342" s="11" t="s">
        <v>8</v>
      </c>
      <c r="AY342" s="226" t="s">
        <v>157</v>
      </c>
    </row>
    <row r="343" spans="2:65" s="1" customFormat="1" ht="16.5" customHeight="1">
      <c r="B343" s="38"/>
      <c r="C343" s="204" t="s">
        <v>378</v>
      </c>
      <c r="D343" s="204" t="s">
        <v>159</v>
      </c>
      <c r="E343" s="205" t="s">
        <v>379</v>
      </c>
      <c r="F343" s="206" t="s">
        <v>380</v>
      </c>
      <c r="G343" s="207" t="s">
        <v>162</v>
      </c>
      <c r="H343" s="208">
        <v>205.04</v>
      </c>
      <c r="I343" s="209"/>
      <c r="J343" s="208">
        <f>ROUND(I343*H343,0)</f>
        <v>0</v>
      </c>
      <c r="K343" s="206" t="s">
        <v>163</v>
      </c>
      <c r="L343" s="43"/>
      <c r="M343" s="210" t="s">
        <v>20</v>
      </c>
      <c r="N343" s="211" t="s">
        <v>46</v>
      </c>
      <c r="O343" s="79"/>
      <c r="P343" s="212">
        <f>O343*H343</f>
        <v>0</v>
      </c>
      <c r="Q343" s="212">
        <v>0.0231</v>
      </c>
      <c r="R343" s="212">
        <f>Q343*H343</f>
        <v>4.7364239999999995</v>
      </c>
      <c r="S343" s="212">
        <v>0</v>
      </c>
      <c r="T343" s="213">
        <f>S343*H343</f>
        <v>0</v>
      </c>
      <c r="AR343" s="17" t="s">
        <v>164</v>
      </c>
      <c r="AT343" s="17" t="s">
        <v>159</v>
      </c>
      <c r="AU343" s="17" t="s">
        <v>165</v>
      </c>
      <c r="AY343" s="17" t="s">
        <v>157</v>
      </c>
      <c r="BE343" s="214">
        <f>IF(N343="základní",J343,0)</f>
        <v>0</v>
      </c>
      <c r="BF343" s="214">
        <f>IF(N343="snížená",J343,0)</f>
        <v>0</v>
      </c>
      <c r="BG343" s="214">
        <f>IF(N343="zákl. přenesená",J343,0)</f>
        <v>0</v>
      </c>
      <c r="BH343" s="214">
        <f>IF(N343="sníž. přenesená",J343,0)</f>
        <v>0</v>
      </c>
      <c r="BI343" s="214">
        <f>IF(N343="nulová",J343,0)</f>
        <v>0</v>
      </c>
      <c r="BJ343" s="17" t="s">
        <v>165</v>
      </c>
      <c r="BK343" s="214">
        <f>ROUND(I343*H343,0)</f>
        <v>0</v>
      </c>
      <c r="BL343" s="17" t="s">
        <v>164</v>
      </c>
      <c r="BM343" s="17" t="s">
        <v>2943</v>
      </c>
    </row>
    <row r="344" spans="2:51" s="13" customFormat="1" ht="12">
      <c r="B344" s="238"/>
      <c r="C344" s="239"/>
      <c r="D344" s="217" t="s">
        <v>167</v>
      </c>
      <c r="E344" s="240" t="s">
        <v>20</v>
      </c>
      <c r="F344" s="241" t="s">
        <v>239</v>
      </c>
      <c r="G344" s="239"/>
      <c r="H344" s="240" t="s">
        <v>20</v>
      </c>
      <c r="I344" s="242"/>
      <c r="J344" s="239"/>
      <c r="K344" s="239"/>
      <c r="L344" s="243"/>
      <c r="M344" s="244"/>
      <c r="N344" s="245"/>
      <c r="O344" s="245"/>
      <c r="P344" s="245"/>
      <c r="Q344" s="245"/>
      <c r="R344" s="245"/>
      <c r="S344" s="245"/>
      <c r="T344" s="246"/>
      <c r="AT344" s="247" t="s">
        <v>167</v>
      </c>
      <c r="AU344" s="247" t="s">
        <v>165</v>
      </c>
      <c r="AV344" s="13" t="s">
        <v>8</v>
      </c>
      <c r="AW344" s="13" t="s">
        <v>34</v>
      </c>
      <c r="AX344" s="13" t="s">
        <v>74</v>
      </c>
      <c r="AY344" s="247" t="s">
        <v>157</v>
      </c>
    </row>
    <row r="345" spans="2:51" s="11" customFormat="1" ht="12">
      <c r="B345" s="215"/>
      <c r="C345" s="216"/>
      <c r="D345" s="217" t="s">
        <v>167</v>
      </c>
      <c r="E345" s="218" t="s">
        <v>20</v>
      </c>
      <c r="F345" s="219" t="s">
        <v>2944</v>
      </c>
      <c r="G345" s="216"/>
      <c r="H345" s="220">
        <v>66.36</v>
      </c>
      <c r="I345" s="221"/>
      <c r="J345" s="216"/>
      <c r="K345" s="216"/>
      <c r="L345" s="222"/>
      <c r="M345" s="223"/>
      <c r="N345" s="224"/>
      <c r="O345" s="224"/>
      <c r="P345" s="224"/>
      <c r="Q345" s="224"/>
      <c r="R345" s="224"/>
      <c r="S345" s="224"/>
      <c r="T345" s="225"/>
      <c r="AT345" s="226" t="s">
        <v>167</v>
      </c>
      <c r="AU345" s="226" t="s">
        <v>165</v>
      </c>
      <c r="AV345" s="11" t="s">
        <v>165</v>
      </c>
      <c r="AW345" s="11" t="s">
        <v>34</v>
      </c>
      <c r="AX345" s="11" t="s">
        <v>74</v>
      </c>
      <c r="AY345" s="226" t="s">
        <v>157</v>
      </c>
    </row>
    <row r="346" spans="2:51" s="11" customFormat="1" ht="12">
      <c r="B346" s="215"/>
      <c r="C346" s="216"/>
      <c r="D346" s="217" t="s">
        <v>167</v>
      </c>
      <c r="E346" s="218" t="s">
        <v>20</v>
      </c>
      <c r="F346" s="219" t="s">
        <v>2945</v>
      </c>
      <c r="G346" s="216"/>
      <c r="H346" s="220">
        <v>138.68</v>
      </c>
      <c r="I346" s="221"/>
      <c r="J346" s="216"/>
      <c r="K346" s="216"/>
      <c r="L346" s="222"/>
      <c r="M346" s="223"/>
      <c r="N346" s="224"/>
      <c r="O346" s="224"/>
      <c r="P346" s="224"/>
      <c r="Q346" s="224"/>
      <c r="R346" s="224"/>
      <c r="S346" s="224"/>
      <c r="T346" s="225"/>
      <c r="AT346" s="226" t="s">
        <v>167</v>
      </c>
      <c r="AU346" s="226" t="s">
        <v>165</v>
      </c>
      <c r="AV346" s="11" t="s">
        <v>165</v>
      </c>
      <c r="AW346" s="11" t="s">
        <v>34</v>
      </c>
      <c r="AX346" s="11" t="s">
        <v>74</v>
      </c>
      <c r="AY346" s="226" t="s">
        <v>157</v>
      </c>
    </row>
    <row r="347" spans="2:51" s="12" customFormat="1" ht="12">
      <c r="B347" s="227"/>
      <c r="C347" s="228"/>
      <c r="D347" s="217" t="s">
        <v>167</v>
      </c>
      <c r="E347" s="229" t="s">
        <v>20</v>
      </c>
      <c r="F347" s="230" t="s">
        <v>169</v>
      </c>
      <c r="G347" s="228"/>
      <c r="H347" s="231">
        <v>205.04000000000002</v>
      </c>
      <c r="I347" s="232"/>
      <c r="J347" s="228"/>
      <c r="K347" s="228"/>
      <c r="L347" s="233"/>
      <c r="M347" s="234"/>
      <c r="N347" s="235"/>
      <c r="O347" s="235"/>
      <c r="P347" s="235"/>
      <c r="Q347" s="235"/>
      <c r="R347" s="235"/>
      <c r="S347" s="235"/>
      <c r="T347" s="236"/>
      <c r="AT347" s="237" t="s">
        <v>167</v>
      </c>
      <c r="AU347" s="237" t="s">
        <v>165</v>
      </c>
      <c r="AV347" s="12" t="s">
        <v>164</v>
      </c>
      <c r="AW347" s="12" t="s">
        <v>34</v>
      </c>
      <c r="AX347" s="12" t="s">
        <v>8</v>
      </c>
      <c r="AY347" s="237" t="s">
        <v>157</v>
      </c>
    </row>
    <row r="348" spans="2:65" s="1" customFormat="1" ht="16.5" customHeight="1">
      <c r="B348" s="38"/>
      <c r="C348" s="204" t="s">
        <v>383</v>
      </c>
      <c r="D348" s="204" t="s">
        <v>159</v>
      </c>
      <c r="E348" s="205" t="s">
        <v>384</v>
      </c>
      <c r="F348" s="206" t="s">
        <v>385</v>
      </c>
      <c r="G348" s="207" t="s">
        <v>162</v>
      </c>
      <c r="H348" s="208">
        <v>87.6</v>
      </c>
      <c r="I348" s="209"/>
      <c r="J348" s="208">
        <f>ROUND(I348*H348,0)</f>
        <v>0</v>
      </c>
      <c r="K348" s="206" t="s">
        <v>163</v>
      </c>
      <c r="L348" s="43"/>
      <c r="M348" s="210" t="s">
        <v>20</v>
      </c>
      <c r="N348" s="211" t="s">
        <v>46</v>
      </c>
      <c r="O348" s="79"/>
      <c r="P348" s="212">
        <f>O348*H348</f>
        <v>0</v>
      </c>
      <c r="Q348" s="212">
        <v>0.00273</v>
      </c>
      <c r="R348" s="212">
        <f>Q348*H348</f>
        <v>0.23914799999999997</v>
      </c>
      <c r="S348" s="212">
        <v>0</v>
      </c>
      <c r="T348" s="213">
        <f>S348*H348</f>
        <v>0</v>
      </c>
      <c r="AR348" s="17" t="s">
        <v>164</v>
      </c>
      <c r="AT348" s="17" t="s">
        <v>159</v>
      </c>
      <c r="AU348" s="17" t="s">
        <v>165</v>
      </c>
      <c r="AY348" s="17" t="s">
        <v>157</v>
      </c>
      <c r="BE348" s="214">
        <f>IF(N348="základní",J348,0)</f>
        <v>0</v>
      </c>
      <c r="BF348" s="214">
        <f>IF(N348="snížená",J348,0)</f>
        <v>0</v>
      </c>
      <c r="BG348" s="214">
        <f>IF(N348="zákl. přenesená",J348,0)</f>
        <v>0</v>
      </c>
      <c r="BH348" s="214">
        <f>IF(N348="sníž. přenesená",J348,0)</f>
        <v>0</v>
      </c>
      <c r="BI348" s="214">
        <f>IF(N348="nulová",J348,0)</f>
        <v>0</v>
      </c>
      <c r="BJ348" s="17" t="s">
        <v>165</v>
      </c>
      <c r="BK348" s="214">
        <f>ROUND(I348*H348,0)</f>
        <v>0</v>
      </c>
      <c r="BL348" s="17" t="s">
        <v>164</v>
      </c>
      <c r="BM348" s="17" t="s">
        <v>2946</v>
      </c>
    </row>
    <row r="349" spans="2:51" s="11" customFormat="1" ht="12">
      <c r="B349" s="215"/>
      <c r="C349" s="216"/>
      <c r="D349" s="217" t="s">
        <v>167</v>
      </c>
      <c r="E349" s="218" t="s">
        <v>20</v>
      </c>
      <c r="F349" s="219" t="s">
        <v>387</v>
      </c>
      <c r="G349" s="216"/>
      <c r="H349" s="220">
        <v>87.6</v>
      </c>
      <c r="I349" s="221"/>
      <c r="J349" s="216"/>
      <c r="K349" s="216"/>
      <c r="L349" s="222"/>
      <c r="M349" s="223"/>
      <c r="N349" s="224"/>
      <c r="O349" s="224"/>
      <c r="P349" s="224"/>
      <c r="Q349" s="224"/>
      <c r="R349" s="224"/>
      <c r="S349" s="224"/>
      <c r="T349" s="225"/>
      <c r="AT349" s="226" t="s">
        <v>167</v>
      </c>
      <c r="AU349" s="226" t="s">
        <v>165</v>
      </c>
      <c r="AV349" s="11" t="s">
        <v>165</v>
      </c>
      <c r="AW349" s="11" t="s">
        <v>34</v>
      </c>
      <c r="AX349" s="11" t="s">
        <v>74</v>
      </c>
      <c r="AY349" s="226" t="s">
        <v>157</v>
      </c>
    </row>
    <row r="350" spans="2:51" s="12" customFormat="1" ht="12">
      <c r="B350" s="227"/>
      <c r="C350" s="228"/>
      <c r="D350" s="217" t="s">
        <v>167</v>
      </c>
      <c r="E350" s="229" t="s">
        <v>20</v>
      </c>
      <c r="F350" s="230" t="s">
        <v>169</v>
      </c>
      <c r="G350" s="228"/>
      <c r="H350" s="231">
        <v>87.6</v>
      </c>
      <c r="I350" s="232"/>
      <c r="J350" s="228"/>
      <c r="K350" s="228"/>
      <c r="L350" s="233"/>
      <c r="M350" s="234"/>
      <c r="N350" s="235"/>
      <c r="O350" s="235"/>
      <c r="P350" s="235"/>
      <c r="Q350" s="235"/>
      <c r="R350" s="235"/>
      <c r="S350" s="235"/>
      <c r="T350" s="236"/>
      <c r="AT350" s="237" t="s">
        <v>167</v>
      </c>
      <c r="AU350" s="237" t="s">
        <v>165</v>
      </c>
      <c r="AV350" s="12" t="s">
        <v>164</v>
      </c>
      <c r="AW350" s="12" t="s">
        <v>34</v>
      </c>
      <c r="AX350" s="12" t="s">
        <v>8</v>
      </c>
      <c r="AY350" s="237" t="s">
        <v>157</v>
      </c>
    </row>
    <row r="351" spans="2:65" s="1" customFormat="1" ht="22.5" customHeight="1">
      <c r="B351" s="38"/>
      <c r="C351" s="204" t="s">
        <v>388</v>
      </c>
      <c r="D351" s="204" t="s">
        <v>159</v>
      </c>
      <c r="E351" s="205" t="s">
        <v>389</v>
      </c>
      <c r="F351" s="206" t="s">
        <v>390</v>
      </c>
      <c r="G351" s="207" t="s">
        <v>162</v>
      </c>
      <c r="H351" s="208">
        <v>1019.52</v>
      </c>
      <c r="I351" s="209"/>
      <c r="J351" s="208">
        <f>ROUND(I351*H351,0)</f>
        <v>0</v>
      </c>
      <c r="K351" s="206" t="s">
        <v>163</v>
      </c>
      <c r="L351" s="43"/>
      <c r="M351" s="210" t="s">
        <v>20</v>
      </c>
      <c r="N351" s="211" t="s">
        <v>46</v>
      </c>
      <c r="O351" s="79"/>
      <c r="P351" s="212">
        <f>O351*H351</f>
        <v>0</v>
      </c>
      <c r="Q351" s="212">
        <v>0.01146</v>
      </c>
      <c r="R351" s="212">
        <f>Q351*H351</f>
        <v>11.6836992</v>
      </c>
      <c r="S351" s="212">
        <v>0</v>
      </c>
      <c r="T351" s="213">
        <f>S351*H351</f>
        <v>0</v>
      </c>
      <c r="AR351" s="17" t="s">
        <v>164</v>
      </c>
      <c r="AT351" s="17" t="s">
        <v>159</v>
      </c>
      <c r="AU351" s="17" t="s">
        <v>165</v>
      </c>
      <c r="AY351" s="17" t="s">
        <v>157</v>
      </c>
      <c r="BE351" s="214">
        <f>IF(N351="základní",J351,0)</f>
        <v>0</v>
      </c>
      <c r="BF351" s="214">
        <f>IF(N351="snížená",J351,0)</f>
        <v>0</v>
      </c>
      <c r="BG351" s="214">
        <f>IF(N351="zákl. přenesená",J351,0)</f>
        <v>0</v>
      </c>
      <c r="BH351" s="214">
        <f>IF(N351="sníž. přenesená",J351,0)</f>
        <v>0</v>
      </c>
      <c r="BI351" s="214">
        <f>IF(N351="nulová",J351,0)</f>
        <v>0</v>
      </c>
      <c r="BJ351" s="17" t="s">
        <v>165</v>
      </c>
      <c r="BK351" s="214">
        <f>ROUND(I351*H351,0)</f>
        <v>0</v>
      </c>
      <c r="BL351" s="17" t="s">
        <v>164</v>
      </c>
      <c r="BM351" s="17" t="s">
        <v>2947</v>
      </c>
    </row>
    <row r="352" spans="2:51" s="13" customFormat="1" ht="12">
      <c r="B352" s="238"/>
      <c r="C352" s="239"/>
      <c r="D352" s="217" t="s">
        <v>167</v>
      </c>
      <c r="E352" s="240" t="s">
        <v>20</v>
      </c>
      <c r="F352" s="241" t="s">
        <v>300</v>
      </c>
      <c r="G352" s="239"/>
      <c r="H352" s="240" t="s">
        <v>20</v>
      </c>
      <c r="I352" s="242"/>
      <c r="J352" s="239"/>
      <c r="K352" s="239"/>
      <c r="L352" s="243"/>
      <c r="M352" s="244"/>
      <c r="N352" s="245"/>
      <c r="O352" s="245"/>
      <c r="P352" s="245"/>
      <c r="Q352" s="245"/>
      <c r="R352" s="245"/>
      <c r="S352" s="245"/>
      <c r="T352" s="246"/>
      <c r="AT352" s="247" t="s">
        <v>167</v>
      </c>
      <c r="AU352" s="247" t="s">
        <v>165</v>
      </c>
      <c r="AV352" s="13" t="s">
        <v>8</v>
      </c>
      <c r="AW352" s="13" t="s">
        <v>34</v>
      </c>
      <c r="AX352" s="13" t="s">
        <v>74</v>
      </c>
      <c r="AY352" s="247" t="s">
        <v>157</v>
      </c>
    </row>
    <row r="353" spans="2:51" s="11" customFormat="1" ht="12">
      <c r="B353" s="215"/>
      <c r="C353" s="216"/>
      <c r="D353" s="217" t="s">
        <v>167</v>
      </c>
      <c r="E353" s="218" t="s">
        <v>20</v>
      </c>
      <c r="F353" s="219" t="s">
        <v>301</v>
      </c>
      <c r="G353" s="216"/>
      <c r="H353" s="220">
        <v>499.81</v>
      </c>
      <c r="I353" s="221"/>
      <c r="J353" s="216"/>
      <c r="K353" s="216"/>
      <c r="L353" s="222"/>
      <c r="M353" s="223"/>
      <c r="N353" s="224"/>
      <c r="O353" s="224"/>
      <c r="P353" s="224"/>
      <c r="Q353" s="224"/>
      <c r="R353" s="224"/>
      <c r="S353" s="224"/>
      <c r="T353" s="225"/>
      <c r="AT353" s="226" t="s">
        <v>167</v>
      </c>
      <c r="AU353" s="226" t="s">
        <v>165</v>
      </c>
      <c r="AV353" s="11" t="s">
        <v>165</v>
      </c>
      <c r="AW353" s="11" t="s">
        <v>34</v>
      </c>
      <c r="AX353" s="11" t="s">
        <v>74</v>
      </c>
      <c r="AY353" s="226" t="s">
        <v>157</v>
      </c>
    </row>
    <row r="354" spans="2:51" s="14" customFormat="1" ht="12">
      <c r="B354" s="257"/>
      <c r="C354" s="258"/>
      <c r="D354" s="217" t="s">
        <v>167</v>
      </c>
      <c r="E354" s="259" t="s">
        <v>20</v>
      </c>
      <c r="F354" s="260" t="s">
        <v>357</v>
      </c>
      <c r="G354" s="258"/>
      <c r="H354" s="261">
        <v>499.81</v>
      </c>
      <c r="I354" s="262"/>
      <c r="J354" s="258"/>
      <c r="K354" s="258"/>
      <c r="L354" s="263"/>
      <c r="M354" s="264"/>
      <c r="N354" s="265"/>
      <c r="O354" s="265"/>
      <c r="P354" s="265"/>
      <c r="Q354" s="265"/>
      <c r="R354" s="265"/>
      <c r="S354" s="265"/>
      <c r="T354" s="266"/>
      <c r="AT354" s="267" t="s">
        <v>167</v>
      </c>
      <c r="AU354" s="267" t="s">
        <v>165</v>
      </c>
      <c r="AV354" s="14" t="s">
        <v>175</v>
      </c>
      <c r="AW354" s="14" t="s">
        <v>34</v>
      </c>
      <c r="AX354" s="14" t="s">
        <v>74</v>
      </c>
      <c r="AY354" s="267" t="s">
        <v>157</v>
      </c>
    </row>
    <row r="355" spans="2:51" s="13" customFormat="1" ht="12">
      <c r="B355" s="238"/>
      <c r="C355" s="239"/>
      <c r="D355" s="217" t="s">
        <v>167</v>
      </c>
      <c r="E355" s="240" t="s">
        <v>20</v>
      </c>
      <c r="F355" s="241" t="s">
        <v>302</v>
      </c>
      <c r="G355" s="239"/>
      <c r="H355" s="240" t="s">
        <v>20</v>
      </c>
      <c r="I355" s="242"/>
      <c r="J355" s="239"/>
      <c r="K355" s="239"/>
      <c r="L355" s="243"/>
      <c r="M355" s="244"/>
      <c r="N355" s="245"/>
      <c r="O355" s="245"/>
      <c r="P355" s="245"/>
      <c r="Q355" s="245"/>
      <c r="R355" s="245"/>
      <c r="S355" s="245"/>
      <c r="T355" s="246"/>
      <c r="AT355" s="247" t="s">
        <v>167</v>
      </c>
      <c r="AU355" s="247" t="s">
        <v>165</v>
      </c>
      <c r="AV355" s="13" t="s">
        <v>8</v>
      </c>
      <c r="AW355" s="13" t="s">
        <v>34</v>
      </c>
      <c r="AX355" s="13" t="s">
        <v>74</v>
      </c>
      <c r="AY355" s="247" t="s">
        <v>157</v>
      </c>
    </row>
    <row r="356" spans="2:51" s="11" customFormat="1" ht="12">
      <c r="B356" s="215"/>
      <c r="C356" s="216"/>
      <c r="D356" s="217" t="s">
        <v>167</v>
      </c>
      <c r="E356" s="218" t="s">
        <v>20</v>
      </c>
      <c r="F356" s="219" t="s">
        <v>303</v>
      </c>
      <c r="G356" s="216"/>
      <c r="H356" s="220">
        <v>129.68</v>
      </c>
      <c r="I356" s="221"/>
      <c r="J356" s="216"/>
      <c r="K356" s="216"/>
      <c r="L356" s="222"/>
      <c r="M356" s="223"/>
      <c r="N356" s="224"/>
      <c r="O356" s="224"/>
      <c r="P356" s="224"/>
      <c r="Q356" s="224"/>
      <c r="R356" s="224"/>
      <c r="S356" s="224"/>
      <c r="T356" s="225"/>
      <c r="AT356" s="226" t="s">
        <v>167</v>
      </c>
      <c r="AU356" s="226" t="s">
        <v>165</v>
      </c>
      <c r="AV356" s="11" t="s">
        <v>165</v>
      </c>
      <c r="AW356" s="11" t="s">
        <v>34</v>
      </c>
      <c r="AX356" s="11" t="s">
        <v>74</v>
      </c>
      <c r="AY356" s="226" t="s">
        <v>157</v>
      </c>
    </row>
    <row r="357" spans="2:51" s="13" customFormat="1" ht="12">
      <c r="B357" s="238"/>
      <c r="C357" s="239"/>
      <c r="D357" s="217" t="s">
        <v>167</v>
      </c>
      <c r="E357" s="240" t="s">
        <v>20</v>
      </c>
      <c r="F357" s="241" t="s">
        <v>300</v>
      </c>
      <c r="G357" s="239"/>
      <c r="H357" s="240" t="s">
        <v>20</v>
      </c>
      <c r="I357" s="242"/>
      <c r="J357" s="239"/>
      <c r="K357" s="239"/>
      <c r="L357" s="243"/>
      <c r="M357" s="244"/>
      <c r="N357" s="245"/>
      <c r="O357" s="245"/>
      <c r="P357" s="245"/>
      <c r="Q357" s="245"/>
      <c r="R357" s="245"/>
      <c r="S357" s="245"/>
      <c r="T357" s="246"/>
      <c r="AT357" s="247" t="s">
        <v>167</v>
      </c>
      <c r="AU357" s="247" t="s">
        <v>165</v>
      </c>
      <c r="AV357" s="13" t="s">
        <v>8</v>
      </c>
      <c r="AW357" s="13" t="s">
        <v>34</v>
      </c>
      <c r="AX357" s="13" t="s">
        <v>74</v>
      </c>
      <c r="AY357" s="247" t="s">
        <v>157</v>
      </c>
    </row>
    <row r="358" spans="2:51" s="11" customFormat="1" ht="12">
      <c r="B358" s="215"/>
      <c r="C358" s="216"/>
      <c r="D358" s="217" t="s">
        <v>167</v>
      </c>
      <c r="E358" s="218" t="s">
        <v>20</v>
      </c>
      <c r="F358" s="219" t="s">
        <v>304</v>
      </c>
      <c r="G358" s="216"/>
      <c r="H358" s="220">
        <v>128.42</v>
      </c>
      <c r="I358" s="221"/>
      <c r="J358" s="216"/>
      <c r="K358" s="216"/>
      <c r="L358" s="222"/>
      <c r="M358" s="223"/>
      <c r="N358" s="224"/>
      <c r="O358" s="224"/>
      <c r="P358" s="224"/>
      <c r="Q358" s="224"/>
      <c r="R358" s="224"/>
      <c r="S358" s="224"/>
      <c r="T358" s="225"/>
      <c r="AT358" s="226" t="s">
        <v>167</v>
      </c>
      <c r="AU358" s="226" t="s">
        <v>165</v>
      </c>
      <c r="AV358" s="11" t="s">
        <v>165</v>
      </c>
      <c r="AW358" s="11" t="s">
        <v>34</v>
      </c>
      <c r="AX358" s="11" t="s">
        <v>74</v>
      </c>
      <c r="AY358" s="226" t="s">
        <v>157</v>
      </c>
    </row>
    <row r="359" spans="2:51" s="13" customFormat="1" ht="12">
      <c r="B359" s="238"/>
      <c r="C359" s="239"/>
      <c r="D359" s="217" t="s">
        <v>167</v>
      </c>
      <c r="E359" s="240" t="s">
        <v>20</v>
      </c>
      <c r="F359" s="241" t="s">
        <v>305</v>
      </c>
      <c r="G359" s="239"/>
      <c r="H359" s="240" t="s">
        <v>20</v>
      </c>
      <c r="I359" s="242"/>
      <c r="J359" s="239"/>
      <c r="K359" s="239"/>
      <c r="L359" s="243"/>
      <c r="M359" s="244"/>
      <c r="N359" s="245"/>
      <c r="O359" s="245"/>
      <c r="P359" s="245"/>
      <c r="Q359" s="245"/>
      <c r="R359" s="245"/>
      <c r="S359" s="245"/>
      <c r="T359" s="246"/>
      <c r="AT359" s="247" t="s">
        <v>167</v>
      </c>
      <c r="AU359" s="247" t="s">
        <v>165</v>
      </c>
      <c r="AV359" s="13" t="s">
        <v>8</v>
      </c>
      <c r="AW359" s="13" t="s">
        <v>34</v>
      </c>
      <c r="AX359" s="13" t="s">
        <v>74</v>
      </c>
      <c r="AY359" s="247" t="s">
        <v>157</v>
      </c>
    </row>
    <row r="360" spans="2:51" s="11" customFormat="1" ht="12">
      <c r="B360" s="215"/>
      <c r="C360" s="216"/>
      <c r="D360" s="217" t="s">
        <v>167</v>
      </c>
      <c r="E360" s="218" t="s">
        <v>20</v>
      </c>
      <c r="F360" s="219" t="s">
        <v>306</v>
      </c>
      <c r="G360" s="216"/>
      <c r="H360" s="220">
        <v>208.23</v>
      </c>
      <c r="I360" s="221"/>
      <c r="J360" s="216"/>
      <c r="K360" s="216"/>
      <c r="L360" s="222"/>
      <c r="M360" s="223"/>
      <c r="N360" s="224"/>
      <c r="O360" s="224"/>
      <c r="P360" s="224"/>
      <c r="Q360" s="224"/>
      <c r="R360" s="224"/>
      <c r="S360" s="224"/>
      <c r="T360" s="225"/>
      <c r="AT360" s="226" t="s">
        <v>167</v>
      </c>
      <c r="AU360" s="226" t="s">
        <v>165</v>
      </c>
      <c r="AV360" s="11" t="s">
        <v>165</v>
      </c>
      <c r="AW360" s="11" t="s">
        <v>34</v>
      </c>
      <c r="AX360" s="11" t="s">
        <v>74</v>
      </c>
      <c r="AY360" s="226" t="s">
        <v>157</v>
      </c>
    </row>
    <row r="361" spans="2:51" s="13" customFormat="1" ht="12">
      <c r="B361" s="238"/>
      <c r="C361" s="239"/>
      <c r="D361" s="217" t="s">
        <v>167</v>
      </c>
      <c r="E361" s="240" t="s">
        <v>20</v>
      </c>
      <c r="F361" s="241" t="s">
        <v>307</v>
      </c>
      <c r="G361" s="239"/>
      <c r="H361" s="240" t="s">
        <v>20</v>
      </c>
      <c r="I361" s="242"/>
      <c r="J361" s="239"/>
      <c r="K361" s="239"/>
      <c r="L361" s="243"/>
      <c r="M361" s="244"/>
      <c r="N361" s="245"/>
      <c r="O361" s="245"/>
      <c r="P361" s="245"/>
      <c r="Q361" s="245"/>
      <c r="R361" s="245"/>
      <c r="S361" s="245"/>
      <c r="T361" s="246"/>
      <c r="AT361" s="247" t="s">
        <v>167</v>
      </c>
      <c r="AU361" s="247" t="s">
        <v>165</v>
      </c>
      <c r="AV361" s="13" t="s">
        <v>8</v>
      </c>
      <c r="AW361" s="13" t="s">
        <v>34</v>
      </c>
      <c r="AX361" s="13" t="s">
        <v>74</v>
      </c>
      <c r="AY361" s="247" t="s">
        <v>157</v>
      </c>
    </row>
    <row r="362" spans="2:51" s="11" customFormat="1" ht="12">
      <c r="B362" s="215"/>
      <c r="C362" s="216"/>
      <c r="D362" s="217" t="s">
        <v>167</v>
      </c>
      <c r="E362" s="218" t="s">
        <v>20</v>
      </c>
      <c r="F362" s="219" t="s">
        <v>308</v>
      </c>
      <c r="G362" s="216"/>
      <c r="H362" s="220">
        <v>183.95</v>
      </c>
      <c r="I362" s="221"/>
      <c r="J362" s="216"/>
      <c r="K362" s="216"/>
      <c r="L362" s="222"/>
      <c r="M362" s="223"/>
      <c r="N362" s="224"/>
      <c r="O362" s="224"/>
      <c r="P362" s="224"/>
      <c r="Q362" s="224"/>
      <c r="R362" s="224"/>
      <c r="S362" s="224"/>
      <c r="T362" s="225"/>
      <c r="AT362" s="226" t="s">
        <v>167</v>
      </c>
      <c r="AU362" s="226" t="s">
        <v>165</v>
      </c>
      <c r="AV362" s="11" t="s">
        <v>165</v>
      </c>
      <c r="AW362" s="11" t="s">
        <v>34</v>
      </c>
      <c r="AX362" s="11" t="s">
        <v>74</v>
      </c>
      <c r="AY362" s="226" t="s">
        <v>157</v>
      </c>
    </row>
    <row r="363" spans="2:51" s="14" customFormat="1" ht="12">
      <c r="B363" s="257"/>
      <c r="C363" s="258"/>
      <c r="D363" s="217" t="s">
        <v>167</v>
      </c>
      <c r="E363" s="259" t="s">
        <v>20</v>
      </c>
      <c r="F363" s="260" t="s">
        <v>357</v>
      </c>
      <c r="G363" s="258"/>
      <c r="H363" s="261">
        <v>650.28</v>
      </c>
      <c r="I363" s="262"/>
      <c r="J363" s="258"/>
      <c r="K363" s="258"/>
      <c r="L363" s="263"/>
      <c r="M363" s="264"/>
      <c r="N363" s="265"/>
      <c r="O363" s="265"/>
      <c r="P363" s="265"/>
      <c r="Q363" s="265"/>
      <c r="R363" s="265"/>
      <c r="S363" s="265"/>
      <c r="T363" s="266"/>
      <c r="AT363" s="267" t="s">
        <v>167</v>
      </c>
      <c r="AU363" s="267" t="s">
        <v>165</v>
      </c>
      <c r="AV363" s="14" t="s">
        <v>175</v>
      </c>
      <c r="AW363" s="14" t="s">
        <v>34</v>
      </c>
      <c r="AX363" s="14" t="s">
        <v>74</v>
      </c>
      <c r="AY363" s="267" t="s">
        <v>157</v>
      </c>
    </row>
    <row r="364" spans="2:51" s="13" customFormat="1" ht="12">
      <c r="B364" s="238"/>
      <c r="C364" s="239"/>
      <c r="D364" s="217" t="s">
        <v>167</v>
      </c>
      <c r="E364" s="240" t="s">
        <v>20</v>
      </c>
      <c r="F364" s="241" t="s">
        <v>309</v>
      </c>
      <c r="G364" s="239"/>
      <c r="H364" s="240" t="s">
        <v>20</v>
      </c>
      <c r="I364" s="242"/>
      <c r="J364" s="239"/>
      <c r="K364" s="239"/>
      <c r="L364" s="243"/>
      <c r="M364" s="244"/>
      <c r="N364" s="245"/>
      <c r="O364" s="245"/>
      <c r="P364" s="245"/>
      <c r="Q364" s="245"/>
      <c r="R364" s="245"/>
      <c r="S364" s="245"/>
      <c r="T364" s="246"/>
      <c r="AT364" s="247" t="s">
        <v>167</v>
      </c>
      <c r="AU364" s="247" t="s">
        <v>165</v>
      </c>
      <c r="AV364" s="13" t="s">
        <v>8</v>
      </c>
      <c r="AW364" s="13" t="s">
        <v>34</v>
      </c>
      <c r="AX364" s="13" t="s">
        <v>74</v>
      </c>
      <c r="AY364" s="247" t="s">
        <v>157</v>
      </c>
    </row>
    <row r="365" spans="2:51" s="13" customFormat="1" ht="12">
      <c r="B365" s="238"/>
      <c r="C365" s="239"/>
      <c r="D365" s="217" t="s">
        <v>167</v>
      </c>
      <c r="E365" s="240" t="s">
        <v>20</v>
      </c>
      <c r="F365" s="241" t="s">
        <v>289</v>
      </c>
      <c r="G365" s="239"/>
      <c r="H365" s="240" t="s">
        <v>20</v>
      </c>
      <c r="I365" s="242"/>
      <c r="J365" s="239"/>
      <c r="K365" s="239"/>
      <c r="L365" s="243"/>
      <c r="M365" s="244"/>
      <c r="N365" s="245"/>
      <c r="O365" s="245"/>
      <c r="P365" s="245"/>
      <c r="Q365" s="245"/>
      <c r="R365" s="245"/>
      <c r="S365" s="245"/>
      <c r="T365" s="246"/>
      <c r="AT365" s="247" t="s">
        <v>167</v>
      </c>
      <c r="AU365" s="247" t="s">
        <v>165</v>
      </c>
      <c r="AV365" s="13" t="s">
        <v>8</v>
      </c>
      <c r="AW365" s="13" t="s">
        <v>34</v>
      </c>
      <c r="AX365" s="13" t="s">
        <v>74</v>
      </c>
      <c r="AY365" s="247" t="s">
        <v>157</v>
      </c>
    </row>
    <row r="366" spans="2:51" s="11" customFormat="1" ht="12">
      <c r="B366" s="215"/>
      <c r="C366" s="216"/>
      <c r="D366" s="217" t="s">
        <v>167</v>
      </c>
      <c r="E366" s="218" t="s">
        <v>20</v>
      </c>
      <c r="F366" s="219" t="s">
        <v>310</v>
      </c>
      <c r="G366" s="216"/>
      <c r="H366" s="220">
        <v>-56.29</v>
      </c>
      <c r="I366" s="221"/>
      <c r="J366" s="216"/>
      <c r="K366" s="216"/>
      <c r="L366" s="222"/>
      <c r="M366" s="223"/>
      <c r="N366" s="224"/>
      <c r="O366" s="224"/>
      <c r="P366" s="224"/>
      <c r="Q366" s="224"/>
      <c r="R366" s="224"/>
      <c r="S366" s="224"/>
      <c r="T366" s="225"/>
      <c r="AT366" s="226" t="s">
        <v>167</v>
      </c>
      <c r="AU366" s="226" t="s">
        <v>165</v>
      </c>
      <c r="AV366" s="11" t="s">
        <v>165</v>
      </c>
      <c r="AW366" s="11" t="s">
        <v>34</v>
      </c>
      <c r="AX366" s="11" t="s">
        <v>74</v>
      </c>
      <c r="AY366" s="226" t="s">
        <v>157</v>
      </c>
    </row>
    <row r="367" spans="2:51" s="11" customFormat="1" ht="12">
      <c r="B367" s="215"/>
      <c r="C367" s="216"/>
      <c r="D367" s="217" t="s">
        <v>167</v>
      </c>
      <c r="E367" s="218" t="s">
        <v>20</v>
      </c>
      <c r="F367" s="219" t="s">
        <v>311</v>
      </c>
      <c r="G367" s="216"/>
      <c r="H367" s="220">
        <v>-18.55</v>
      </c>
      <c r="I367" s="221"/>
      <c r="J367" s="216"/>
      <c r="K367" s="216"/>
      <c r="L367" s="222"/>
      <c r="M367" s="223"/>
      <c r="N367" s="224"/>
      <c r="O367" s="224"/>
      <c r="P367" s="224"/>
      <c r="Q367" s="224"/>
      <c r="R367" s="224"/>
      <c r="S367" s="224"/>
      <c r="T367" s="225"/>
      <c r="AT367" s="226" t="s">
        <v>167</v>
      </c>
      <c r="AU367" s="226" t="s">
        <v>165</v>
      </c>
      <c r="AV367" s="11" t="s">
        <v>165</v>
      </c>
      <c r="AW367" s="11" t="s">
        <v>34</v>
      </c>
      <c r="AX367" s="11" t="s">
        <v>74</v>
      </c>
      <c r="AY367" s="226" t="s">
        <v>157</v>
      </c>
    </row>
    <row r="368" spans="2:51" s="13" customFormat="1" ht="12">
      <c r="B368" s="238"/>
      <c r="C368" s="239"/>
      <c r="D368" s="217" t="s">
        <v>167</v>
      </c>
      <c r="E368" s="240" t="s">
        <v>20</v>
      </c>
      <c r="F368" s="241" t="s">
        <v>292</v>
      </c>
      <c r="G368" s="239"/>
      <c r="H368" s="240" t="s">
        <v>20</v>
      </c>
      <c r="I368" s="242"/>
      <c r="J368" s="239"/>
      <c r="K368" s="239"/>
      <c r="L368" s="243"/>
      <c r="M368" s="244"/>
      <c r="N368" s="245"/>
      <c r="O368" s="245"/>
      <c r="P368" s="245"/>
      <c r="Q368" s="245"/>
      <c r="R368" s="245"/>
      <c r="S368" s="245"/>
      <c r="T368" s="246"/>
      <c r="AT368" s="247" t="s">
        <v>167</v>
      </c>
      <c r="AU368" s="247" t="s">
        <v>165</v>
      </c>
      <c r="AV368" s="13" t="s">
        <v>8</v>
      </c>
      <c r="AW368" s="13" t="s">
        <v>34</v>
      </c>
      <c r="AX368" s="13" t="s">
        <v>74</v>
      </c>
      <c r="AY368" s="247" t="s">
        <v>157</v>
      </c>
    </row>
    <row r="369" spans="2:51" s="11" customFormat="1" ht="12">
      <c r="B369" s="215"/>
      <c r="C369" s="216"/>
      <c r="D369" s="217" t="s">
        <v>167</v>
      </c>
      <c r="E369" s="218" t="s">
        <v>20</v>
      </c>
      <c r="F369" s="219" t="s">
        <v>2948</v>
      </c>
      <c r="G369" s="216"/>
      <c r="H369" s="220">
        <v>-55.73</v>
      </c>
      <c r="I369" s="221"/>
      <c r="J369" s="216"/>
      <c r="K369" s="216"/>
      <c r="L369" s="222"/>
      <c r="M369" s="223"/>
      <c r="N369" s="224"/>
      <c r="O369" s="224"/>
      <c r="P369" s="224"/>
      <c r="Q369" s="224"/>
      <c r="R369" s="224"/>
      <c r="S369" s="224"/>
      <c r="T369" s="225"/>
      <c r="AT369" s="226" t="s">
        <v>167</v>
      </c>
      <c r="AU369" s="226" t="s">
        <v>165</v>
      </c>
      <c r="AV369" s="11" t="s">
        <v>165</v>
      </c>
      <c r="AW369" s="11" t="s">
        <v>34</v>
      </c>
      <c r="AX369" s="11" t="s">
        <v>74</v>
      </c>
      <c r="AY369" s="226" t="s">
        <v>157</v>
      </c>
    </row>
    <row r="370" spans="2:51" s="14" customFormat="1" ht="12">
      <c r="B370" s="257"/>
      <c r="C370" s="258"/>
      <c r="D370" s="217" t="s">
        <v>167</v>
      </c>
      <c r="E370" s="259" t="s">
        <v>20</v>
      </c>
      <c r="F370" s="260" t="s">
        <v>357</v>
      </c>
      <c r="G370" s="258"/>
      <c r="H370" s="261">
        <v>-130.57</v>
      </c>
      <c r="I370" s="262"/>
      <c r="J370" s="258"/>
      <c r="K370" s="258"/>
      <c r="L370" s="263"/>
      <c r="M370" s="264"/>
      <c r="N370" s="265"/>
      <c r="O370" s="265"/>
      <c r="P370" s="265"/>
      <c r="Q370" s="265"/>
      <c r="R370" s="265"/>
      <c r="S370" s="265"/>
      <c r="T370" s="266"/>
      <c r="AT370" s="267" t="s">
        <v>167</v>
      </c>
      <c r="AU370" s="267" t="s">
        <v>165</v>
      </c>
      <c r="AV370" s="14" t="s">
        <v>175</v>
      </c>
      <c r="AW370" s="14" t="s">
        <v>34</v>
      </c>
      <c r="AX370" s="14" t="s">
        <v>74</v>
      </c>
      <c r="AY370" s="267" t="s">
        <v>157</v>
      </c>
    </row>
    <row r="371" spans="2:51" s="12" customFormat="1" ht="12">
      <c r="B371" s="227"/>
      <c r="C371" s="228"/>
      <c r="D371" s="217" t="s">
        <v>167</v>
      </c>
      <c r="E371" s="229" t="s">
        <v>20</v>
      </c>
      <c r="F371" s="230" t="s">
        <v>169</v>
      </c>
      <c r="G371" s="228"/>
      <c r="H371" s="231">
        <v>1019.52</v>
      </c>
      <c r="I371" s="232"/>
      <c r="J371" s="228"/>
      <c r="K371" s="228"/>
      <c r="L371" s="233"/>
      <c r="M371" s="234"/>
      <c r="N371" s="235"/>
      <c r="O371" s="235"/>
      <c r="P371" s="235"/>
      <c r="Q371" s="235"/>
      <c r="R371" s="235"/>
      <c r="S371" s="235"/>
      <c r="T371" s="236"/>
      <c r="AT371" s="237" t="s">
        <v>167</v>
      </c>
      <c r="AU371" s="237" t="s">
        <v>165</v>
      </c>
      <c r="AV371" s="12" t="s">
        <v>164</v>
      </c>
      <c r="AW371" s="12" t="s">
        <v>34</v>
      </c>
      <c r="AX371" s="12" t="s">
        <v>8</v>
      </c>
      <c r="AY371" s="237" t="s">
        <v>157</v>
      </c>
    </row>
    <row r="372" spans="2:65" s="1" customFormat="1" ht="16.5" customHeight="1">
      <c r="B372" s="38"/>
      <c r="C372" s="204" t="s">
        <v>394</v>
      </c>
      <c r="D372" s="204" t="s">
        <v>159</v>
      </c>
      <c r="E372" s="205" t="s">
        <v>395</v>
      </c>
      <c r="F372" s="206" t="s">
        <v>396</v>
      </c>
      <c r="G372" s="207" t="s">
        <v>162</v>
      </c>
      <c r="H372" s="208">
        <v>87.6</v>
      </c>
      <c r="I372" s="209"/>
      <c r="J372" s="208">
        <f>ROUND(I372*H372,0)</f>
        <v>0</v>
      </c>
      <c r="K372" s="206" t="s">
        <v>163</v>
      </c>
      <c r="L372" s="43"/>
      <c r="M372" s="210" t="s">
        <v>20</v>
      </c>
      <c r="N372" s="211" t="s">
        <v>46</v>
      </c>
      <c r="O372" s="79"/>
      <c r="P372" s="212">
        <f>O372*H372</f>
        <v>0</v>
      </c>
      <c r="Q372" s="212">
        <v>0.01457</v>
      </c>
      <c r="R372" s="212">
        <f>Q372*H372</f>
        <v>1.2763319999999998</v>
      </c>
      <c r="S372" s="212">
        <v>0</v>
      </c>
      <c r="T372" s="213">
        <f>S372*H372</f>
        <v>0</v>
      </c>
      <c r="AR372" s="17" t="s">
        <v>164</v>
      </c>
      <c r="AT372" s="17" t="s">
        <v>159</v>
      </c>
      <c r="AU372" s="17" t="s">
        <v>165</v>
      </c>
      <c r="AY372" s="17" t="s">
        <v>157</v>
      </c>
      <c r="BE372" s="214">
        <f>IF(N372="základní",J372,0)</f>
        <v>0</v>
      </c>
      <c r="BF372" s="214">
        <f>IF(N372="snížená",J372,0)</f>
        <v>0</v>
      </c>
      <c r="BG372" s="214">
        <f>IF(N372="zákl. přenesená",J372,0)</f>
        <v>0</v>
      </c>
      <c r="BH372" s="214">
        <f>IF(N372="sníž. přenesená",J372,0)</f>
        <v>0</v>
      </c>
      <c r="BI372" s="214">
        <f>IF(N372="nulová",J372,0)</f>
        <v>0</v>
      </c>
      <c r="BJ372" s="17" t="s">
        <v>165</v>
      </c>
      <c r="BK372" s="214">
        <f>ROUND(I372*H372,0)</f>
        <v>0</v>
      </c>
      <c r="BL372" s="17" t="s">
        <v>164</v>
      </c>
      <c r="BM372" s="17" t="s">
        <v>2949</v>
      </c>
    </row>
    <row r="373" spans="2:51" s="11" customFormat="1" ht="12">
      <c r="B373" s="215"/>
      <c r="C373" s="216"/>
      <c r="D373" s="217" t="s">
        <v>167</v>
      </c>
      <c r="E373" s="218" t="s">
        <v>20</v>
      </c>
      <c r="F373" s="219" t="s">
        <v>387</v>
      </c>
      <c r="G373" s="216"/>
      <c r="H373" s="220">
        <v>87.6</v>
      </c>
      <c r="I373" s="221"/>
      <c r="J373" s="216"/>
      <c r="K373" s="216"/>
      <c r="L373" s="222"/>
      <c r="M373" s="223"/>
      <c r="N373" s="224"/>
      <c r="O373" s="224"/>
      <c r="P373" s="224"/>
      <c r="Q373" s="224"/>
      <c r="R373" s="224"/>
      <c r="S373" s="224"/>
      <c r="T373" s="225"/>
      <c r="AT373" s="226" t="s">
        <v>167</v>
      </c>
      <c r="AU373" s="226" t="s">
        <v>165</v>
      </c>
      <c r="AV373" s="11" t="s">
        <v>165</v>
      </c>
      <c r="AW373" s="11" t="s">
        <v>34</v>
      </c>
      <c r="AX373" s="11" t="s">
        <v>74</v>
      </c>
      <c r="AY373" s="226" t="s">
        <v>157</v>
      </c>
    </row>
    <row r="374" spans="2:51" s="12" customFormat="1" ht="12">
      <c r="B374" s="227"/>
      <c r="C374" s="228"/>
      <c r="D374" s="217" t="s">
        <v>167</v>
      </c>
      <c r="E374" s="229" t="s">
        <v>20</v>
      </c>
      <c r="F374" s="230" t="s">
        <v>169</v>
      </c>
      <c r="G374" s="228"/>
      <c r="H374" s="231">
        <v>87.6</v>
      </c>
      <c r="I374" s="232"/>
      <c r="J374" s="228"/>
      <c r="K374" s="228"/>
      <c r="L374" s="233"/>
      <c r="M374" s="234"/>
      <c r="N374" s="235"/>
      <c r="O374" s="235"/>
      <c r="P374" s="235"/>
      <c r="Q374" s="235"/>
      <c r="R374" s="235"/>
      <c r="S374" s="235"/>
      <c r="T374" s="236"/>
      <c r="AT374" s="237" t="s">
        <v>167</v>
      </c>
      <c r="AU374" s="237" t="s">
        <v>165</v>
      </c>
      <c r="AV374" s="12" t="s">
        <v>164</v>
      </c>
      <c r="AW374" s="12" t="s">
        <v>34</v>
      </c>
      <c r="AX374" s="12" t="s">
        <v>8</v>
      </c>
      <c r="AY374" s="237" t="s">
        <v>157</v>
      </c>
    </row>
    <row r="375" spans="2:65" s="1" customFormat="1" ht="16.5" customHeight="1">
      <c r="B375" s="38"/>
      <c r="C375" s="204" t="s">
        <v>398</v>
      </c>
      <c r="D375" s="204" t="s">
        <v>159</v>
      </c>
      <c r="E375" s="205" t="s">
        <v>399</v>
      </c>
      <c r="F375" s="206" t="s">
        <v>400</v>
      </c>
      <c r="G375" s="207" t="s">
        <v>162</v>
      </c>
      <c r="H375" s="208">
        <v>1132.15</v>
      </c>
      <c r="I375" s="209"/>
      <c r="J375" s="208">
        <f>ROUND(I375*H375,0)</f>
        <v>0</v>
      </c>
      <c r="K375" s="206" t="s">
        <v>163</v>
      </c>
      <c r="L375" s="43"/>
      <c r="M375" s="210" t="s">
        <v>20</v>
      </c>
      <c r="N375" s="211" t="s">
        <v>46</v>
      </c>
      <c r="O375" s="79"/>
      <c r="P375" s="212">
        <f>O375*H375</f>
        <v>0</v>
      </c>
      <c r="Q375" s="212">
        <v>0.00348</v>
      </c>
      <c r="R375" s="212">
        <f>Q375*H375</f>
        <v>3.9398820000000003</v>
      </c>
      <c r="S375" s="212">
        <v>0</v>
      </c>
      <c r="T375" s="213">
        <f>S375*H375</f>
        <v>0</v>
      </c>
      <c r="AR375" s="17" t="s">
        <v>164</v>
      </c>
      <c r="AT375" s="17" t="s">
        <v>159</v>
      </c>
      <c r="AU375" s="17" t="s">
        <v>165</v>
      </c>
      <c r="AY375" s="17" t="s">
        <v>157</v>
      </c>
      <c r="BE375" s="214">
        <f>IF(N375="základní",J375,0)</f>
        <v>0</v>
      </c>
      <c r="BF375" s="214">
        <f>IF(N375="snížená",J375,0)</f>
        <v>0</v>
      </c>
      <c r="BG375" s="214">
        <f>IF(N375="zákl. přenesená",J375,0)</f>
        <v>0</v>
      </c>
      <c r="BH375" s="214">
        <f>IF(N375="sníž. přenesená",J375,0)</f>
        <v>0</v>
      </c>
      <c r="BI375" s="214">
        <f>IF(N375="nulová",J375,0)</f>
        <v>0</v>
      </c>
      <c r="BJ375" s="17" t="s">
        <v>165</v>
      </c>
      <c r="BK375" s="214">
        <f>ROUND(I375*H375,0)</f>
        <v>0</v>
      </c>
      <c r="BL375" s="17" t="s">
        <v>164</v>
      </c>
      <c r="BM375" s="17" t="s">
        <v>2950</v>
      </c>
    </row>
    <row r="376" spans="2:51" s="13" customFormat="1" ht="12">
      <c r="B376" s="238"/>
      <c r="C376" s="239"/>
      <c r="D376" s="217" t="s">
        <v>167</v>
      </c>
      <c r="E376" s="240" t="s">
        <v>20</v>
      </c>
      <c r="F376" s="241" t="s">
        <v>261</v>
      </c>
      <c r="G376" s="239"/>
      <c r="H376" s="240" t="s">
        <v>20</v>
      </c>
      <c r="I376" s="242"/>
      <c r="J376" s="239"/>
      <c r="K376" s="239"/>
      <c r="L376" s="243"/>
      <c r="M376" s="244"/>
      <c r="N376" s="245"/>
      <c r="O376" s="245"/>
      <c r="P376" s="245"/>
      <c r="Q376" s="245"/>
      <c r="R376" s="245"/>
      <c r="S376" s="245"/>
      <c r="T376" s="246"/>
      <c r="AT376" s="247" t="s">
        <v>167</v>
      </c>
      <c r="AU376" s="247" t="s">
        <v>165</v>
      </c>
      <c r="AV376" s="13" t="s">
        <v>8</v>
      </c>
      <c r="AW376" s="13" t="s">
        <v>34</v>
      </c>
      <c r="AX376" s="13" t="s">
        <v>74</v>
      </c>
      <c r="AY376" s="247" t="s">
        <v>157</v>
      </c>
    </row>
    <row r="377" spans="2:51" s="11" customFormat="1" ht="12">
      <c r="B377" s="215"/>
      <c r="C377" s="216"/>
      <c r="D377" s="217" t="s">
        <v>167</v>
      </c>
      <c r="E377" s="218" t="s">
        <v>20</v>
      </c>
      <c r="F377" s="219" t="s">
        <v>327</v>
      </c>
      <c r="G377" s="216"/>
      <c r="H377" s="220">
        <v>100.35</v>
      </c>
      <c r="I377" s="221"/>
      <c r="J377" s="216"/>
      <c r="K377" s="216"/>
      <c r="L377" s="222"/>
      <c r="M377" s="223"/>
      <c r="N377" s="224"/>
      <c r="O377" s="224"/>
      <c r="P377" s="224"/>
      <c r="Q377" s="224"/>
      <c r="R377" s="224"/>
      <c r="S377" s="224"/>
      <c r="T377" s="225"/>
      <c r="AT377" s="226" t="s">
        <v>167</v>
      </c>
      <c r="AU377" s="226" t="s">
        <v>165</v>
      </c>
      <c r="AV377" s="11" t="s">
        <v>165</v>
      </c>
      <c r="AW377" s="11" t="s">
        <v>34</v>
      </c>
      <c r="AX377" s="11" t="s">
        <v>74</v>
      </c>
      <c r="AY377" s="226" t="s">
        <v>157</v>
      </c>
    </row>
    <row r="378" spans="2:51" s="11" customFormat="1" ht="12">
      <c r="B378" s="215"/>
      <c r="C378" s="216"/>
      <c r="D378" s="217" t="s">
        <v>167</v>
      </c>
      <c r="E378" s="218" t="s">
        <v>20</v>
      </c>
      <c r="F378" s="219" t="s">
        <v>328</v>
      </c>
      <c r="G378" s="216"/>
      <c r="H378" s="220">
        <v>7.94</v>
      </c>
      <c r="I378" s="221"/>
      <c r="J378" s="216"/>
      <c r="K378" s="216"/>
      <c r="L378" s="222"/>
      <c r="M378" s="223"/>
      <c r="N378" s="224"/>
      <c r="O378" s="224"/>
      <c r="P378" s="224"/>
      <c r="Q378" s="224"/>
      <c r="R378" s="224"/>
      <c r="S378" s="224"/>
      <c r="T378" s="225"/>
      <c r="AT378" s="226" t="s">
        <v>167</v>
      </c>
      <c r="AU378" s="226" t="s">
        <v>165</v>
      </c>
      <c r="AV378" s="11" t="s">
        <v>165</v>
      </c>
      <c r="AW378" s="11" t="s">
        <v>34</v>
      </c>
      <c r="AX378" s="11" t="s">
        <v>74</v>
      </c>
      <c r="AY378" s="226" t="s">
        <v>157</v>
      </c>
    </row>
    <row r="379" spans="2:51" s="13" customFormat="1" ht="12">
      <c r="B379" s="238"/>
      <c r="C379" s="239"/>
      <c r="D379" s="217" t="s">
        <v>167</v>
      </c>
      <c r="E379" s="240" t="s">
        <v>20</v>
      </c>
      <c r="F379" s="241" t="s">
        <v>300</v>
      </c>
      <c r="G379" s="239"/>
      <c r="H379" s="240" t="s">
        <v>20</v>
      </c>
      <c r="I379" s="242"/>
      <c r="J379" s="239"/>
      <c r="K379" s="239"/>
      <c r="L379" s="243"/>
      <c r="M379" s="244"/>
      <c r="N379" s="245"/>
      <c r="O379" s="245"/>
      <c r="P379" s="245"/>
      <c r="Q379" s="245"/>
      <c r="R379" s="245"/>
      <c r="S379" s="245"/>
      <c r="T379" s="246"/>
      <c r="AT379" s="247" t="s">
        <v>167</v>
      </c>
      <c r="AU379" s="247" t="s">
        <v>165</v>
      </c>
      <c r="AV379" s="13" t="s">
        <v>8</v>
      </c>
      <c r="AW379" s="13" t="s">
        <v>34</v>
      </c>
      <c r="AX379" s="13" t="s">
        <v>74</v>
      </c>
      <c r="AY379" s="247" t="s">
        <v>157</v>
      </c>
    </row>
    <row r="380" spans="2:51" s="11" customFormat="1" ht="12">
      <c r="B380" s="215"/>
      <c r="C380" s="216"/>
      <c r="D380" s="217" t="s">
        <v>167</v>
      </c>
      <c r="E380" s="218" t="s">
        <v>20</v>
      </c>
      <c r="F380" s="219" t="s">
        <v>301</v>
      </c>
      <c r="G380" s="216"/>
      <c r="H380" s="220">
        <v>499.81</v>
      </c>
      <c r="I380" s="221"/>
      <c r="J380" s="216"/>
      <c r="K380" s="216"/>
      <c r="L380" s="222"/>
      <c r="M380" s="223"/>
      <c r="N380" s="224"/>
      <c r="O380" s="224"/>
      <c r="P380" s="224"/>
      <c r="Q380" s="224"/>
      <c r="R380" s="224"/>
      <c r="S380" s="224"/>
      <c r="T380" s="225"/>
      <c r="AT380" s="226" t="s">
        <v>167</v>
      </c>
      <c r="AU380" s="226" t="s">
        <v>165</v>
      </c>
      <c r="AV380" s="11" t="s">
        <v>165</v>
      </c>
      <c r="AW380" s="11" t="s">
        <v>34</v>
      </c>
      <c r="AX380" s="11" t="s">
        <v>74</v>
      </c>
      <c r="AY380" s="226" t="s">
        <v>157</v>
      </c>
    </row>
    <row r="381" spans="2:51" s="14" customFormat="1" ht="12">
      <c r="B381" s="257"/>
      <c r="C381" s="258"/>
      <c r="D381" s="217" t="s">
        <v>167</v>
      </c>
      <c r="E381" s="259" t="s">
        <v>20</v>
      </c>
      <c r="F381" s="260" t="s">
        <v>357</v>
      </c>
      <c r="G381" s="258"/>
      <c r="H381" s="261">
        <v>608.1</v>
      </c>
      <c r="I381" s="262"/>
      <c r="J381" s="258"/>
      <c r="K381" s="258"/>
      <c r="L381" s="263"/>
      <c r="M381" s="264"/>
      <c r="N381" s="265"/>
      <c r="O381" s="265"/>
      <c r="P381" s="265"/>
      <c r="Q381" s="265"/>
      <c r="R381" s="265"/>
      <c r="S381" s="265"/>
      <c r="T381" s="266"/>
      <c r="AT381" s="267" t="s">
        <v>167</v>
      </c>
      <c r="AU381" s="267" t="s">
        <v>165</v>
      </c>
      <c r="AV381" s="14" t="s">
        <v>175</v>
      </c>
      <c r="AW381" s="14" t="s">
        <v>34</v>
      </c>
      <c r="AX381" s="14" t="s">
        <v>74</v>
      </c>
      <c r="AY381" s="267" t="s">
        <v>157</v>
      </c>
    </row>
    <row r="382" spans="2:51" s="13" customFormat="1" ht="12">
      <c r="B382" s="238"/>
      <c r="C382" s="239"/>
      <c r="D382" s="217" t="s">
        <v>167</v>
      </c>
      <c r="E382" s="240" t="s">
        <v>20</v>
      </c>
      <c r="F382" s="241" t="s">
        <v>302</v>
      </c>
      <c r="G382" s="239"/>
      <c r="H382" s="240" t="s">
        <v>20</v>
      </c>
      <c r="I382" s="242"/>
      <c r="J382" s="239"/>
      <c r="K382" s="239"/>
      <c r="L382" s="243"/>
      <c r="M382" s="244"/>
      <c r="N382" s="245"/>
      <c r="O382" s="245"/>
      <c r="P382" s="245"/>
      <c r="Q382" s="245"/>
      <c r="R382" s="245"/>
      <c r="S382" s="245"/>
      <c r="T382" s="246"/>
      <c r="AT382" s="247" t="s">
        <v>167</v>
      </c>
      <c r="AU382" s="247" t="s">
        <v>165</v>
      </c>
      <c r="AV382" s="13" t="s">
        <v>8</v>
      </c>
      <c r="AW382" s="13" t="s">
        <v>34</v>
      </c>
      <c r="AX382" s="13" t="s">
        <v>74</v>
      </c>
      <c r="AY382" s="247" t="s">
        <v>157</v>
      </c>
    </row>
    <row r="383" spans="2:51" s="11" customFormat="1" ht="12">
      <c r="B383" s="215"/>
      <c r="C383" s="216"/>
      <c r="D383" s="217" t="s">
        <v>167</v>
      </c>
      <c r="E383" s="218" t="s">
        <v>20</v>
      </c>
      <c r="F383" s="219" t="s">
        <v>303</v>
      </c>
      <c r="G383" s="216"/>
      <c r="H383" s="220">
        <v>129.68</v>
      </c>
      <c r="I383" s="221"/>
      <c r="J383" s="216"/>
      <c r="K383" s="216"/>
      <c r="L383" s="222"/>
      <c r="M383" s="223"/>
      <c r="N383" s="224"/>
      <c r="O383" s="224"/>
      <c r="P383" s="224"/>
      <c r="Q383" s="224"/>
      <c r="R383" s="224"/>
      <c r="S383" s="224"/>
      <c r="T383" s="225"/>
      <c r="AT383" s="226" t="s">
        <v>167</v>
      </c>
      <c r="AU383" s="226" t="s">
        <v>165</v>
      </c>
      <c r="AV383" s="11" t="s">
        <v>165</v>
      </c>
      <c r="AW383" s="11" t="s">
        <v>34</v>
      </c>
      <c r="AX383" s="11" t="s">
        <v>74</v>
      </c>
      <c r="AY383" s="226" t="s">
        <v>157</v>
      </c>
    </row>
    <row r="384" spans="2:51" s="13" customFormat="1" ht="12">
      <c r="B384" s="238"/>
      <c r="C384" s="239"/>
      <c r="D384" s="217" t="s">
        <v>167</v>
      </c>
      <c r="E384" s="240" t="s">
        <v>20</v>
      </c>
      <c r="F384" s="241" t="s">
        <v>300</v>
      </c>
      <c r="G384" s="239"/>
      <c r="H384" s="240" t="s">
        <v>20</v>
      </c>
      <c r="I384" s="242"/>
      <c r="J384" s="239"/>
      <c r="K384" s="239"/>
      <c r="L384" s="243"/>
      <c r="M384" s="244"/>
      <c r="N384" s="245"/>
      <c r="O384" s="245"/>
      <c r="P384" s="245"/>
      <c r="Q384" s="245"/>
      <c r="R384" s="245"/>
      <c r="S384" s="245"/>
      <c r="T384" s="246"/>
      <c r="AT384" s="247" t="s">
        <v>167</v>
      </c>
      <c r="AU384" s="247" t="s">
        <v>165</v>
      </c>
      <c r="AV384" s="13" t="s">
        <v>8</v>
      </c>
      <c r="AW384" s="13" t="s">
        <v>34</v>
      </c>
      <c r="AX384" s="13" t="s">
        <v>74</v>
      </c>
      <c r="AY384" s="247" t="s">
        <v>157</v>
      </c>
    </row>
    <row r="385" spans="2:51" s="11" customFormat="1" ht="12">
      <c r="B385" s="215"/>
      <c r="C385" s="216"/>
      <c r="D385" s="217" t="s">
        <v>167</v>
      </c>
      <c r="E385" s="218" t="s">
        <v>20</v>
      </c>
      <c r="F385" s="219" t="s">
        <v>304</v>
      </c>
      <c r="G385" s="216"/>
      <c r="H385" s="220">
        <v>128.42</v>
      </c>
      <c r="I385" s="221"/>
      <c r="J385" s="216"/>
      <c r="K385" s="216"/>
      <c r="L385" s="222"/>
      <c r="M385" s="223"/>
      <c r="N385" s="224"/>
      <c r="O385" s="224"/>
      <c r="P385" s="224"/>
      <c r="Q385" s="224"/>
      <c r="R385" s="224"/>
      <c r="S385" s="224"/>
      <c r="T385" s="225"/>
      <c r="AT385" s="226" t="s">
        <v>167</v>
      </c>
      <c r="AU385" s="226" t="s">
        <v>165</v>
      </c>
      <c r="AV385" s="11" t="s">
        <v>165</v>
      </c>
      <c r="AW385" s="11" t="s">
        <v>34</v>
      </c>
      <c r="AX385" s="11" t="s">
        <v>74</v>
      </c>
      <c r="AY385" s="226" t="s">
        <v>157</v>
      </c>
    </row>
    <row r="386" spans="2:51" s="13" customFormat="1" ht="12">
      <c r="B386" s="238"/>
      <c r="C386" s="239"/>
      <c r="D386" s="217" t="s">
        <v>167</v>
      </c>
      <c r="E386" s="240" t="s">
        <v>20</v>
      </c>
      <c r="F386" s="241" t="s">
        <v>305</v>
      </c>
      <c r="G386" s="239"/>
      <c r="H386" s="240" t="s">
        <v>20</v>
      </c>
      <c r="I386" s="242"/>
      <c r="J386" s="239"/>
      <c r="K386" s="239"/>
      <c r="L386" s="243"/>
      <c r="M386" s="244"/>
      <c r="N386" s="245"/>
      <c r="O386" s="245"/>
      <c r="P386" s="245"/>
      <c r="Q386" s="245"/>
      <c r="R386" s="245"/>
      <c r="S386" s="245"/>
      <c r="T386" s="246"/>
      <c r="AT386" s="247" t="s">
        <v>167</v>
      </c>
      <c r="AU386" s="247" t="s">
        <v>165</v>
      </c>
      <c r="AV386" s="13" t="s">
        <v>8</v>
      </c>
      <c r="AW386" s="13" t="s">
        <v>34</v>
      </c>
      <c r="AX386" s="13" t="s">
        <v>74</v>
      </c>
      <c r="AY386" s="247" t="s">
        <v>157</v>
      </c>
    </row>
    <row r="387" spans="2:51" s="11" customFormat="1" ht="12">
      <c r="B387" s="215"/>
      <c r="C387" s="216"/>
      <c r="D387" s="217" t="s">
        <v>167</v>
      </c>
      <c r="E387" s="218" t="s">
        <v>20</v>
      </c>
      <c r="F387" s="219" t="s">
        <v>306</v>
      </c>
      <c r="G387" s="216"/>
      <c r="H387" s="220">
        <v>208.23</v>
      </c>
      <c r="I387" s="221"/>
      <c r="J387" s="216"/>
      <c r="K387" s="216"/>
      <c r="L387" s="222"/>
      <c r="M387" s="223"/>
      <c r="N387" s="224"/>
      <c r="O387" s="224"/>
      <c r="P387" s="224"/>
      <c r="Q387" s="224"/>
      <c r="R387" s="224"/>
      <c r="S387" s="224"/>
      <c r="T387" s="225"/>
      <c r="AT387" s="226" t="s">
        <v>167</v>
      </c>
      <c r="AU387" s="226" t="s">
        <v>165</v>
      </c>
      <c r="AV387" s="11" t="s">
        <v>165</v>
      </c>
      <c r="AW387" s="11" t="s">
        <v>34</v>
      </c>
      <c r="AX387" s="11" t="s">
        <v>74</v>
      </c>
      <c r="AY387" s="226" t="s">
        <v>157</v>
      </c>
    </row>
    <row r="388" spans="2:51" s="13" customFormat="1" ht="12">
      <c r="B388" s="238"/>
      <c r="C388" s="239"/>
      <c r="D388" s="217" t="s">
        <v>167</v>
      </c>
      <c r="E388" s="240" t="s">
        <v>20</v>
      </c>
      <c r="F388" s="241" t="s">
        <v>307</v>
      </c>
      <c r="G388" s="239"/>
      <c r="H388" s="240" t="s">
        <v>20</v>
      </c>
      <c r="I388" s="242"/>
      <c r="J388" s="239"/>
      <c r="K388" s="239"/>
      <c r="L388" s="243"/>
      <c r="M388" s="244"/>
      <c r="N388" s="245"/>
      <c r="O388" s="245"/>
      <c r="P388" s="245"/>
      <c r="Q388" s="245"/>
      <c r="R388" s="245"/>
      <c r="S388" s="245"/>
      <c r="T388" s="246"/>
      <c r="AT388" s="247" t="s">
        <v>167</v>
      </c>
      <c r="AU388" s="247" t="s">
        <v>165</v>
      </c>
      <c r="AV388" s="13" t="s">
        <v>8</v>
      </c>
      <c r="AW388" s="13" t="s">
        <v>34</v>
      </c>
      <c r="AX388" s="13" t="s">
        <v>74</v>
      </c>
      <c r="AY388" s="247" t="s">
        <v>157</v>
      </c>
    </row>
    <row r="389" spans="2:51" s="11" customFormat="1" ht="12">
      <c r="B389" s="215"/>
      <c r="C389" s="216"/>
      <c r="D389" s="217" t="s">
        <v>167</v>
      </c>
      <c r="E389" s="218" t="s">
        <v>20</v>
      </c>
      <c r="F389" s="219" t="s">
        <v>308</v>
      </c>
      <c r="G389" s="216"/>
      <c r="H389" s="220">
        <v>183.95</v>
      </c>
      <c r="I389" s="221"/>
      <c r="J389" s="216"/>
      <c r="K389" s="216"/>
      <c r="L389" s="222"/>
      <c r="M389" s="223"/>
      <c r="N389" s="224"/>
      <c r="O389" s="224"/>
      <c r="P389" s="224"/>
      <c r="Q389" s="224"/>
      <c r="R389" s="224"/>
      <c r="S389" s="224"/>
      <c r="T389" s="225"/>
      <c r="AT389" s="226" t="s">
        <v>167</v>
      </c>
      <c r="AU389" s="226" t="s">
        <v>165</v>
      </c>
      <c r="AV389" s="11" t="s">
        <v>165</v>
      </c>
      <c r="AW389" s="11" t="s">
        <v>34</v>
      </c>
      <c r="AX389" s="11" t="s">
        <v>74</v>
      </c>
      <c r="AY389" s="226" t="s">
        <v>157</v>
      </c>
    </row>
    <row r="390" spans="2:51" s="14" customFormat="1" ht="12">
      <c r="B390" s="257"/>
      <c r="C390" s="258"/>
      <c r="D390" s="217" t="s">
        <v>167</v>
      </c>
      <c r="E390" s="259" t="s">
        <v>20</v>
      </c>
      <c r="F390" s="260" t="s">
        <v>357</v>
      </c>
      <c r="G390" s="258"/>
      <c r="H390" s="261">
        <v>650.28</v>
      </c>
      <c r="I390" s="262"/>
      <c r="J390" s="258"/>
      <c r="K390" s="258"/>
      <c r="L390" s="263"/>
      <c r="M390" s="264"/>
      <c r="N390" s="265"/>
      <c r="O390" s="265"/>
      <c r="P390" s="265"/>
      <c r="Q390" s="265"/>
      <c r="R390" s="265"/>
      <c r="S390" s="265"/>
      <c r="T390" s="266"/>
      <c r="AT390" s="267" t="s">
        <v>167</v>
      </c>
      <c r="AU390" s="267" t="s">
        <v>165</v>
      </c>
      <c r="AV390" s="14" t="s">
        <v>175</v>
      </c>
      <c r="AW390" s="14" t="s">
        <v>34</v>
      </c>
      <c r="AX390" s="14" t="s">
        <v>74</v>
      </c>
      <c r="AY390" s="267" t="s">
        <v>157</v>
      </c>
    </row>
    <row r="391" spans="2:51" s="13" customFormat="1" ht="12">
      <c r="B391" s="238"/>
      <c r="C391" s="239"/>
      <c r="D391" s="217" t="s">
        <v>167</v>
      </c>
      <c r="E391" s="240" t="s">
        <v>20</v>
      </c>
      <c r="F391" s="241" t="s">
        <v>309</v>
      </c>
      <c r="G391" s="239"/>
      <c r="H391" s="240" t="s">
        <v>20</v>
      </c>
      <c r="I391" s="242"/>
      <c r="J391" s="239"/>
      <c r="K391" s="239"/>
      <c r="L391" s="243"/>
      <c r="M391" s="244"/>
      <c r="N391" s="245"/>
      <c r="O391" s="245"/>
      <c r="P391" s="245"/>
      <c r="Q391" s="245"/>
      <c r="R391" s="245"/>
      <c r="S391" s="245"/>
      <c r="T391" s="246"/>
      <c r="AT391" s="247" t="s">
        <v>167</v>
      </c>
      <c r="AU391" s="247" t="s">
        <v>165</v>
      </c>
      <c r="AV391" s="13" t="s">
        <v>8</v>
      </c>
      <c r="AW391" s="13" t="s">
        <v>34</v>
      </c>
      <c r="AX391" s="13" t="s">
        <v>74</v>
      </c>
      <c r="AY391" s="247" t="s">
        <v>157</v>
      </c>
    </row>
    <row r="392" spans="2:51" s="13" customFormat="1" ht="12">
      <c r="B392" s="238"/>
      <c r="C392" s="239"/>
      <c r="D392" s="217" t="s">
        <v>167</v>
      </c>
      <c r="E392" s="240" t="s">
        <v>20</v>
      </c>
      <c r="F392" s="241" t="s">
        <v>289</v>
      </c>
      <c r="G392" s="239"/>
      <c r="H392" s="240" t="s">
        <v>20</v>
      </c>
      <c r="I392" s="242"/>
      <c r="J392" s="239"/>
      <c r="K392" s="239"/>
      <c r="L392" s="243"/>
      <c r="M392" s="244"/>
      <c r="N392" s="245"/>
      <c r="O392" s="245"/>
      <c r="P392" s="245"/>
      <c r="Q392" s="245"/>
      <c r="R392" s="245"/>
      <c r="S392" s="245"/>
      <c r="T392" s="246"/>
      <c r="AT392" s="247" t="s">
        <v>167</v>
      </c>
      <c r="AU392" s="247" t="s">
        <v>165</v>
      </c>
      <c r="AV392" s="13" t="s">
        <v>8</v>
      </c>
      <c r="AW392" s="13" t="s">
        <v>34</v>
      </c>
      <c r="AX392" s="13" t="s">
        <v>74</v>
      </c>
      <c r="AY392" s="247" t="s">
        <v>157</v>
      </c>
    </row>
    <row r="393" spans="2:51" s="11" customFormat="1" ht="12">
      <c r="B393" s="215"/>
      <c r="C393" s="216"/>
      <c r="D393" s="217" t="s">
        <v>167</v>
      </c>
      <c r="E393" s="218" t="s">
        <v>20</v>
      </c>
      <c r="F393" s="219" t="s">
        <v>310</v>
      </c>
      <c r="G393" s="216"/>
      <c r="H393" s="220">
        <v>-56.29</v>
      </c>
      <c r="I393" s="221"/>
      <c r="J393" s="216"/>
      <c r="K393" s="216"/>
      <c r="L393" s="222"/>
      <c r="M393" s="223"/>
      <c r="N393" s="224"/>
      <c r="O393" s="224"/>
      <c r="P393" s="224"/>
      <c r="Q393" s="224"/>
      <c r="R393" s="224"/>
      <c r="S393" s="224"/>
      <c r="T393" s="225"/>
      <c r="AT393" s="226" t="s">
        <v>167</v>
      </c>
      <c r="AU393" s="226" t="s">
        <v>165</v>
      </c>
      <c r="AV393" s="11" t="s">
        <v>165</v>
      </c>
      <c r="AW393" s="11" t="s">
        <v>34</v>
      </c>
      <c r="AX393" s="11" t="s">
        <v>74</v>
      </c>
      <c r="AY393" s="226" t="s">
        <v>157</v>
      </c>
    </row>
    <row r="394" spans="2:51" s="11" customFormat="1" ht="12">
      <c r="B394" s="215"/>
      <c r="C394" s="216"/>
      <c r="D394" s="217" t="s">
        <v>167</v>
      </c>
      <c r="E394" s="218" t="s">
        <v>20</v>
      </c>
      <c r="F394" s="219" t="s">
        <v>311</v>
      </c>
      <c r="G394" s="216"/>
      <c r="H394" s="220">
        <v>-18.55</v>
      </c>
      <c r="I394" s="221"/>
      <c r="J394" s="216"/>
      <c r="K394" s="216"/>
      <c r="L394" s="222"/>
      <c r="M394" s="223"/>
      <c r="N394" s="224"/>
      <c r="O394" s="224"/>
      <c r="P394" s="224"/>
      <c r="Q394" s="224"/>
      <c r="R394" s="224"/>
      <c r="S394" s="224"/>
      <c r="T394" s="225"/>
      <c r="AT394" s="226" t="s">
        <v>167</v>
      </c>
      <c r="AU394" s="226" t="s">
        <v>165</v>
      </c>
      <c r="AV394" s="11" t="s">
        <v>165</v>
      </c>
      <c r="AW394" s="11" t="s">
        <v>34</v>
      </c>
      <c r="AX394" s="11" t="s">
        <v>74</v>
      </c>
      <c r="AY394" s="226" t="s">
        <v>157</v>
      </c>
    </row>
    <row r="395" spans="2:51" s="13" customFormat="1" ht="12">
      <c r="B395" s="238"/>
      <c r="C395" s="239"/>
      <c r="D395" s="217" t="s">
        <v>167</v>
      </c>
      <c r="E395" s="240" t="s">
        <v>20</v>
      </c>
      <c r="F395" s="241" t="s">
        <v>292</v>
      </c>
      <c r="G395" s="239"/>
      <c r="H395" s="240" t="s">
        <v>20</v>
      </c>
      <c r="I395" s="242"/>
      <c r="J395" s="239"/>
      <c r="K395" s="239"/>
      <c r="L395" s="243"/>
      <c r="M395" s="244"/>
      <c r="N395" s="245"/>
      <c r="O395" s="245"/>
      <c r="P395" s="245"/>
      <c r="Q395" s="245"/>
      <c r="R395" s="245"/>
      <c r="S395" s="245"/>
      <c r="T395" s="246"/>
      <c r="AT395" s="247" t="s">
        <v>167</v>
      </c>
      <c r="AU395" s="247" t="s">
        <v>165</v>
      </c>
      <c r="AV395" s="13" t="s">
        <v>8</v>
      </c>
      <c r="AW395" s="13" t="s">
        <v>34</v>
      </c>
      <c r="AX395" s="13" t="s">
        <v>74</v>
      </c>
      <c r="AY395" s="247" t="s">
        <v>157</v>
      </c>
    </row>
    <row r="396" spans="2:51" s="11" customFormat="1" ht="12">
      <c r="B396" s="215"/>
      <c r="C396" s="216"/>
      <c r="D396" s="217" t="s">
        <v>167</v>
      </c>
      <c r="E396" s="218" t="s">
        <v>20</v>
      </c>
      <c r="F396" s="219" t="s">
        <v>2951</v>
      </c>
      <c r="G396" s="216"/>
      <c r="H396" s="220">
        <v>-75.83</v>
      </c>
      <c r="I396" s="221"/>
      <c r="J396" s="216"/>
      <c r="K396" s="216"/>
      <c r="L396" s="222"/>
      <c r="M396" s="223"/>
      <c r="N396" s="224"/>
      <c r="O396" s="224"/>
      <c r="P396" s="224"/>
      <c r="Q396" s="224"/>
      <c r="R396" s="224"/>
      <c r="S396" s="224"/>
      <c r="T396" s="225"/>
      <c r="AT396" s="226" t="s">
        <v>167</v>
      </c>
      <c r="AU396" s="226" t="s">
        <v>165</v>
      </c>
      <c r="AV396" s="11" t="s">
        <v>165</v>
      </c>
      <c r="AW396" s="11" t="s">
        <v>34</v>
      </c>
      <c r="AX396" s="11" t="s">
        <v>74</v>
      </c>
      <c r="AY396" s="226" t="s">
        <v>157</v>
      </c>
    </row>
    <row r="397" spans="2:51" s="13" customFormat="1" ht="12">
      <c r="B397" s="238"/>
      <c r="C397" s="239"/>
      <c r="D397" s="217" t="s">
        <v>167</v>
      </c>
      <c r="E397" s="240" t="s">
        <v>20</v>
      </c>
      <c r="F397" s="241" t="s">
        <v>294</v>
      </c>
      <c r="G397" s="239"/>
      <c r="H397" s="240" t="s">
        <v>20</v>
      </c>
      <c r="I397" s="242"/>
      <c r="J397" s="239"/>
      <c r="K397" s="239"/>
      <c r="L397" s="243"/>
      <c r="M397" s="244"/>
      <c r="N397" s="245"/>
      <c r="O397" s="245"/>
      <c r="P397" s="245"/>
      <c r="Q397" s="245"/>
      <c r="R397" s="245"/>
      <c r="S397" s="245"/>
      <c r="T397" s="246"/>
      <c r="AT397" s="247" t="s">
        <v>167</v>
      </c>
      <c r="AU397" s="247" t="s">
        <v>165</v>
      </c>
      <c r="AV397" s="13" t="s">
        <v>8</v>
      </c>
      <c r="AW397" s="13" t="s">
        <v>34</v>
      </c>
      <c r="AX397" s="13" t="s">
        <v>74</v>
      </c>
      <c r="AY397" s="247" t="s">
        <v>157</v>
      </c>
    </row>
    <row r="398" spans="2:51" s="11" customFormat="1" ht="12">
      <c r="B398" s="215"/>
      <c r="C398" s="216"/>
      <c r="D398" s="217" t="s">
        <v>167</v>
      </c>
      <c r="E398" s="218" t="s">
        <v>20</v>
      </c>
      <c r="F398" s="219" t="s">
        <v>333</v>
      </c>
      <c r="G398" s="216"/>
      <c r="H398" s="220">
        <v>-63.16</v>
      </c>
      <c r="I398" s="221"/>
      <c r="J398" s="216"/>
      <c r="K398" s="216"/>
      <c r="L398" s="222"/>
      <c r="M398" s="223"/>
      <c r="N398" s="224"/>
      <c r="O398" s="224"/>
      <c r="P398" s="224"/>
      <c r="Q398" s="224"/>
      <c r="R398" s="224"/>
      <c r="S398" s="224"/>
      <c r="T398" s="225"/>
      <c r="AT398" s="226" t="s">
        <v>167</v>
      </c>
      <c r="AU398" s="226" t="s">
        <v>165</v>
      </c>
      <c r="AV398" s="11" t="s">
        <v>165</v>
      </c>
      <c r="AW398" s="11" t="s">
        <v>34</v>
      </c>
      <c r="AX398" s="11" t="s">
        <v>74</v>
      </c>
      <c r="AY398" s="226" t="s">
        <v>157</v>
      </c>
    </row>
    <row r="399" spans="2:51" s="11" customFormat="1" ht="12">
      <c r="B399" s="215"/>
      <c r="C399" s="216"/>
      <c r="D399" s="217" t="s">
        <v>167</v>
      </c>
      <c r="E399" s="218" t="s">
        <v>20</v>
      </c>
      <c r="F399" s="219" t="s">
        <v>387</v>
      </c>
      <c r="G399" s="216"/>
      <c r="H399" s="220">
        <v>87.6</v>
      </c>
      <c r="I399" s="221"/>
      <c r="J399" s="216"/>
      <c r="K399" s="216"/>
      <c r="L399" s="222"/>
      <c r="M399" s="223"/>
      <c r="N399" s="224"/>
      <c r="O399" s="224"/>
      <c r="P399" s="224"/>
      <c r="Q399" s="224"/>
      <c r="R399" s="224"/>
      <c r="S399" s="224"/>
      <c r="T399" s="225"/>
      <c r="AT399" s="226" t="s">
        <v>167</v>
      </c>
      <c r="AU399" s="226" t="s">
        <v>165</v>
      </c>
      <c r="AV399" s="11" t="s">
        <v>165</v>
      </c>
      <c r="AW399" s="11" t="s">
        <v>34</v>
      </c>
      <c r="AX399" s="11" t="s">
        <v>74</v>
      </c>
      <c r="AY399" s="226" t="s">
        <v>157</v>
      </c>
    </row>
    <row r="400" spans="2:51" s="12" customFormat="1" ht="12">
      <c r="B400" s="227"/>
      <c r="C400" s="228"/>
      <c r="D400" s="217" t="s">
        <v>167</v>
      </c>
      <c r="E400" s="229" t="s">
        <v>20</v>
      </c>
      <c r="F400" s="230" t="s">
        <v>169</v>
      </c>
      <c r="G400" s="228"/>
      <c r="H400" s="231">
        <v>1132.1499999999999</v>
      </c>
      <c r="I400" s="232"/>
      <c r="J400" s="228"/>
      <c r="K400" s="228"/>
      <c r="L400" s="233"/>
      <c r="M400" s="234"/>
      <c r="N400" s="235"/>
      <c r="O400" s="235"/>
      <c r="P400" s="235"/>
      <c r="Q400" s="235"/>
      <c r="R400" s="235"/>
      <c r="S400" s="235"/>
      <c r="T400" s="236"/>
      <c r="AT400" s="237" t="s">
        <v>167</v>
      </c>
      <c r="AU400" s="237" t="s">
        <v>165</v>
      </c>
      <c r="AV400" s="12" t="s">
        <v>164</v>
      </c>
      <c r="AW400" s="12" t="s">
        <v>34</v>
      </c>
      <c r="AX400" s="12" t="s">
        <v>8</v>
      </c>
      <c r="AY400" s="237" t="s">
        <v>157</v>
      </c>
    </row>
    <row r="401" spans="2:65" s="1" customFormat="1" ht="16.5" customHeight="1">
      <c r="B401" s="38"/>
      <c r="C401" s="204" t="s">
        <v>404</v>
      </c>
      <c r="D401" s="204" t="s">
        <v>159</v>
      </c>
      <c r="E401" s="205" t="s">
        <v>405</v>
      </c>
      <c r="F401" s="206" t="s">
        <v>406</v>
      </c>
      <c r="G401" s="207" t="s">
        <v>162</v>
      </c>
      <c r="H401" s="208">
        <v>87.6</v>
      </c>
      <c r="I401" s="209"/>
      <c r="J401" s="208">
        <f>ROUND(I401*H401,0)</f>
        <v>0</v>
      </c>
      <c r="K401" s="206" t="s">
        <v>163</v>
      </c>
      <c r="L401" s="43"/>
      <c r="M401" s="210" t="s">
        <v>20</v>
      </c>
      <c r="N401" s="211" t="s">
        <v>46</v>
      </c>
      <c r="O401" s="79"/>
      <c r="P401" s="212">
        <f>O401*H401</f>
        <v>0</v>
      </c>
      <c r="Q401" s="212">
        <v>0.00026</v>
      </c>
      <c r="R401" s="212">
        <f>Q401*H401</f>
        <v>0.022775999999999998</v>
      </c>
      <c r="S401" s="212">
        <v>0</v>
      </c>
      <c r="T401" s="213">
        <f>S401*H401</f>
        <v>0</v>
      </c>
      <c r="AR401" s="17" t="s">
        <v>164</v>
      </c>
      <c r="AT401" s="17" t="s">
        <v>159</v>
      </c>
      <c r="AU401" s="17" t="s">
        <v>165</v>
      </c>
      <c r="AY401" s="17" t="s">
        <v>157</v>
      </c>
      <c r="BE401" s="214">
        <f>IF(N401="základní",J401,0)</f>
        <v>0</v>
      </c>
      <c r="BF401" s="214">
        <f>IF(N401="snížená",J401,0)</f>
        <v>0</v>
      </c>
      <c r="BG401" s="214">
        <f>IF(N401="zákl. přenesená",J401,0)</f>
        <v>0</v>
      </c>
      <c r="BH401" s="214">
        <f>IF(N401="sníž. přenesená",J401,0)</f>
        <v>0</v>
      </c>
      <c r="BI401" s="214">
        <f>IF(N401="nulová",J401,0)</f>
        <v>0</v>
      </c>
      <c r="BJ401" s="17" t="s">
        <v>165</v>
      </c>
      <c r="BK401" s="214">
        <f>ROUND(I401*H401,0)</f>
        <v>0</v>
      </c>
      <c r="BL401" s="17" t="s">
        <v>164</v>
      </c>
      <c r="BM401" s="17" t="s">
        <v>2952</v>
      </c>
    </row>
    <row r="402" spans="2:51" s="11" customFormat="1" ht="12">
      <c r="B402" s="215"/>
      <c r="C402" s="216"/>
      <c r="D402" s="217" t="s">
        <v>167</v>
      </c>
      <c r="E402" s="218" t="s">
        <v>20</v>
      </c>
      <c r="F402" s="219" t="s">
        <v>408</v>
      </c>
      <c r="G402" s="216"/>
      <c r="H402" s="220">
        <v>87.6</v>
      </c>
      <c r="I402" s="221"/>
      <c r="J402" s="216"/>
      <c r="K402" s="216"/>
      <c r="L402" s="222"/>
      <c r="M402" s="223"/>
      <c r="N402" s="224"/>
      <c r="O402" s="224"/>
      <c r="P402" s="224"/>
      <c r="Q402" s="224"/>
      <c r="R402" s="224"/>
      <c r="S402" s="224"/>
      <c r="T402" s="225"/>
      <c r="AT402" s="226" t="s">
        <v>167</v>
      </c>
      <c r="AU402" s="226" t="s">
        <v>165</v>
      </c>
      <c r="AV402" s="11" t="s">
        <v>165</v>
      </c>
      <c r="AW402" s="11" t="s">
        <v>34</v>
      </c>
      <c r="AX402" s="11" t="s">
        <v>74</v>
      </c>
      <c r="AY402" s="226" t="s">
        <v>157</v>
      </c>
    </row>
    <row r="403" spans="2:51" s="12" customFormat="1" ht="12">
      <c r="B403" s="227"/>
      <c r="C403" s="228"/>
      <c r="D403" s="217" t="s">
        <v>167</v>
      </c>
      <c r="E403" s="229" t="s">
        <v>20</v>
      </c>
      <c r="F403" s="230" t="s">
        <v>169</v>
      </c>
      <c r="G403" s="228"/>
      <c r="H403" s="231">
        <v>87.6</v>
      </c>
      <c r="I403" s="232"/>
      <c r="J403" s="228"/>
      <c r="K403" s="228"/>
      <c r="L403" s="233"/>
      <c r="M403" s="234"/>
      <c r="N403" s="235"/>
      <c r="O403" s="235"/>
      <c r="P403" s="235"/>
      <c r="Q403" s="235"/>
      <c r="R403" s="235"/>
      <c r="S403" s="235"/>
      <c r="T403" s="236"/>
      <c r="AT403" s="237" t="s">
        <v>167</v>
      </c>
      <c r="AU403" s="237" t="s">
        <v>165</v>
      </c>
      <c r="AV403" s="12" t="s">
        <v>164</v>
      </c>
      <c r="AW403" s="12" t="s">
        <v>34</v>
      </c>
      <c r="AX403" s="12" t="s">
        <v>8</v>
      </c>
      <c r="AY403" s="237" t="s">
        <v>157</v>
      </c>
    </row>
    <row r="404" spans="2:65" s="1" customFormat="1" ht="16.5" customHeight="1">
      <c r="B404" s="38"/>
      <c r="C404" s="204" t="s">
        <v>409</v>
      </c>
      <c r="D404" s="204" t="s">
        <v>159</v>
      </c>
      <c r="E404" s="205" t="s">
        <v>410</v>
      </c>
      <c r="F404" s="206" t="s">
        <v>411</v>
      </c>
      <c r="G404" s="207" t="s">
        <v>162</v>
      </c>
      <c r="H404" s="208">
        <v>87.6</v>
      </c>
      <c r="I404" s="209"/>
      <c r="J404" s="208">
        <f>ROUND(I404*H404,0)</f>
        <v>0</v>
      </c>
      <c r="K404" s="206" t="s">
        <v>163</v>
      </c>
      <c r="L404" s="43"/>
      <c r="M404" s="210" t="s">
        <v>20</v>
      </c>
      <c r="N404" s="211" t="s">
        <v>46</v>
      </c>
      <c r="O404" s="79"/>
      <c r="P404" s="212">
        <f>O404*H404</f>
        <v>0</v>
      </c>
      <c r="Q404" s="212">
        <v>0.00348</v>
      </c>
      <c r="R404" s="212">
        <f>Q404*H404</f>
        <v>0.304848</v>
      </c>
      <c r="S404" s="212">
        <v>0</v>
      </c>
      <c r="T404" s="213">
        <f>S404*H404</f>
        <v>0</v>
      </c>
      <c r="AR404" s="17" t="s">
        <v>164</v>
      </c>
      <c r="AT404" s="17" t="s">
        <v>159</v>
      </c>
      <c r="AU404" s="17" t="s">
        <v>165</v>
      </c>
      <c r="AY404" s="17" t="s">
        <v>157</v>
      </c>
      <c r="BE404" s="214">
        <f>IF(N404="základní",J404,0)</f>
        <v>0</v>
      </c>
      <c r="BF404" s="214">
        <f>IF(N404="snížená",J404,0)</f>
        <v>0</v>
      </c>
      <c r="BG404" s="214">
        <f>IF(N404="zákl. přenesená",J404,0)</f>
        <v>0</v>
      </c>
      <c r="BH404" s="214">
        <f>IF(N404="sníž. přenesená",J404,0)</f>
        <v>0</v>
      </c>
      <c r="BI404" s="214">
        <f>IF(N404="nulová",J404,0)</f>
        <v>0</v>
      </c>
      <c r="BJ404" s="17" t="s">
        <v>165</v>
      </c>
      <c r="BK404" s="214">
        <f>ROUND(I404*H404,0)</f>
        <v>0</v>
      </c>
      <c r="BL404" s="17" t="s">
        <v>164</v>
      </c>
      <c r="BM404" s="17" t="s">
        <v>2953</v>
      </c>
    </row>
    <row r="405" spans="2:51" s="11" customFormat="1" ht="12">
      <c r="B405" s="215"/>
      <c r="C405" s="216"/>
      <c r="D405" s="217" t="s">
        <v>167</v>
      </c>
      <c r="E405" s="218" t="s">
        <v>20</v>
      </c>
      <c r="F405" s="219" t="s">
        <v>408</v>
      </c>
      <c r="G405" s="216"/>
      <c r="H405" s="220">
        <v>87.6</v>
      </c>
      <c r="I405" s="221"/>
      <c r="J405" s="216"/>
      <c r="K405" s="216"/>
      <c r="L405" s="222"/>
      <c r="M405" s="223"/>
      <c r="N405" s="224"/>
      <c r="O405" s="224"/>
      <c r="P405" s="224"/>
      <c r="Q405" s="224"/>
      <c r="R405" s="224"/>
      <c r="S405" s="224"/>
      <c r="T405" s="225"/>
      <c r="AT405" s="226" t="s">
        <v>167</v>
      </c>
      <c r="AU405" s="226" t="s">
        <v>165</v>
      </c>
      <c r="AV405" s="11" t="s">
        <v>165</v>
      </c>
      <c r="AW405" s="11" t="s">
        <v>34</v>
      </c>
      <c r="AX405" s="11" t="s">
        <v>8</v>
      </c>
      <c r="AY405" s="226" t="s">
        <v>157</v>
      </c>
    </row>
    <row r="406" spans="2:65" s="1" customFormat="1" ht="16.5" customHeight="1">
      <c r="B406" s="38"/>
      <c r="C406" s="204" t="s">
        <v>413</v>
      </c>
      <c r="D406" s="204" t="s">
        <v>159</v>
      </c>
      <c r="E406" s="205" t="s">
        <v>414</v>
      </c>
      <c r="F406" s="206" t="s">
        <v>415</v>
      </c>
      <c r="G406" s="207" t="s">
        <v>162</v>
      </c>
      <c r="H406" s="208">
        <v>277.45</v>
      </c>
      <c r="I406" s="209"/>
      <c r="J406" s="208">
        <f>ROUND(I406*H406,0)</f>
        <v>0</v>
      </c>
      <c r="K406" s="206" t="s">
        <v>163</v>
      </c>
      <c r="L406" s="43"/>
      <c r="M406" s="210" t="s">
        <v>20</v>
      </c>
      <c r="N406" s="211" t="s">
        <v>46</v>
      </c>
      <c r="O406" s="79"/>
      <c r="P406" s="212">
        <f>O406*H406</f>
        <v>0</v>
      </c>
      <c r="Q406" s="212">
        <v>0</v>
      </c>
      <c r="R406" s="212">
        <f>Q406*H406</f>
        <v>0</v>
      </c>
      <c r="S406" s="212">
        <v>0</v>
      </c>
      <c r="T406" s="213">
        <f>S406*H406</f>
        <v>0</v>
      </c>
      <c r="AR406" s="17" t="s">
        <v>164</v>
      </c>
      <c r="AT406" s="17" t="s">
        <v>159</v>
      </c>
      <c r="AU406" s="17" t="s">
        <v>165</v>
      </c>
      <c r="AY406" s="17" t="s">
        <v>157</v>
      </c>
      <c r="BE406" s="214">
        <f>IF(N406="základní",J406,0)</f>
        <v>0</v>
      </c>
      <c r="BF406" s="214">
        <f>IF(N406="snížená",J406,0)</f>
        <v>0</v>
      </c>
      <c r="BG406" s="214">
        <f>IF(N406="zákl. přenesená",J406,0)</f>
        <v>0</v>
      </c>
      <c r="BH406" s="214">
        <f>IF(N406="sníž. přenesená",J406,0)</f>
        <v>0</v>
      </c>
      <c r="BI406" s="214">
        <f>IF(N406="nulová",J406,0)</f>
        <v>0</v>
      </c>
      <c r="BJ406" s="17" t="s">
        <v>165</v>
      </c>
      <c r="BK406" s="214">
        <f>ROUND(I406*H406,0)</f>
        <v>0</v>
      </c>
      <c r="BL406" s="17" t="s">
        <v>164</v>
      </c>
      <c r="BM406" s="17" t="s">
        <v>2954</v>
      </c>
    </row>
    <row r="407" spans="2:51" s="13" customFormat="1" ht="12">
      <c r="B407" s="238"/>
      <c r="C407" s="239"/>
      <c r="D407" s="217" t="s">
        <v>167</v>
      </c>
      <c r="E407" s="240" t="s">
        <v>20</v>
      </c>
      <c r="F407" s="241" t="s">
        <v>239</v>
      </c>
      <c r="G407" s="239"/>
      <c r="H407" s="240" t="s">
        <v>20</v>
      </c>
      <c r="I407" s="242"/>
      <c r="J407" s="239"/>
      <c r="K407" s="239"/>
      <c r="L407" s="243"/>
      <c r="M407" s="244"/>
      <c r="N407" s="245"/>
      <c r="O407" s="245"/>
      <c r="P407" s="245"/>
      <c r="Q407" s="245"/>
      <c r="R407" s="245"/>
      <c r="S407" s="245"/>
      <c r="T407" s="246"/>
      <c r="AT407" s="247" t="s">
        <v>167</v>
      </c>
      <c r="AU407" s="247" t="s">
        <v>165</v>
      </c>
      <c r="AV407" s="13" t="s">
        <v>8</v>
      </c>
      <c r="AW407" s="13" t="s">
        <v>34</v>
      </c>
      <c r="AX407" s="13" t="s">
        <v>74</v>
      </c>
      <c r="AY407" s="247" t="s">
        <v>157</v>
      </c>
    </row>
    <row r="408" spans="2:51" s="11" customFormat="1" ht="12">
      <c r="B408" s="215"/>
      <c r="C408" s="216"/>
      <c r="D408" s="217" t="s">
        <v>167</v>
      </c>
      <c r="E408" s="218" t="s">
        <v>20</v>
      </c>
      <c r="F408" s="219" t="s">
        <v>288</v>
      </c>
      <c r="G408" s="216"/>
      <c r="H408" s="220">
        <v>24.19</v>
      </c>
      <c r="I408" s="221"/>
      <c r="J408" s="216"/>
      <c r="K408" s="216"/>
      <c r="L408" s="222"/>
      <c r="M408" s="223"/>
      <c r="N408" s="224"/>
      <c r="O408" s="224"/>
      <c r="P408" s="224"/>
      <c r="Q408" s="224"/>
      <c r="R408" s="224"/>
      <c r="S408" s="224"/>
      <c r="T408" s="225"/>
      <c r="AT408" s="226" t="s">
        <v>167</v>
      </c>
      <c r="AU408" s="226" t="s">
        <v>165</v>
      </c>
      <c r="AV408" s="11" t="s">
        <v>165</v>
      </c>
      <c r="AW408" s="11" t="s">
        <v>34</v>
      </c>
      <c r="AX408" s="11" t="s">
        <v>74</v>
      </c>
      <c r="AY408" s="226" t="s">
        <v>157</v>
      </c>
    </row>
    <row r="409" spans="2:51" s="13" customFormat="1" ht="12">
      <c r="B409" s="238"/>
      <c r="C409" s="239"/>
      <c r="D409" s="217" t="s">
        <v>167</v>
      </c>
      <c r="E409" s="240" t="s">
        <v>20</v>
      </c>
      <c r="F409" s="241" t="s">
        <v>289</v>
      </c>
      <c r="G409" s="239"/>
      <c r="H409" s="240" t="s">
        <v>20</v>
      </c>
      <c r="I409" s="242"/>
      <c r="J409" s="239"/>
      <c r="K409" s="239"/>
      <c r="L409" s="243"/>
      <c r="M409" s="244"/>
      <c r="N409" s="245"/>
      <c r="O409" s="245"/>
      <c r="P409" s="245"/>
      <c r="Q409" s="245"/>
      <c r="R409" s="245"/>
      <c r="S409" s="245"/>
      <c r="T409" s="246"/>
      <c r="AT409" s="247" t="s">
        <v>167</v>
      </c>
      <c r="AU409" s="247" t="s">
        <v>165</v>
      </c>
      <c r="AV409" s="13" t="s">
        <v>8</v>
      </c>
      <c r="AW409" s="13" t="s">
        <v>34</v>
      </c>
      <c r="AX409" s="13" t="s">
        <v>74</v>
      </c>
      <c r="AY409" s="247" t="s">
        <v>157</v>
      </c>
    </row>
    <row r="410" spans="2:51" s="11" customFormat="1" ht="12">
      <c r="B410" s="215"/>
      <c r="C410" s="216"/>
      <c r="D410" s="217" t="s">
        <v>167</v>
      </c>
      <c r="E410" s="218" t="s">
        <v>20</v>
      </c>
      <c r="F410" s="219" t="s">
        <v>290</v>
      </c>
      <c r="G410" s="216"/>
      <c r="H410" s="220">
        <v>56.29</v>
      </c>
      <c r="I410" s="221"/>
      <c r="J410" s="216"/>
      <c r="K410" s="216"/>
      <c r="L410" s="222"/>
      <c r="M410" s="223"/>
      <c r="N410" s="224"/>
      <c r="O410" s="224"/>
      <c r="P410" s="224"/>
      <c r="Q410" s="224"/>
      <c r="R410" s="224"/>
      <c r="S410" s="224"/>
      <c r="T410" s="225"/>
      <c r="AT410" s="226" t="s">
        <v>167</v>
      </c>
      <c r="AU410" s="226" t="s">
        <v>165</v>
      </c>
      <c r="AV410" s="11" t="s">
        <v>165</v>
      </c>
      <c r="AW410" s="11" t="s">
        <v>34</v>
      </c>
      <c r="AX410" s="11" t="s">
        <v>74</v>
      </c>
      <c r="AY410" s="226" t="s">
        <v>157</v>
      </c>
    </row>
    <row r="411" spans="2:51" s="11" customFormat="1" ht="12">
      <c r="B411" s="215"/>
      <c r="C411" s="216"/>
      <c r="D411" s="217" t="s">
        <v>167</v>
      </c>
      <c r="E411" s="218" t="s">
        <v>20</v>
      </c>
      <c r="F411" s="219" t="s">
        <v>291</v>
      </c>
      <c r="G411" s="216"/>
      <c r="H411" s="220">
        <v>18.55</v>
      </c>
      <c r="I411" s="221"/>
      <c r="J411" s="216"/>
      <c r="K411" s="216"/>
      <c r="L411" s="222"/>
      <c r="M411" s="223"/>
      <c r="N411" s="224"/>
      <c r="O411" s="224"/>
      <c r="P411" s="224"/>
      <c r="Q411" s="224"/>
      <c r="R411" s="224"/>
      <c r="S411" s="224"/>
      <c r="T411" s="225"/>
      <c r="AT411" s="226" t="s">
        <v>167</v>
      </c>
      <c r="AU411" s="226" t="s">
        <v>165</v>
      </c>
      <c r="AV411" s="11" t="s">
        <v>165</v>
      </c>
      <c r="AW411" s="11" t="s">
        <v>34</v>
      </c>
      <c r="AX411" s="11" t="s">
        <v>74</v>
      </c>
      <c r="AY411" s="226" t="s">
        <v>157</v>
      </c>
    </row>
    <row r="412" spans="2:51" s="13" customFormat="1" ht="12">
      <c r="B412" s="238"/>
      <c r="C412" s="239"/>
      <c r="D412" s="217" t="s">
        <v>167</v>
      </c>
      <c r="E412" s="240" t="s">
        <v>20</v>
      </c>
      <c r="F412" s="241" t="s">
        <v>292</v>
      </c>
      <c r="G412" s="239"/>
      <c r="H412" s="240" t="s">
        <v>20</v>
      </c>
      <c r="I412" s="242"/>
      <c r="J412" s="239"/>
      <c r="K412" s="239"/>
      <c r="L412" s="243"/>
      <c r="M412" s="244"/>
      <c r="N412" s="245"/>
      <c r="O412" s="245"/>
      <c r="P412" s="245"/>
      <c r="Q412" s="245"/>
      <c r="R412" s="245"/>
      <c r="S412" s="245"/>
      <c r="T412" s="246"/>
      <c r="AT412" s="247" t="s">
        <v>167</v>
      </c>
      <c r="AU412" s="247" t="s">
        <v>165</v>
      </c>
      <c r="AV412" s="13" t="s">
        <v>8</v>
      </c>
      <c r="AW412" s="13" t="s">
        <v>34</v>
      </c>
      <c r="AX412" s="13" t="s">
        <v>74</v>
      </c>
      <c r="AY412" s="247" t="s">
        <v>157</v>
      </c>
    </row>
    <row r="413" spans="2:51" s="11" customFormat="1" ht="12">
      <c r="B413" s="215"/>
      <c r="C413" s="216"/>
      <c r="D413" s="217" t="s">
        <v>167</v>
      </c>
      <c r="E413" s="218" t="s">
        <v>20</v>
      </c>
      <c r="F413" s="219" t="s">
        <v>293</v>
      </c>
      <c r="G413" s="216"/>
      <c r="H413" s="220">
        <v>115.26</v>
      </c>
      <c r="I413" s="221"/>
      <c r="J413" s="216"/>
      <c r="K413" s="216"/>
      <c r="L413" s="222"/>
      <c r="M413" s="223"/>
      <c r="N413" s="224"/>
      <c r="O413" s="224"/>
      <c r="P413" s="224"/>
      <c r="Q413" s="224"/>
      <c r="R413" s="224"/>
      <c r="S413" s="224"/>
      <c r="T413" s="225"/>
      <c r="AT413" s="226" t="s">
        <v>167</v>
      </c>
      <c r="AU413" s="226" t="s">
        <v>165</v>
      </c>
      <c r="AV413" s="11" t="s">
        <v>165</v>
      </c>
      <c r="AW413" s="11" t="s">
        <v>34</v>
      </c>
      <c r="AX413" s="11" t="s">
        <v>74</v>
      </c>
      <c r="AY413" s="226" t="s">
        <v>157</v>
      </c>
    </row>
    <row r="414" spans="2:51" s="13" customFormat="1" ht="12">
      <c r="B414" s="238"/>
      <c r="C414" s="239"/>
      <c r="D414" s="217" t="s">
        <v>167</v>
      </c>
      <c r="E414" s="240" t="s">
        <v>20</v>
      </c>
      <c r="F414" s="241" t="s">
        <v>294</v>
      </c>
      <c r="G414" s="239"/>
      <c r="H414" s="240" t="s">
        <v>20</v>
      </c>
      <c r="I414" s="242"/>
      <c r="J414" s="239"/>
      <c r="K414" s="239"/>
      <c r="L414" s="243"/>
      <c r="M414" s="244"/>
      <c r="N414" s="245"/>
      <c r="O414" s="245"/>
      <c r="P414" s="245"/>
      <c r="Q414" s="245"/>
      <c r="R414" s="245"/>
      <c r="S414" s="245"/>
      <c r="T414" s="246"/>
      <c r="AT414" s="247" t="s">
        <v>167</v>
      </c>
      <c r="AU414" s="247" t="s">
        <v>165</v>
      </c>
      <c r="AV414" s="13" t="s">
        <v>8</v>
      </c>
      <c r="AW414" s="13" t="s">
        <v>34</v>
      </c>
      <c r="AX414" s="13" t="s">
        <v>74</v>
      </c>
      <c r="AY414" s="247" t="s">
        <v>157</v>
      </c>
    </row>
    <row r="415" spans="2:51" s="11" customFormat="1" ht="12">
      <c r="B415" s="215"/>
      <c r="C415" s="216"/>
      <c r="D415" s="217" t="s">
        <v>167</v>
      </c>
      <c r="E415" s="218" t="s">
        <v>20</v>
      </c>
      <c r="F415" s="219" t="s">
        <v>295</v>
      </c>
      <c r="G415" s="216"/>
      <c r="H415" s="220">
        <v>63.16</v>
      </c>
      <c r="I415" s="221"/>
      <c r="J415" s="216"/>
      <c r="K415" s="216"/>
      <c r="L415" s="222"/>
      <c r="M415" s="223"/>
      <c r="N415" s="224"/>
      <c r="O415" s="224"/>
      <c r="P415" s="224"/>
      <c r="Q415" s="224"/>
      <c r="R415" s="224"/>
      <c r="S415" s="224"/>
      <c r="T415" s="225"/>
      <c r="AT415" s="226" t="s">
        <v>167</v>
      </c>
      <c r="AU415" s="226" t="s">
        <v>165</v>
      </c>
      <c r="AV415" s="11" t="s">
        <v>165</v>
      </c>
      <c r="AW415" s="11" t="s">
        <v>34</v>
      </c>
      <c r="AX415" s="11" t="s">
        <v>74</v>
      </c>
      <c r="AY415" s="226" t="s">
        <v>157</v>
      </c>
    </row>
    <row r="416" spans="2:51" s="12" customFormat="1" ht="12">
      <c r="B416" s="227"/>
      <c r="C416" s="228"/>
      <c r="D416" s="217" t="s">
        <v>167</v>
      </c>
      <c r="E416" s="229" t="s">
        <v>20</v>
      </c>
      <c r="F416" s="230" t="s">
        <v>169</v>
      </c>
      <c r="G416" s="228"/>
      <c r="H416" s="231">
        <v>277.45000000000005</v>
      </c>
      <c r="I416" s="232"/>
      <c r="J416" s="228"/>
      <c r="K416" s="228"/>
      <c r="L416" s="233"/>
      <c r="M416" s="234"/>
      <c r="N416" s="235"/>
      <c r="O416" s="235"/>
      <c r="P416" s="235"/>
      <c r="Q416" s="235"/>
      <c r="R416" s="235"/>
      <c r="S416" s="235"/>
      <c r="T416" s="236"/>
      <c r="AT416" s="237" t="s">
        <v>167</v>
      </c>
      <c r="AU416" s="237" t="s">
        <v>165</v>
      </c>
      <c r="AV416" s="12" t="s">
        <v>164</v>
      </c>
      <c r="AW416" s="12" t="s">
        <v>34</v>
      </c>
      <c r="AX416" s="12" t="s">
        <v>8</v>
      </c>
      <c r="AY416" s="237" t="s">
        <v>157</v>
      </c>
    </row>
    <row r="417" spans="2:65" s="1" customFormat="1" ht="16.5" customHeight="1">
      <c r="B417" s="38"/>
      <c r="C417" s="204" t="s">
        <v>417</v>
      </c>
      <c r="D417" s="204" t="s">
        <v>159</v>
      </c>
      <c r="E417" s="205" t="s">
        <v>418</v>
      </c>
      <c r="F417" s="206" t="s">
        <v>419</v>
      </c>
      <c r="G417" s="207" t="s">
        <v>162</v>
      </c>
      <c r="H417" s="208">
        <v>1019.52</v>
      </c>
      <c r="I417" s="209"/>
      <c r="J417" s="208">
        <f>ROUND(I417*H417,0)</f>
        <v>0</v>
      </c>
      <c r="K417" s="206" t="s">
        <v>163</v>
      </c>
      <c r="L417" s="43"/>
      <c r="M417" s="210" t="s">
        <v>20</v>
      </c>
      <c r="N417" s="211" t="s">
        <v>46</v>
      </c>
      <c r="O417" s="79"/>
      <c r="P417" s="212">
        <f>O417*H417</f>
        <v>0</v>
      </c>
      <c r="Q417" s="212">
        <v>0</v>
      </c>
      <c r="R417" s="212">
        <f>Q417*H417</f>
        <v>0</v>
      </c>
      <c r="S417" s="212">
        <v>0</v>
      </c>
      <c r="T417" s="213">
        <f>S417*H417</f>
        <v>0</v>
      </c>
      <c r="AR417" s="17" t="s">
        <v>164</v>
      </c>
      <c r="AT417" s="17" t="s">
        <v>159</v>
      </c>
      <c r="AU417" s="17" t="s">
        <v>165</v>
      </c>
      <c r="AY417" s="17" t="s">
        <v>157</v>
      </c>
      <c r="BE417" s="214">
        <f>IF(N417="základní",J417,0)</f>
        <v>0</v>
      </c>
      <c r="BF417" s="214">
        <f>IF(N417="snížená",J417,0)</f>
        <v>0</v>
      </c>
      <c r="BG417" s="214">
        <f>IF(N417="zákl. přenesená",J417,0)</f>
        <v>0</v>
      </c>
      <c r="BH417" s="214">
        <f>IF(N417="sníž. přenesená",J417,0)</f>
        <v>0</v>
      </c>
      <c r="BI417" s="214">
        <f>IF(N417="nulová",J417,0)</f>
        <v>0</v>
      </c>
      <c r="BJ417" s="17" t="s">
        <v>165</v>
      </c>
      <c r="BK417" s="214">
        <f>ROUND(I417*H417,0)</f>
        <v>0</v>
      </c>
      <c r="BL417" s="17" t="s">
        <v>164</v>
      </c>
      <c r="BM417" s="17" t="s">
        <v>2955</v>
      </c>
    </row>
    <row r="418" spans="2:51" s="13" customFormat="1" ht="12">
      <c r="B418" s="238"/>
      <c r="C418" s="239"/>
      <c r="D418" s="217" t="s">
        <v>167</v>
      </c>
      <c r="E418" s="240" t="s">
        <v>20</v>
      </c>
      <c r="F418" s="241" t="s">
        <v>300</v>
      </c>
      <c r="G418" s="239"/>
      <c r="H418" s="240" t="s">
        <v>20</v>
      </c>
      <c r="I418" s="242"/>
      <c r="J418" s="239"/>
      <c r="K418" s="239"/>
      <c r="L418" s="243"/>
      <c r="M418" s="244"/>
      <c r="N418" s="245"/>
      <c r="O418" s="245"/>
      <c r="P418" s="245"/>
      <c r="Q418" s="245"/>
      <c r="R418" s="245"/>
      <c r="S418" s="245"/>
      <c r="T418" s="246"/>
      <c r="AT418" s="247" t="s">
        <v>167</v>
      </c>
      <c r="AU418" s="247" t="s">
        <v>165</v>
      </c>
      <c r="AV418" s="13" t="s">
        <v>8</v>
      </c>
      <c r="AW418" s="13" t="s">
        <v>34</v>
      </c>
      <c r="AX418" s="13" t="s">
        <v>74</v>
      </c>
      <c r="AY418" s="247" t="s">
        <v>157</v>
      </c>
    </row>
    <row r="419" spans="2:51" s="11" customFormat="1" ht="12">
      <c r="B419" s="215"/>
      <c r="C419" s="216"/>
      <c r="D419" s="217" t="s">
        <v>167</v>
      </c>
      <c r="E419" s="218" t="s">
        <v>20</v>
      </c>
      <c r="F419" s="219" t="s">
        <v>301</v>
      </c>
      <c r="G419" s="216"/>
      <c r="H419" s="220">
        <v>499.81</v>
      </c>
      <c r="I419" s="221"/>
      <c r="J419" s="216"/>
      <c r="K419" s="216"/>
      <c r="L419" s="222"/>
      <c r="M419" s="223"/>
      <c r="N419" s="224"/>
      <c r="O419" s="224"/>
      <c r="P419" s="224"/>
      <c r="Q419" s="224"/>
      <c r="R419" s="224"/>
      <c r="S419" s="224"/>
      <c r="T419" s="225"/>
      <c r="AT419" s="226" t="s">
        <v>167</v>
      </c>
      <c r="AU419" s="226" t="s">
        <v>165</v>
      </c>
      <c r="AV419" s="11" t="s">
        <v>165</v>
      </c>
      <c r="AW419" s="11" t="s">
        <v>34</v>
      </c>
      <c r="AX419" s="11" t="s">
        <v>74</v>
      </c>
      <c r="AY419" s="226" t="s">
        <v>157</v>
      </c>
    </row>
    <row r="420" spans="2:51" s="14" customFormat="1" ht="12">
      <c r="B420" s="257"/>
      <c r="C420" s="258"/>
      <c r="D420" s="217" t="s">
        <v>167</v>
      </c>
      <c r="E420" s="259" t="s">
        <v>20</v>
      </c>
      <c r="F420" s="260" t="s">
        <v>357</v>
      </c>
      <c r="G420" s="258"/>
      <c r="H420" s="261">
        <v>499.81</v>
      </c>
      <c r="I420" s="262"/>
      <c r="J420" s="258"/>
      <c r="K420" s="258"/>
      <c r="L420" s="263"/>
      <c r="M420" s="264"/>
      <c r="N420" s="265"/>
      <c r="O420" s="265"/>
      <c r="P420" s="265"/>
      <c r="Q420" s="265"/>
      <c r="R420" s="265"/>
      <c r="S420" s="265"/>
      <c r="T420" s="266"/>
      <c r="AT420" s="267" t="s">
        <v>167</v>
      </c>
      <c r="AU420" s="267" t="s">
        <v>165</v>
      </c>
      <c r="AV420" s="14" t="s">
        <v>175</v>
      </c>
      <c r="AW420" s="14" t="s">
        <v>34</v>
      </c>
      <c r="AX420" s="14" t="s">
        <v>74</v>
      </c>
      <c r="AY420" s="267" t="s">
        <v>157</v>
      </c>
    </row>
    <row r="421" spans="2:51" s="13" customFormat="1" ht="12">
      <c r="B421" s="238"/>
      <c r="C421" s="239"/>
      <c r="D421" s="217" t="s">
        <v>167</v>
      </c>
      <c r="E421" s="240" t="s">
        <v>20</v>
      </c>
      <c r="F421" s="241" t="s">
        <v>302</v>
      </c>
      <c r="G421" s="239"/>
      <c r="H421" s="240" t="s">
        <v>20</v>
      </c>
      <c r="I421" s="242"/>
      <c r="J421" s="239"/>
      <c r="K421" s="239"/>
      <c r="L421" s="243"/>
      <c r="M421" s="244"/>
      <c r="N421" s="245"/>
      <c r="O421" s="245"/>
      <c r="P421" s="245"/>
      <c r="Q421" s="245"/>
      <c r="R421" s="245"/>
      <c r="S421" s="245"/>
      <c r="T421" s="246"/>
      <c r="AT421" s="247" t="s">
        <v>167</v>
      </c>
      <c r="AU421" s="247" t="s">
        <v>165</v>
      </c>
      <c r="AV421" s="13" t="s">
        <v>8</v>
      </c>
      <c r="AW421" s="13" t="s">
        <v>34</v>
      </c>
      <c r="AX421" s="13" t="s">
        <v>74</v>
      </c>
      <c r="AY421" s="247" t="s">
        <v>157</v>
      </c>
    </row>
    <row r="422" spans="2:51" s="11" customFormat="1" ht="12">
      <c r="B422" s="215"/>
      <c r="C422" s="216"/>
      <c r="D422" s="217" t="s">
        <v>167</v>
      </c>
      <c r="E422" s="218" t="s">
        <v>20</v>
      </c>
      <c r="F422" s="219" t="s">
        <v>303</v>
      </c>
      <c r="G422" s="216"/>
      <c r="H422" s="220">
        <v>129.68</v>
      </c>
      <c r="I422" s="221"/>
      <c r="J422" s="216"/>
      <c r="K422" s="216"/>
      <c r="L422" s="222"/>
      <c r="M422" s="223"/>
      <c r="N422" s="224"/>
      <c r="O422" s="224"/>
      <c r="P422" s="224"/>
      <c r="Q422" s="224"/>
      <c r="R422" s="224"/>
      <c r="S422" s="224"/>
      <c r="T422" s="225"/>
      <c r="AT422" s="226" t="s">
        <v>167</v>
      </c>
      <c r="AU422" s="226" t="s">
        <v>165</v>
      </c>
      <c r="AV422" s="11" t="s">
        <v>165</v>
      </c>
      <c r="AW422" s="11" t="s">
        <v>34</v>
      </c>
      <c r="AX422" s="11" t="s">
        <v>74</v>
      </c>
      <c r="AY422" s="226" t="s">
        <v>157</v>
      </c>
    </row>
    <row r="423" spans="2:51" s="13" customFormat="1" ht="12">
      <c r="B423" s="238"/>
      <c r="C423" s="239"/>
      <c r="D423" s="217" t="s">
        <v>167</v>
      </c>
      <c r="E423" s="240" t="s">
        <v>20</v>
      </c>
      <c r="F423" s="241" t="s">
        <v>300</v>
      </c>
      <c r="G423" s="239"/>
      <c r="H423" s="240" t="s">
        <v>20</v>
      </c>
      <c r="I423" s="242"/>
      <c r="J423" s="239"/>
      <c r="K423" s="239"/>
      <c r="L423" s="243"/>
      <c r="M423" s="244"/>
      <c r="N423" s="245"/>
      <c r="O423" s="245"/>
      <c r="P423" s="245"/>
      <c r="Q423" s="245"/>
      <c r="R423" s="245"/>
      <c r="S423" s="245"/>
      <c r="T423" s="246"/>
      <c r="AT423" s="247" t="s">
        <v>167</v>
      </c>
      <c r="AU423" s="247" t="s">
        <v>165</v>
      </c>
      <c r="AV423" s="13" t="s">
        <v>8</v>
      </c>
      <c r="AW423" s="13" t="s">
        <v>34</v>
      </c>
      <c r="AX423" s="13" t="s">
        <v>74</v>
      </c>
      <c r="AY423" s="247" t="s">
        <v>157</v>
      </c>
    </row>
    <row r="424" spans="2:51" s="11" customFormat="1" ht="12">
      <c r="B424" s="215"/>
      <c r="C424" s="216"/>
      <c r="D424" s="217" t="s">
        <v>167</v>
      </c>
      <c r="E424" s="218" t="s">
        <v>20</v>
      </c>
      <c r="F424" s="219" t="s">
        <v>304</v>
      </c>
      <c r="G424" s="216"/>
      <c r="H424" s="220">
        <v>128.42</v>
      </c>
      <c r="I424" s="221"/>
      <c r="J424" s="216"/>
      <c r="K424" s="216"/>
      <c r="L424" s="222"/>
      <c r="M424" s="223"/>
      <c r="N424" s="224"/>
      <c r="O424" s="224"/>
      <c r="P424" s="224"/>
      <c r="Q424" s="224"/>
      <c r="R424" s="224"/>
      <c r="S424" s="224"/>
      <c r="T424" s="225"/>
      <c r="AT424" s="226" t="s">
        <v>167</v>
      </c>
      <c r="AU424" s="226" t="s">
        <v>165</v>
      </c>
      <c r="AV424" s="11" t="s">
        <v>165</v>
      </c>
      <c r="AW424" s="11" t="s">
        <v>34</v>
      </c>
      <c r="AX424" s="11" t="s">
        <v>74</v>
      </c>
      <c r="AY424" s="226" t="s">
        <v>157</v>
      </c>
    </row>
    <row r="425" spans="2:51" s="13" customFormat="1" ht="12">
      <c r="B425" s="238"/>
      <c r="C425" s="239"/>
      <c r="D425" s="217" t="s">
        <v>167</v>
      </c>
      <c r="E425" s="240" t="s">
        <v>20</v>
      </c>
      <c r="F425" s="241" t="s">
        <v>305</v>
      </c>
      <c r="G425" s="239"/>
      <c r="H425" s="240" t="s">
        <v>20</v>
      </c>
      <c r="I425" s="242"/>
      <c r="J425" s="239"/>
      <c r="K425" s="239"/>
      <c r="L425" s="243"/>
      <c r="M425" s="244"/>
      <c r="N425" s="245"/>
      <c r="O425" s="245"/>
      <c r="P425" s="245"/>
      <c r="Q425" s="245"/>
      <c r="R425" s="245"/>
      <c r="S425" s="245"/>
      <c r="T425" s="246"/>
      <c r="AT425" s="247" t="s">
        <v>167</v>
      </c>
      <c r="AU425" s="247" t="s">
        <v>165</v>
      </c>
      <c r="AV425" s="13" t="s">
        <v>8</v>
      </c>
      <c r="AW425" s="13" t="s">
        <v>34</v>
      </c>
      <c r="AX425" s="13" t="s">
        <v>74</v>
      </c>
      <c r="AY425" s="247" t="s">
        <v>157</v>
      </c>
    </row>
    <row r="426" spans="2:51" s="11" customFormat="1" ht="12">
      <c r="B426" s="215"/>
      <c r="C426" s="216"/>
      <c r="D426" s="217" t="s">
        <v>167</v>
      </c>
      <c r="E426" s="218" t="s">
        <v>20</v>
      </c>
      <c r="F426" s="219" t="s">
        <v>306</v>
      </c>
      <c r="G426" s="216"/>
      <c r="H426" s="220">
        <v>208.23</v>
      </c>
      <c r="I426" s="221"/>
      <c r="J426" s="216"/>
      <c r="K426" s="216"/>
      <c r="L426" s="222"/>
      <c r="M426" s="223"/>
      <c r="N426" s="224"/>
      <c r="O426" s="224"/>
      <c r="P426" s="224"/>
      <c r="Q426" s="224"/>
      <c r="R426" s="224"/>
      <c r="S426" s="224"/>
      <c r="T426" s="225"/>
      <c r="AT426" s="226" t="s">
        <v>167</v>
      </c>
      <c r="AU426" s="226" t="s">
        <v>165</v>
      </c>
      <c r="AV426" s="11" t="s">
        <v>165</v>
      </c>
      <c r="AW426" s="11" t="s">
        <v>34</v>
      </c>
      <c r="AX426" s="11" t="s">
        <v>74</v>
      </c>
      <c r="AY426" s="226" t="s">
        <v>157</v>
      </c>
    </row>
    <row r="427" spans="2:51" s="13" customFormat="1" ht="12">
      <c r="B427" s="238"/>
      <c r="C427" s="239"/>
      <c r="D427" s="217" t="s">
        <v>167</v>
      </c>
      <c r="E427" s="240" t="s">
        <v>20</v>
      </c>
      <c r="F427" s="241" t="s">
        <v>307</v>
      </c>
      <c r="G427" s="239"/>
      <c r="H427" s="240" t="s">
        <v>20</v>
      </c>
      <c r="I427" s="242"/>
      <c r="J427" s="239"/>
      <c r="K427" s="239"/>
      <c r="L427" s="243"/>
      <c r="M427" s="244"/>
      <c r="N427" s="245"/>
      <c r="O427" s="245"/>
      <c r="P427" s="245"/>
      <c r="Q427" s="245"/>
      <c r="R427" s="245"/>
      <c r="S427" s="245"/>
      <c r="T427" s="246"/>
      <c r="AT427" s="247" t="s">
        <v>167</v>
      </c>
      <c r="AU427" s="247" t="s">
        <v>165</v>
      </c>
      <c r="AV427" s="13" t="s">
        <v>8</v>
      </c>
      <c r="AW427" s="13" t="s">
        <v>34</v>
      </c>
      <c r="AX427" s="13" t="s">
        <v>74</v>
      </c>
      <c r="AY427" s="247" t="s">
        <v>157</v>
      </c>
    </row>
    <row r="428" spans="2:51" s="11" customFormat="1" ht="12">
      <c r="B428" s="215"/>
      <c r="C428" s="216"/>
      <c r="D428" s="217" t="s">
        <v>167</v>
      </c>
      <c r="E428" s="218" t="s">
        <v>20</v>
      </c>
      <c r="F428" s="219" t="s">
        <v>308</v>
      </c>
      <c r="G428" s="216"/>
      <c r="H428" s="220">
        <v>183.95</v>
      </c>
      <c r="I428" s="221"/>
      <c r="J428" s="216"/>
      <c r="K428" s="216"/>
      <c r="L428" s="222"/>
      <c r="M428" s="223"/>
      <c r="N428" s="224"/>
      <c r="O428" s="224"/>
      <c r="P428" s="224"/>
      <c r="Q428" s="224"/>
      <c r="R428" s="224"/>
      <c r="S428" s="224"/>
      <c r="T428" s="225"/>
      <c r="AT428" s="226" t="s">
        <v>167</v>
      </c>
      <c r="AU428" s="226" t="s">
        <v>165</v>
      </c>
      <c r="AV428" s="11" t="s">
        <v>165</v>
      </c>
      <c r="AW428" s="11" t="s">
        <v>34</v>
      </c>
      <c r="AX428" s="11" t="s">
        <v>74</v>
      </c>
      <c r="AY428" s="226" t="s">
        <v>157</v>
      </c>
    </row>
    <row r="429" spans="2:51" s="14" customFormat="1" ht="12">
      <c r="B429" s="257"/>
      <c r="C429" s="258"/>
      <c r="D429" s="217" t="s">
        <v>167</v>
      </c>
      <c r="E429" s="259" t="s">
        <v>20</v>
      </c>
      <c r="F429" s="260" t="s">
        <v>357</v>
      </c>
      <c r="G429" s="258"/>
      <c r="H429" s="261">
        <v>650.28</v>
      </c>
      <c r="I429" s="262"/>
      <c r="J429" s="258"/>
      <c r="K429" s="258"/>
      <c r="L429" s="263"/>
      <c r="M429" s="264"/>
      <c r="N429" s="265"/>
      <c r="O429" s="265"/>
      <c r="P429" s="265"/>
      <c r="Q429" s="265"/>
      <c r="R429" s="265"/>
      <c r="S429" s="265"/>
      <c r="T429" s="266"/>
      <c r="AT429" s="267" t="s">
        <v>167</v>
      </c>
      <c r="AU429" s="267" t="s">
        <v>165</v>
      </c>
      <c r="AV429" s="14" t="s">
        <v>175</v>
      </c>
      <c r="AW429" s="14" t="s">
        <v>34</v>
      </c>
      <c r="AX429" s="14" t="s">
        <v>74</v>
      </c>
      <c r="AY429" s="267" t="s">
        <v>157</v>
      </c>
    </row>
    <row r="430" spans="2:51" s="13" customFormat="1" ht="12">
      <c r="B430" s="238"/>
      <c r="C430" s="239"/>
      <c r="D430" s="217" t="s">
        <v>167</v>
      </c>
      <c r="E430" s="240" t="s">
        <v>20</v>
      </c>
      <c r="F430" s="241" t="s">
        <v>309</v>
      </c>
      <c r="G430" s="239"/>
      <c r="H430" s="240" t="s">
        <v>20</v>
      </c>
      <c r="I430" s="242"/>
      <c r="J430" s="239"/>
      <c r="K430" s="239"/>
      <c r="L430" s="243"/>
      <c r="M430" s="244"/>
      <c r="N430" s="245"/>
      <c r="O430" s="245"/>
      <c r="P430" s="245"/>
      <c r="Q430" s="245"/>
      <c r="R430" s="245"/>
      <c r="S430" s="245"/>
      <c r="T430" s="246"/>
      <c r="AT430" s="247" t="s">
        <v>167</v>
      </c>
      <c r="AU430" s="247" t="s">
        <v>165</v>
      </c>
      <c r="AV430" s="13" t="s">
        <v>8</v>
      </c>
      <c r="AW430" s="13" t="s">
        <v>34</v>
      </c>
      <c r="AX430" s="13" t="s">
        <v>74</v>
      </c>
      <c r="AY430" s="247" t="s">
        <v>157</v>
      </c>
    </row>
    <row r="431" spans="2:51" s="13" customFormat="1" ht="12">
      <c r="B431" s="238"/>
      <c r="C431" s="239"/>
      <c r="D431" s="217" t="s">
        <v>167</v>
      </c>
      <c r="E431" s="240" t="s">
        <v>20</v>
      </c>
      <c r="F431" s="241" t="s">
        <v>289</v>
      </c>
      <c r="G431" s="239"/>
      <c r="H431" s="240" t="s">
        <v>20</v>
      </c>
      <c r="I431" s="242"/>
      <c r="J431" s="239"/>
      <c r="K431" s="239"/>
      <c r="L431" s="243"/>
      <c r="M431" s="244"/>
      <c r="N431" s="245"/>
      <c r="O431" s="245"/>
      <c r="P431" s="245"/>
      <c r="Q431" s="245"/>
      <c r="R431" s="245"/>
      <c r="S431" s="245"/>
      <c r="T431" s="246"/>
      <c r="AT431" s="247" t="s">
        <v>167</v>
      </c>
      <c r="AU431" s="247" t="s">
        <v>165</v>
      </c>
      <c r="AV431" s="13" t="s">
        <v>8</v>
      </c>
      <c r="AW431" s="13" t="s">
        <v>34</v>
      </c>
      <c r="AX431" s="13" t="s">
        <v>74</v>
      </c>
      <c r="AY431" s="247" t="s">
        <v>157</v>
      </c>
    </row>
    <row r="432" spans="2:51" s="11" customFormat="1" ht="12">
      <c r="B432" s="215"/>
      <c r="C432" s="216"/>
      <c r="D432" s="217" t="s">
        <v>167</v>
      </c>
      <c r="E432" s="218" t="s">
        <v>20</v>
      </c>
      <c r="F432" s="219" t="s">
        <v>310</v>
      </c>
      <c r="G432" s="216"/>
      <c r="H432" s="220">
        <v>-56.29</v>
      </c>
      <c r="I432" s="221"/>
      <c r="J432" s="216"/>
      <c r="K432" s="216"/>
      <c r="L432" s="222"/>
      <c r="M432" s="223"/>
      <c r="N432" s="224"/>
      <c r="O432" s="224"/>
      <c r="P432" s="224"/>
      <c r="Q432" s="224"/>
      <c r="R432" s="224"/>
      <c r="S432" s="224"/>
      <c r="T432" s="225"/>
      <c r="AT432" s="226" t="s">
        <v>167</v>
      </c>
      <c r="AU432" s="226" t="s">
        <v>165</v>
      </c>
      <c r="AV432" s="11" t="s">
        <v>165</v>
      </c>
      <c r="AW432" s="11" t="s">
        <v>34</v>
      </c>
      <c r="AX432" s="11" t="s">
        <v>74</v>
      </c>
      <c r="AY432" s="226" t="s">
        <v>157</v>
      </c>
    </row>
    <row r="433" spans="2:51" s="11" customFormat="1" ht="12">
      <c r="B433" s="215"/>
      <c r="C433" s="216"/>
      <c r="D433" s="217" t="s">
        <v>167</v>
      </c>
      <c r="E433" s="218" t="s">
        <v>20</v>
      </c>
      <c r="F433" s="219" t="s">
        <v>311</v>
      </c>
      <c r="G433" s="216"/>
      <c r="H433" s="220">
        <v>-18.55</v>
      </c>
      <c r="I433" s="221"/>
      <c r="J433" s="216"/>
      <c r="K433" s="216"/>
      <c r="L433" s="222"/>
      <c r="M433" s="223"/>
      <c r="N433" s="224"/>
      <c r="O433" s="224"/>
      <c r="P433" s="224"/>
      <c r="Q433" s="224"/>
      <c r="R433" s="224"/>
      <c r="S433" s="224"/>
      <c r="T433" s="225"/>
      <c r="AT433" s="226" t="s">
        <v>167</v>
      </c>
      <c r="AU433" s="226" t="s">
        <v>165</v>
      </c>
      <c r="AV433" s="11" t="s">
        <v>165</v>
      </c>
      <c r="AW433" s="11" t="s">
        <v>34</v>
      </c>
      <c r="AX433" s="11" t="s">
        <v>74</v>
      </c>
      <c r="AY433" s="226" t="s">
        <v>157</v>
      </c>
    </row>
    <row r="434" spans="2:51" s="13" customFormat="1" ht="12">
      <c r="B434" s="238"/>
      <c r="C434" s="239"/>
      <c r="D434" s="217" t="s">
        <v>167</v>
      </c>
      <c r="E434" s="240" t="s">
        <v>20</v>
      </c>
      <c r="F434" s="241" t="s">
        <v>292</v>
      </c>
      <c r="G434" s="239"/>
      <c r="H434" s="240" t="s">
        <v>20</v>
      </c>
      <c r="I434" s="242"/>
      <c r="J434" s="239"/>
      <c r="K434" s="239"/>
      <c r="L434" s="243"/>
      <c r="M434" s="244"/>
      <c r="N434" s="245"/>
      <c r="O434" s="245"/>
      <c r="P434" s="245"/>
      <c r="Q434" s="245"/>
      <c r="R434" s="245"/>
      <c r="S434" s="245"/>
      <c r="T434" s="246"/>
      <c r="AT434" s="247" t="s">
        <v>167</v>
      </c>
      <c r="AU434" s="247" t="s">
        <v>165</v>
      </c>
      <c r="AV434" s="13" t="s">
        <v>8</v>
      </c>
      <c r="AW434" s="13" t="s">
        <v>34</v>
      </c>
      <c r="AX434" s="13" t="s">
        <v>74</v>
      </c>
      <c r="AY434" s="247" t="s">
        <v>157</v>
      </c>
    </row>
    <row r="435" spans="2:51" s="11" customFormat="1" ht="12">
      <c r="B435" s="215"/>
      <c r="C435" s="216"/>
      <c r="D435" s="217" t="s">
        <v>167</v>
      </c>
      <c r="E435" s="218" t="s">
        <v>20</v>
      </c>
      <c r="F435" s="219" t="s">
        <v>2948</v>
      </c>
      <c r="G435" s="216"/>
      <c r="H435" s="220">
        <v>-55.73</v>
      </c>
      <c r="I435" s="221"/>
      <c r="J435" s="216"/>
      <c r="K435" s="216"/>
      <c r="L435" s="222"/>
      <c r="M435" s="223"/>
      <c r="N435" s="224"/>
      <c r="O435" s="224"/>
      <c r="P435" s="224"/>
      <c r="Q435" s="224"/>
      <c r="R435" s="224"/>
      <c r="S435" s="224"/>
      <c r="T435" s="225"/>
      <c r="AT435" s="226" t="s">
        <v>167</v>
      </c>
      <c r="AU435" s="226" t="s">
        <v>165</v>
      </c>
      <c r="AV435" s="11" t="s">
        <v>165</v>
      </c>
      <c r="AW435" s="11" t="s">
        <v>34</v>
      </c>
      <c r="AX435" s="11" t="s">
        <v>74</v>
      </c>
      <c r="AY435" s="226" t="s">
        <v>157</v>
      </c>
    </row>
    <row r="436" spans="2:51" s="14" customFormat="1" ht="12">
      <c r="B436" s="257"/>
      <c r="C436" s="258"/>
      <c r="D436" s="217" t="s">
        <v>167</v>
      </c>
      <c r="E436" s="259" t="s">
        <v>20</v>
      </c>
      <c r="F436" s="260" t="s">
        <v>357</v>
      </c>
      <c r="G436" s="258"/>
      <c r="H436" s="261">
        <v>-130.57</v>
      </c>
      <c r="I436" s="262"/>
      <c r="J436" s="258"/>
      <c r="K436" s="258"/>
      <c r="L436" s="263"/>
      <c r="M436" s="264"/>
      <c r="N436" s="265"/>
      <c r="O436" s="265"/>
      <c r="P436" s="265"/>
      <c r="Q436" s="265"/>
      <c r="R436" s="265"/>
      <c r="S436" s="265"/>
      <c r="T436" s="266"/>
      <c r="AT436" s="267" t="s">
        <v>167</v>
      </c>
      <c r="AU436" s="267" t="s">
        <v>165</v>
      </c>
      <c r="AV436" s="14" t="s">
        <v>175</v>
      </c>
      <c r="AW436" s="14" t="s">
        <v>34</v>
      </c>
      <c r="AX436" s="14" t="s">
        <v>74</v>
      </c>
      <c r="AY436" s="267" t="s">
        <v>157</v>
      </c>
    </row>
    <row r="437" spans="2:51" s="12" customFormat="1" ht="12">
      <c r="B437" s="227"/>
      <c r="C437" s="228"/>
      <c r="D437" s="217" t="s">
        <v>167</v>
      </c>
      <c r="E437" s="229" t="s">
        <v>20</v>
      </c>
      <c r="F437" s="230" t="s">
        <v>169</v>
      </c>
      <c r="G437" s="228"/>
      <c r="H437" s="231">
        <v>1019.52</v>
      </c>
      <c r="I437" s="232"/>
      <c r="J437" s="228"/>
      <c r="K437" s="228"/>
      <c r="L437" s="233"/>
      <c r="M437" s="234"/>
      <c r="N437" s="235"/>
      <c r="O437" s="235"/>
      <c r="P437" s="235"/>
      <c r="Q437" s="235"/>
      <c r="R437" s="235"/>
      <c r="S437" s="235"/>
      <c r="T437" s="236"/>
      <c r="AT437" s="237" t="s">
        <v>167</v>
      </c>
      <c r="AU437" s="237" t="s">
        <v>165</v>
      </c>
      <c r="AV437" s="12" t="s">
        <v>164</v>
      </c>
      <c r="AW437" s="12" t="s">
        <v>34</v>
      </c>
      <c r="AX437" s="12" t="s">
        <v>8</v>
      </c>
      <c r="AY437" s="237" t="s">
        <v>157</v>
      </c>
    </row>
    <row r="438" spans="2:65" s="1" customFormat="1" ht="16.5" customHeight="1">
      <c r="B438" s="38"/>
      <c r="C438" s="204" t="s">
        <v>421</v>
      </c>
      <c r="D438" s="204" t="s">
        <v>159</v>
      </c>
      <c r="E438" s="205" t="s">
        <v>422</v>
      </c>
      <c r="F438" s="206" t="s">
        <v>423</v>
      </c>
      <c r="G438" s="207" t="s">
        <v>162</v>
      </c>
      <c r="H438" s="208">
        <v>87.97</v>
      </c>
      <c r="I438" s="209"/>
      <c r="J438" s="208">
        <f>ROUND(I438*H438,0)</f>
        <v>0</v>
      </c>
      <c r="K438" s="206" t="s">
        <v>163</v>
      </c>
      <c r="L438" s="43"/>
      <c r="M438" s="210" t="s">
        <v>20</v>
      </c>
      <c r="N438" s="211" t="s">
        <v>46</v>
      </c>
      <c r="O438" s="79"/>
      <c r="P438" s="212">
        <f>O438*H438</f>
        <v>0</v>
      </c>
      <c r="Q438" s="212">
        <v>0.084</v>
      </c>
      <c r="R438" s="212">
        <f>Q438*H438</f>
        <v>7.389480000000001</v>
      </c>
      <c r="S438" s="212">
        <v>0</v>
      </c>
      <c r="T438" s="213">
        <f>S438*H438</f>
        <v>0</v>
      </c>
      <c r="AR438" s="17" t="s">
        <v>164</v>
      </c>
      <c r="AT438" s="17" t="s">
        <v>159</v>
      </c>
      <c r="AU438" s="17" t="s">
        <v>165</v>
      </c>
      <c r="AY438" s="17" t="s">
        <v>157</v>
      </c>
      <c r="BE438" s="214">
        <f>IF(N438="základní",J438,0)</f>
        <v>0</v>
      </c>
      <c r="BF438" s="214">
        <f>IF(N438="snížená",J438,0)</f>
        <v>0</v>
      </c>
      <c r="BG438" s="214">
        <f>IF(N438="zákl. přenesená",J438,0)</f>
        <v>0</v>
      </c>
      <c r="BH438" s="214">
        <f>IF(N438="sníž. přenesená",J438,0)</f>
        <v>0</v>
      </c>
      <c r="BI438" s="214">
        <f>IF(N438="nulová",J438,0)</f>
        <v>0</v>
      </c>
      <c r="BJ438" s="17" t="s">
        <v>165</v>
      </c>
      <c r="BK438" s="214">
        <f>ROUND(I438*H438,0)</f>
        <v>0</v>
      </c>
      <c r="BL438" s="17" t="s">
        <v>164</v>
      </c>
      <c r="BM438" s="17" t="s">
        <v>2956</v>
      </c>
    </row>
    <row r="439" spans="2:51" s="11" customFormat="1" ht="12">
      <c r="B439" s="215"/>
      <c r="C439" s="216"/>
      <c r="D439" s="217" t="s">
        <v>167</v>
      </c>
      <c r="E439" s="218" t="s">
        <v>20</v>
      </c>
      <c r="F439" s="219" t="s">
        <v>2957</v>
      </c>
      <c r="G439" s="216"/>
      <c r="H439" s="220">
        <v>87.97</v>
      </c>
      <c r="I439" s="221"/>
      <c r="J439" s="216"/>
      <c r="K439" s="216"/>
      <c r="L439" s="222"/>
      <c r="M439" s="223"/>
      <c r="N439" s="224"/>
      <c r="O439" s="224"/>
      <c r="P439" s="224"/>
      <c r="Q439" s="224"/>
      <c r="R439" s="224"/>
      <c r="S439" s="224"/>
      <c r="T439" s="225"/>
      <c r="AT439" s="226" t="s">
        <v>167</v>
      </c>
      <c r="AU439" s="226" t="s">
        <v>165</v>
      </c>
      <c r="AV439" s="11" t="s">
        <v>165</v>
      </c>
      <c r="AW439" s="11" t="s">
        <v>34</v>
      </c>
      <c r="AX439" s="11" t="s">
        <v>8</v>
      </c>
      <c r="AY439" s="226" t="s">
        <v>157</v>
      </c>
    </row>
    <row r="440" spans="2:63" s="10" customFormat="1" ht="22.8" customHeight="1">
      <c r="B440" s="188"/>
      <c r="C440" s="189"/>
      <c r="D440" s="190" t="s">
        <v>73</v>
      </c>
      <c r="E440" s="202" t="s">
        <v>205</v>
      </c>
      <c r="F440" s="202" t="s">
        <v>430</v>
      </c>
      <c r="G440" s="189"/>
      <c r="H440" s="189"/>
      <c r="I440" s="192"/>
      <c r="J440" s="203">
        <f>BK440</f>
        <v>0</v>
      </c>
      <c r="K440" s="189"/>
      <c r="L440" s="194"/>
      <c r="M440" s="195"/>
      <c r="N440" s="196"/>
      <c r="O440" s="196"/>
      <c r="P440" s="197">
        <f>SUM(P441:P520)</f>
        <v>0</v>
      </c>
      <c r="Q440" s="196"/>
      <c r="R440" s="197">
        <f>SUM(R441:R520)</f>
        <v>0.04811039999999999</v>
      </c>
      <c r="S440" s="196"/>
      <c r="T440" s="198">
        <f>SUM(T441:T520)</f>
        <v>73.86129</v>
      </c>
      <c r="AR440" s="199" t="s">
        <v>8</v>
      </c>
      <c r="AT440" s="200" t="s">
        <v>73</v>
      </c>
      <c r="AU440" s="200" t="s">
        <v>8</v>
      </c>
      <c r="AY440" s="199" t="s">
        <v>157</v>
      </c>
      <c r="BK440" s="201">
        <f>SUM(BK441:BK520)</f>
        <v>0</v>
      </c>
    </row>
    <row r="441" spans="2:65" s="1" customFormat="1" ht="16.5" customHeight="1">
      <c r="B441" s="38"/>
      <c r="C441" s="204" t="s">
        <v>431</v>
      </c>
      <c r="D441" s="204" t="s">
        <v>159</v>
      </c>
      <c r="E441" s="205" t="s">
        <v>432</v>
      </c>
      <c r="F441" s="206" t="s">
        <v>433</v>
      </c>
      <c r="G441" s="207" t="s">
        <v>434</v>
      </c>
      <c r="H441" s="208">
        <v>21</v>
      </c>
      <c r="I441" s="209"/>
      <c r="J441" s="208">
        <f>ROUND(I441*H441,0)</f>
        <v>0</v>
      </c>
      <c r="K441" s="206" t="s">
        <v>209</v>
      </c>
      <c r="L441" s="43"/>
      <c r="M441" s="210" t="s">
        <v>20</v>
      </c>
      <c r="N441" s="211" t="s">
        <v>46</v>
      </c>
      <c r="O441" s="79"/>
      <c r="P441" s="212">
        <f>O441*H441</f>
        <v>0</v>
      </c>
      <c r="Q441" s="212">
        <v>0</v>
      </c>
      <c r="R441" s="212">
        <f>Q441*H441</f>
        <v>0</v>
      </c>
      <c r="S441" s="212">
        <v>0</v>
      </c>
      <c r="T441" s="213">
        <f>S441*H441</f>
        <v>0</v>
      </c>
      <c r="AR441" s="17" t="s">
        <v>164</v>
      </c>
      <c r="AT441" s="17" t="s">
        <v>159</v>
      </c>
      <c r="AU441" s="17" t="s">
        <v>165</v>
      </c>
      <c r="AY441" s="17" t="s">
        <v>157</v>
      </c>
      <c r="BE441" s="214">
        <f>IF(N441="základní",J441,0)</f>
        <v>0</v>
      </c>
      <c r="BF441" s="214">
        <f>IF(N441="snížená",J441,0)</f>
        <v>0</v>
      </c>
      <c r="BG441" s="214">
        <f>IF(N441="zákl. přenesená",J441,0)</f>
        <v>0</v>
      </c>
      <c r="BH441" s="214">
        <f>IF(N441="sníž. přenesená",J441,0)</f>
        <v>0</v>
      </c>
      <c r="BI441" s="214">
        <f>IF(N441="nulová",J441,0)</f>
        <v>0</v>
      </c>
      <c r="BJ441" s="17" t="s">
        <v>165</v>
      </c>
      <c r="BK441" s="214">
        <f>ROUND(I441*H441,0)</f>
        <v>0</v>
      </c>
      <c r="BL441" s="17" t="s">
        <v>164</v>
      </c>
      <c r="BM441" s="17" t="s">
        <v>2958</v>
      </c>
    </row>
    <row r="442" spans="2:51" s="11" customFormat="1" ht="12">
      <c r="B442" s="215"/>
      <c r="C442" s="216"/>
      <c r="D442" s="217" t="s">
        <v>167</v>
      </c>
      <c r="E442" s="218" t="s">
        <v>20</v>
      </c>
      <c r="F442" s="219" t="s">
        <v>2959</v>
      </c>
      <c r="G442" s="216"/>
      <c r="H442" s="220">
        <v>21</v>
      </c>
      <c r="I442" s="221"/>
      <c r="J442" s="216"/>
      <c r="K442" s="216"/>
      <c r="L442" s="222"/>
      <c r="M442" s="223"/>
      <c r="N442" s="224"/>
      <c r="O442" s="224"/>
      <c r="P442" s="224"/>
      <c r="Q442" s="224"/>
      <c r="R442" s="224"/>
      <c r="S442" s="224"/>
      <c r="T442" s="225"/>
      <c r="AT442" s="226" t="s">
        <v>167</v>
      </c>
      <c r="AU442" s="226" t="s">
        <v>165</v>
      </c>
      <c r="AV442" s="11" t="s">
        <v>165</v>
      </c>
      <c r="AW442" s="11" t="s">
        <v>34</v>
      </c>
      <c r="AX442" s="11" t="s">
        <v>8</v>
      </c>
      <c r="AY442" s="226" t="s">
        <v>157</v>
      </c>
    </row>
    <row r="443" spans="2:65" s="1" customFormat="1" ht="16.5" customHeight="1">
      <c r="B443" s="38"/>
      <c r="C443" s="204" t="s">
        <v>437</v>
      </c>
      <c r="D443" s="204" t="s">
        <v>159</v>
      </c>
      <c r="E443" s="205" t="s">
        <v>438</v>
      </c>
      <c r="F443" s="206" t="s">
        <v>439</v>
      </c>
      <c r="G443" s="207" t="s">
        <v>434</v>
      </c>
      <c r="H443" s="208">
        <v>50</v>
      </c>
      <c r="I443" s="209"/>
      <c r="J443" s="208">
        <f>ROUND(I443*H443,0)</f>
        <v>0</v>
      </c>
      <c r="K443" s="206" t="s">
        <v>209</v>
      </c>
      <c r="L443" s="43"/>
      <c r="M443" s="210" t="s">
        <v>20</v>
      </c>
      <c r="N443" s="211" t="s">
        <v>46</v>
      </c>
      <c r="O443" s="79"/>
      <c r="P443" s="212">
        <f>O443*H443</f>
        <v>0</v>
      </c>
      <c r="Q443" s="212">
        <v>0</v>
      </c>
      <c r="R443" s="212">
        <f>Q443*H443</f>
        <v>0</v>
      </c>
      <c r="S443" s="212">
        <v>0</v>
      </c>
      <c r="T443" s="213">
        <f>S443*H443</f>
        <v>0</v>
      </c>
      <c r="AR443" s="17" t="s">
        <v>164</v>
      </c>
      <c r="AT443" s="17" t="s">
        <v>159</v>
      </c>
      <c r="AU443" s="17" t="s">
        <v>165</v>
      </c>
      <c r="AY443" s="17" t="s">
        <v>157</v>
      </c>
      <c r="BE443" s="214">
        <f>IF(N443="základní",J443,0)</f>
        <v>0</v>
      </c>
      <c r="BF443" s="214">
        <f>IF(N443="snížená",J443,0)</f>
        <v>0</v>
      </c>
      <c r="BG443" s="214">
        <f>IF(N443="zákl. přenesená",J443,0)</f>
        <v>0</v>
      </c>
      <c r="BH443" s="214">
        <f>IF(N443="sníž. přenesená",J443,0)</f>
        <v>0</v>
      </c>
      <c r="BI443" s="214">
        <f>IF(N443="nulová",J443,0)</f>
        <v>0</v>
      </c>
      <c r="BJ443" s="17" t="s">
        <v>165</v>
      </c>
      <c r="BK443" s="214">
        <f>ROUND(I443*H443,0)</f>
        <v>0</v>
      </c>
      <c r="BL443" s="17" t="s">
        <v>164</v>
      </c>
      <c r="BM443" s="17" t="s">
        <v>2960</v>
      </c>
    </row>
    <row r="444" spans="2:51" s="11" customFormat="1" ht="12">
      <c r="B444" s="215"/>
      <c r="C444" s="216"/>
      <c r="D444" s="217" t="s">
        <v>167</v>
      </c>
      <c r="E444" s="218" t="s">
        <v>20</v>
      </c>
      <c r="F444" s="219" t="s">
        <v>2961</v>
      </c>
      <c r="G444" s="216"/>
      <c r="H444" s="220">
        <v>50</v>
      </c>
      <c r="I444" s="221"/>
      <c r="J444" s="216"/>
      <c r="K444" s="216"/>
      <c r="L444" s="222"/>
      <c r="M444" s="223"/>
      <c r="N444" s="224"/>
      <c r="O444" s="224"/>
      <c r="P444" s="224"/>
      <c r="Q444" s="224"/>
      <c r="R444" s="224"/>
      <c r="S444" s="224"/>
      <c r="T444" s="225"/>
      <c r="AT444" s="226" t="s">
        <v>167</v>
      </c>
      <c r="AU444" s="226" t="s">
        <v>165</v>
      </c>
      <c r="AV444" s="11" t="s">
        <v>165</v>
      </c>
      <c r="AW444" s="11" t="s">
        <v>34</v>
      </c>
      <c r="AX444" s="11" t="s">
        <v>8</v>
      </c>
      <c r="AY444" s="226" t="s">
        <v>157</v>
      </c>
    </row>
    <row r="445" spans="2:65" s="1" customFormat="1" ht="16.5" customHeight="1">
      <c r="B445" s="38"/>
      <c r="C445" s="204" t="s">
        <v>442</v>
      </c>
      <c r="D445" s="204" t="s">
        <v>159</v>
      </c>
      <c r="E445" s="205" t="s">
        <v>443</v>
      </c>
      <c r="F445" s="206" t="s">
        <v>444</v>
      </c>
      <c r="G445" s="207" t="s">
        <v>434</v>
      </c>
      <c r="H445" s="208">
        <v>1</v>
      </c>
      <c r="I445" s="209"/>
      <c r="J445" s="208">
        <f>ROUND(I445*H445,0)</f>
        <v>0</v>
      </c>
      <c r="K445" s="206" t="s">
        <v>209</v>
      </c>
      <c r="L445" s="43"/>
      <c r="M445" s="210" t="s">
        <v>20</v>
      </c>
      <c r="N445" s="211" t="s">
        <v>46</v>
      </c>
      <c r="O445" s="79"/>
      <c r="P445" s="212">
        <f>O445*H445</f>
        <v>0</v>
      </c>
      <c r="Q445" s="212">
        <v>0</v>
      </c>
      <c r="R445" s="212">
        <f>Q445*H445</f>
        <v>0</v>
      </c>
      <c r="S445" s="212">
        <v>0</v>
      </c>
      <c r="T445" s="213">
        <f>S445*H445</f>
        <v>0</v>
      </c>
      <c r="AR445" s="17" t="s">
        <v>164</v>
      </c>
      <c r="AT445" s="17" t="s">
        <v>159</v>
      </c>
      <c r="AU445" s="17" t="s">
        <v>165</v>
      </c>
      <c r="AY445" s="17" t="s">
        <v>157</v>
      </c>
      <c r="BE445" s="214">
        <f>IF(N445="základní",J445,0)</f>
        <v>0</v>
      </c>
      <c r="BF445" s="214">
        <f>IF(N445="snížená",J445,0)</f>
        <v>0</v>
      </c>
      <c r="BG445" s="214">
        <f>IF(N445="zákl. přenesená",J445,0)</f>
        <v>0</v>
      </c>
      <c r="BH445" s="214">
        <f>IF(N445="sníž. přenesená",J445,0)</f>
        <v>0</v>
      </c>
      <c r="BI445" s="214">
        <f>IF(N445="nulová",J445,0)</f>
        <v>0</v>
      </c>
      <c r="BJ445" s="17" t="s">
        <v>165</v>
      </c>
      <c r="BK445" s="214">
        <f>ROUND(I445*H445,0)</f>
        <v>0</v>
      </c>
      <c r="BL445" s="17" t="s">
        <v>164</v>
      </c>
      <c r="BM445" s="17" t="s">
        <v>2962</v>
      </c>
    </row>
    <row r="446" spans="2:51" s="11" customFormat="1" ht="12">
      <c r="B446" s="215"/>
      <c r="C446" s="216"/>
      <c r="D446" s="217" t="s">
        <v>167</v>
      </c>
      <c r="E446" s="218" t="s">
        <v>20</v>
      </c>
      <c r="F446" s="219" t="s">
        <v>8</v>
      </c>
      <c r="G446" s="216"/>
      <c r="H446" s="220">
        <v>1</v>
      </c>
      <c r="I446" s="221"/>
      <c r="J446" s="216"/>
      <c r="K446" s="216"/>
      <c r="L446" s="222"/>
      <c r="M446" s="223"/>
      <c r="N446" s="224"/>
      <c r="O446" s="224"/>
      <c r="P446" s="224"/>
      <c r="Q446" s="224"/>
      <c r="R446" s="224"/>
      <c r="S446" s="224"/>
      <c r="T446" s="225"/>
      <c r="AT446" s="226" t="s">
        <v>167</v>
      </c>
      <c r="AU446" s="226" t="s">
        <v>165</v>
      </c>
      <c r="AV446" s="11" t="s">
        <v>165</v>
      </c>
      <c r="AW446" s="11" t="s">
        <v>34</v>
      </c>
      <c r="AX446" s="11" t="s">
        <v>8</v>
      </c>
      <c r="AY446" s="226" t="s">
        <v>157</v>
      </c>
    </row>
    <row r="447" spans="2:65" s="1" customFormat="1" ht="16.5" customHeight="1">
      <c r="B447" s="38"/>
      <c r="C447" s="204" t="s">
        <v>446</v>
      </c>
      <c r="D447" s="204" t="s">
        <v>159</v>
      </c>
      <c r="E447" s="205" t="s">
        <v>2963</v>
      </c>
      <c r="F447" s="206" t="s">
        <v>2964</v>
      </c>
      <c r="G447" s="207" t="s">
        <v>434</v>
      </c>
      <c r="H447" s="208">
        <v>1</v>
      </c>
      <c r="I447" s="209"/>
      <c r="J447" s="208">
        <f>ROUND(I447*H447,0)</f>
        <v>0</v>
      </c>
      <c r="K447" s="206" t="s">
        <v>209</v>
      </c>
      <c r="L447" s="43"/>
      <c r="M447" s="210" t="s">
        <v>20</v>
      </c>
      <c r="N447" s="211" t="s">
        <v>46</v>
      </c>
      <c r="O447" s="79"/>
      <c r="P447" s="212">
        <f>O447*H447</f>
        <v>0</v>
      </c>
      <c r="Q447" s="212">
        <v>0</v>
      </c>
      <c r="R447" s="212">
        <f>Q447*H447</f>
        <v>0</v>
      </c>
      <c r="S447" s="212">
        <v>0</v>
      </c>
      <c r="T447" s="213">
        <f>S447*H447</f>
        <v>0</v>
      </c>
      <c r="AR447" s="17" t="s">
        <v>164</v>
      </c>
      <c r="AT447" s="17" t="s">
        <v>159</v>
      </c>
      <c r="AU447" s="17" t="s">
        <v>165</v>
      </c>
      <c r="AY447" s="17" t="s">
        <v>157</v>
      </c>
      <c r="BE447" s="214">
        <f>IF(N447="základní",J447,0)</f>
        <v>0</v>
      </c>
      <c r="BF447" s="214">
        <f>IF(N447="snížená",J447,0)</f>
        <v>0</v>
      </c>
      <c r="BG447" s="214">
        <f>IF(N447="zákl. přenesená",J447,0)</f>
        <v>0</v>
      </c>
      <c r="BH447" s="214">
        <f>IF(N447="sníž. přenesená",J447,0)</f>
        <v>0</v>
      </c>
      <c r="BI447" s="214">
        <f>IF(N447="nulová",J447,0)</f>
        <v>0</v>
      </c>
      <c r="BJ447" s="17" t="s">
        <v>165</v>
      </c>
      <c r="BK447" s="214">
        <f>ROUND(I447*H447,0)</f>
        <v>0</v>
      </c>
      <c r="BL447" s="17" t="s">
        <v>164</v>
      </c>
      <c r="BM447" s="17" t="s">
        <v>2965</v>
      </c>
    </row>
    <row r="448" spans="2:51" s="11" customFormat="1" ht="12">
      <c r="B448" s="215"/>
      <c r="C448" s="216"/>
      <c r="D448" s="217" t="s">
        <v>167</v>
      </c>
      <c r="E448" s="218" t="s">
        <v>20</v>
      </c>
      <c r="F448" s="219" t="s">
        <v>2966</v>
      </c>
      <c r="G448" s="216"/>
      <c r="H448" s="220">
        <v>1</v>
      </c>
      <c r="I448" s="221"/>
      <c r="J448" s="216"/>
      <c r="K448" s="216"/>
      <c r="L448" s="222"/>
      <c r="M448" s="223"/>
      <c r="N448" s="224"/>
      <c r="O448" s="224"/>
      <c r="P448" s="224"/>
      <c r="Q448" s="224"/>
      <c r="R448" s="224"/>
      <c r="S448" s="224"/>
      <c r="T448" s="225"/>
      <c r="AT448" s="226" t="s">
        <v>167</v>
      </c>
      <c r="AU448" s="226" t="s">
        <v>165</v>
      </c>
      <c r="AV448" s="11" t="s">
        <v>165</v>
      </c>
      <c r="AW448" s="11" t="s">
        <v>34</v>
      </c>
      <c r="AX448" s="11" t="s">
        <v>8</v>
      </c>
      <c r="AY448" s="226" t="s">
        <v>157</v>
      </c>
    </row>
    <row r="449" spans="2:65" s="1" customFormat="1" ht="16.5" customHeight="1">
      <c r="B449" s="38"/>
      <c r="C449" s="204" t="s">
        <v>451</v>
      </c>
      <c r="D449" s="204" t="s">
        <v>159</v>
      </c>
      <c r="E449" s="205" t="s">
        <v>2967</v>
      </c>
      <c r="F449" s="206" t="s">
        <v>2968</v>
      </c>
      <c r="G449" s="207" t="s">
        <v>1871</v>
      </c>
      <c r="H449" s="208">
        <v>1</v>
      </c>
      <c r="I449" s="209"/>
      <c r="J449" s="208">
        <f>ROUND(I449*H449,0)</f>
        <v>0</v>
      </c>
      <c r="K449" s="206" t="s">
        <v>209</v>
      </c>
      <c r="L449" s="43"/>
      <c r="M449" s="210" t="s">
        <v>20</v>
      </c>
      <c r="N449" s="211" t="s">
        <v>46</v>
      </c>
      <c r="O449" s="79"/>
      <c r="P449" s="212">
        <f>O449*H449</f>
        <v>0</v>
      </c>
      <c r="Q449" s="212">
        <v>0</v>
      </c>
      <c r="R449" s="212">
        <f>Q449*H449</f>
        <v>0</v>
      </c>
      <c r="S449" s="212">
        <v>0</v>
      </c>
      <c r="T449" s="213">
        <f>S449*H449</f>
        <v>0</v>
      </c>
      <c r="AR449" s="17" t="s">
        <v>164</v>
      </c>
      <c r="AT449" s="17" t="s">
        <v>159</v>
      </c>
      <c r="AU449" s="17" t="s">
        <v>165</v>
      </c>
      <c r="AY449" s="17" t="s">
        <v>157</v>
      </c>
      <c r="BE449" s="214">
        <f>IF(N449="základní",J449,0)</f>
        <v>0</v>
      </c>
      <c r="BF449" s="214">
        <f>IF(N449="snížená",J449,0)</f>
        <v>0</v>
      </c>
      <c r="BG449" s="214">
        <f>IF(N449="zákl. přenesená",J449,0)</f>
        <v>0</v>
      </c>
      <c r="BH449" s="214">
        <f>IF(N449="sníž. přenesená",J449,0)</f>
        <v>0</v>
      </c>
      <c r="BI449" s="214">
        <f>IF(N449="nulová",J449,0)</f>
        <v>0</v>
      </c>
      <c r="BJ449" s="17" t="s">
        <v>165</v>
      </c>
      <c r="BK449" s="214">
        <f>ROUND(I449*H449,0)</f>
        <v>0</v>
      </c>
      <c r="BL449" s="17" t="s">
        <v>164</v>
      </c>
      <c r="BM449" s="17" t="s">
        <v>2969</v>
      </c>
    </row>
    <row r="450" spans="2:51" s="11" customFormat="1" ht="12">
      <c r="B450" s="215"/>
      <c r="C450" s="216"/>
      <c r="D450" s="217" t="s">
        <v>167</v>
      </c>
      <c r="E450" s="218" t="s">
        <v>20</v>
      </c>
      <c r="F450" s="219" t="s">
        <v>8</v>
      </c>
      <c r="G450" s="216"/>
      <c r="H450" s="220">
        <v>1</v>
      </c>
      <c r="I450" s="221"/>
      <c r="J450" s="216"/>
      <c r="K450" s="216"/>
      <c r="L450" s="222"/>
      <c r="M450" s="223"/>
      <c r="N450" s="224"/>
      <c r="O450" s="224"/>
      <c r="P450" s="224"/>
      <c r="Q450" s="224"/>
      <c r="R450" s="224"/>
      <c r="S450" s="224"/>
      <c r="T450" s="225"/>
      <c r="AT450" s="226" t="s">
        <v>167</v>
      </c>
      <c r="AU450" s="226" t="s">
        <v>165</v>
      </c>
      <c r="AV450" s="11" t="s">
        <v>165</v>
      </c>
      <c r="AW450" s="11" t="s">
        <v>34</v>
      </c>
      <c r="AX450" s="11" t="s">
        <v>8</v>
      </c>
      <c r="AY450" s="226" t="s">
        <v>157</v>
      </c>
    </row>
    <row r="451" spans="2:65" s="1" customFormat="1" ht="22.5" customHeight="1">
      <c r="B451" s="38"/>
      <c r="C451" s="204" t="s">
        <v>456</v>
      </c>
      <c r="D451" s="204" t="s">
        <v>159</v>
      </c>
      <c r="E451" s="205" t="s">
        <v>447</v>
      </c>
      <c r="F451" s="206" t="s">
        <v>448</v>
      </c>
      <c r="G451" s="207" t="s">
        <v>162</v>
      </c>
      <c r="H451" s="208">
        <v>1620.04</v>
      </c>
      <c r="I451" s="209"/>
      <c r="J451" s="208">
        <f>ROUND(I451*H451,0)</f>
        <v>0</v>
      </c>
      <c r="K451" s="206" t="s">
        <v>163</v>
      </c>
      <c r="L451" s="43"/>
      <c r="M451" s="210" t="s">
        <v>20</v>
      </c>
      <c r="N451" s="211" t="s">
        <v>46</v>
      </c>
      <c r="O451" s="79"/>
      <c r="P451" s="212">
        <f>O451*H451</f>
        <v>0</v>
      </c>
      <c r="Q451" s="212">
        <v>0</v>
      </c>
      <c r="R451" s="212">
        <f>Q451*H451</f>
        <v>0</v>
      </c>
      <c r="S451" s="212">
        <v>0</v>
      </c>
      <c r="T451" s="213">
        <f>S451*H451</f>
        <v>0</v>
      </c>
      <c r="AR451" s="17" t="s">
        <v>164</v>
      </c>
      <c r="AT451" s="17" t="s">
        <v>159</v>
      </c>
      <c r="AU451" s="17" t="s">
        <v>165</v>
      </c>
      <c r="AY451" s="17" t="s">
        <v>157</v>
      </c>
      <c r="BE451" s="214">
        <f>IF(N451="základní",J451,0)</f>
        <v>0</v>
      </c>
      <c r="BF451" s="214">
        <f>IF(N451="snížená",J451,0)</f>
        <v>0</v>
      </c>
      <c r="BG451" s="214">
        <f>IF(N451="zákl. přenesená",J451,0)</f>
        <v>0</v>
      </c>
      <c r="BH451" s="214">
        <f>IF(N451="sníž. přenesená",J451,0)</f>
        <v>0</v>
      </c>
      <c r="BI451" s="214">
        <f>IF(N451="nulová",J451,0)</f>
        <v>0</v>
      </c>
      <c r="BJ451" s="17" t="s">
        <v>165</v>
      </c>
      <c r="BK451" s="214">
        <f>ROUND(I451*H451,0)</f>
        <v>0</v>
      </c>
      <c r="BL451" s="17" t="s">
        <v>164</v>
      </c>
      <c r="BM451" s="17" t="s">
        <v>2970</v>
      </c>
    </row>
    <row r="452" spans="2:51" s="11" customFormat="1" ht="12">
      <c r="B452" s="215"/>
      <c r="C452" s="216"/>
      <c r="D452" s="217" t="s">
        <v>167</v>
      </c>
      <c r="E452" s="218" t="s">
        <v>20</v>
      </c>
      <c r="F452" s="219" t="s">
        <v>450</v>
      </c>
      <c r="G452" s="216"/>
      <c r="H452" s="220">
        <v>1620.04</v>
      </c>
      <c r="I452" s="221"/>
      <c r="J452" s="216"/>
      <c r="K452" s="216"/>
      <c r="L452" s="222"/>
      <c r="M452" s="223"/>
      <c r="N452" s="224"/>
      <c r="O452" s="224"/>
      <c r="P452" s="224"/>
      <c r="Q452" s="224"/>
      <c r="R452" s="224"/>
      <c r="S452" s="224"/>
      <c r="T452" s="225"/>
      <c r="AT452" s="226" t="s">
        <v>167</v>
      </c>
      <c r="AU452" s="226" t="s">
        <v>165</v>
      </c>
      <c r="AV452" s="11" t="s">
        <v>165</v>
      </c>
      <c r="AW452" s="11" t="s">
        <v>34</v>
      </c>
      <c r="AX452" s="11" t="s">
        <v>74</v>
      </c>
      <c r="AY452" s="226" t="s">
        <v>157</v>
      </c>
    </row>
    <row r="453" spans="2:51" s="12" customFormat="1" ht="12">
      <c r="B453" s="227"/>
      <c r="C453" s="228"/>
      <c r="D453" s="217" t="s">
        <v>167</v>
      </c>
      <c r="E453" s="229" t="s">
        <v>20</v>
      </c>
      <c r="F453" s="230" t="s">
        <v>169</v>
      </c>
      <c r="G453" s="228"/>
      <c r="H453" s="231">
        <v>1620.04</v>
      </c>
      <c r="I453" s="232"/>
      <c r="J453" s="228"/>
      <c r="K453" s="228"/>
      <c r="L453" s="233"/>
      <c r="M453" s="234"/>
      <c r="N453" s="235"/>
      <c r="O453" s="235"/>
      <c r="P453" s="235"/>
      <c r="Q453" s="235"/>
      <c r="R453" s="235"/>
      <c r="S453" s="235"/>
      <c r="T453" s="236"/>
      <c r="AT453" s="237" t="s">
        <v>167</v>
      </c>
      <c r="AU453" s="237" t="s">
        <v>165</v>
      </c>
      <c r="AV453" s="12" t="s">
        <v>164</v>
      </c>
      <c r="AW453" s="12" t="s">
        <v>34</v>
      </c>
      <c r="AX453" s="12" t="s">
        <v>8</v>
      </c>
      <c r="AY453" s="237" t="s">
        <v>157</v>
      </c>
    </row>
    <row r="454" spans="2:65" s="1" customFormat="1" ht="22.5" customHeight="1">
      <c r="B454" s="38"/>
      <c r="C454" s="204" t="s">
        <v>460</v>
      </c>
      <c r="D454" s="204" t="s">
        <v>159</v>
      </c>
      <c r="E454" s="205" t="s">
        <v>452</v>
      </c>
      <c r="F454" s="206" t="s">
        <v>453</v>
      </c>
      <c r="G454" s="207" t="s">
        <v>162</v>
      </c>
      <c r="H454" s="208">
        <v>97202.4</v>
      </c>
      <c r="I454" s="209"/>
      <c r="J454" s="208">
        <f>ROUND(I454*H454,0)</f>
        <v>0</v>
      </c>
      <c r="K454" s="206" t="s">
        <v>163</v>
      </c>
      <c r="L454" s="43"/>
      <c r="M454" s="210" t="s">
        <v>20</v>
      </c>
      <c r="N454" s="211" t="s">
        <v>46</v>
      </c>
      <c r="O454" s="79"/>
      <c r="P454" s="212">
        <f>O454*H454</f>
        <v>0</v>
      </c>
      <c r="Q454" s="212">
        <v>0</v>
      </c>
      <c r="R454" s="212">
        <f>Q454*H454</f>
        <v>0</v>
      </c>
      <c r="S454" s="212">
        <v>0</v>
      </c>
      <c r="T454" s="213">
        <f>S454*H454</f>
        <v>0</v>
      </c>
      <c r="AR454" s="17" t="s">
        <v>164</v>
      </c>
      <c r="AT454" s="17" t="s">
        <v>159</v>
      </c>
      <c r="AU454" s="17" t="s">
        <v>165</v>
      </c>
      <c r="AY454" s="17" t="s">
        <v>157</v>
      </c>
      <c r="BE454" s="214">
        <f>IF(N454="základní",J454,0)</f>
        <v>0</v>
      </c>
      <c r="BF454" s="214">
        <f>IF(N454="snížená",J454,0)</f>
        <v>0</v>
      </c>
      <c r="BG454" s="214">
        <f>IF(N454="zákl. přenesená",J454,0)</f>
        <v>0</v>
      </c>
      <c r="BH454" s="214">
        <f>IF(N454="sníž. přenesená",J454,0)</f>
        <v>0</v>
      </c>
      <c r="BI454" s="214">
        <f>IF(N454="nulová",J454,0)</f>
        <v>0</v>
      </c>
      <c r="BJ454" s="17" t="s">
        <v>165</v>
      </c>
      <c r="BK454" s="214">
        <f>ROUND(I454*H454,0)</f>
        <v>0</v>
      </c>
      <c r="BL454" s="17" t="s">
        <v>164</v>
      </c>
      <c r="BM454" s="17" t="s">
        <v>2971</v>
      </c>
    </row>
    <row r="455" spans="2:51" s="11" customFormat="1" ht="12">
      <c r="B455" s="215"/>
      <c r="C455" s="216"/>
      <c r="D455" s="217" t="s">
        <v>167</v>
      </c>
      <c r="E455" s="218" t="s">
        <v>20</v>
      </c>
      <c r="F455" s="219" t="s">
        <v>455</v>
      </c>
      <c r="G455" s="216"/>
      <c r="H455" s="220">
        <v>97202.4</v>
      </c>
      <c r="I455" s="221"/>
      <c r="J455" s="216"/>
      <c r="K455" s="216"/>
      <c r="L455" s="222"/>
      <c r="M455" s="223"/>
      <c r="N455" s="224"/>
      <c r="O455" s="224"/>
      <c r="P455" s="224"/>
      <c r="Q455" s="224"/>
      <c r="R455" s="224"/>
      <c r="S455" s="224"/>
      <c r="T455" s="225"/>
      <c r="AT455" s="226" t="s">
        <v>167</v>
      </c>
      <c r="AU455" s="226" t="s">
        <v>165</v>
      </c>
      <c r="AV455" s="11" t="s">
        <v>165</v>
      </c>
      <c r="AW455" s="11" t="s">
        <v>34</v>
      </c>
      <c r="AX455" s="11" t="s">
        <v>8</v>
      </c>
      <c r="AY455" s="226" t="s">
        <v>157</v>
      </c>
    </row>
    <row r="456" spans="2:65" s="1" customFormat="1" ht="22.5" customHeight="1">
      <c r="B456" s="38"/>
      <c r="C456" s="204" t="s">
        <v>466</v>
      </c>
      <c r="D456" s="204" t="s">
        <v>159</v>
      </c>
      <c r="E456" s="205" t="s">
        <v>457</v>
      </c>
      <c r="F456" s="206" t="s">
        <v>458</v>
      </c>
      <c r="G456" s="207" t="s">
        <v>162</v>
      </c>
      <c r="H456" s="208">
        <v>1620.04</v>
      </c>
      <c r="I456" s="209"/>
      <c r="J456" s="208">
        <f>ROUND(I456*H456,0)</f>
        <v>0</v>
      </c>
      <c r="K456" s="206" t="s">
        <v>163</v>
      </c>
      <c r="L456" s="43"/>
      <c r="M456" s="210" t="s">
        <v>20</v>
      </c>
      <c r="N456" s="211" t="s">
        <v>46</v>
      </c>
      <c r="O456" s="79"/>
      <c r="P456" s="212">
        <f>O456*H456</f>
        <v>0</v>
      </c>
      <c r="Q456" s="212">
        <v>0</v>
      </c>
      <c r="R456" s="212">
        <f>Q456*H456</f>
        <v>0</v>
      </c>
      <c r="S456" s="212">
        <v>0</v>
      </c>
      <c r="T456" s="213">
        <f>S456*H456</f>
        <v>0</v>
      </c>
      <c r="AR456" s="17" t="s">
        <v>164</v>
      </c>
      <c r="AT456" s="17" t="s">
        <v>159</v>
      </c>
      <c r="AU456" s="17" t="s">
        <v>165</v>
      </c>
      <c r="AY456" s="17" t="s">
        <v>157</v>
      </c>
      <c r="BE456" s="214">
        <f>IF(N456="základní",J456,0)</f>
        <v>0</v>
      </c>
      <c r="BF456" s="214">
        <f>IF(N456="snížená",J456,0)</f>
        <v>0</v>
      </c>
      <c r="BG456" s="214">
        <f>IF(N456="zákl. přenesená",J456,0)</f>
        <v>0</v>
      </c>
      <c r="BH456" s="214">
        <f>IF(N456="sníž. přenesená",J456,0)</f>
        <v>0</v>
      </c>
      <c r="BI456" s="214">
        <f>IF(N456="nulová",J456,0)</f>
        <v>0</v>
      </c>
      <c r="BJ456" s="17" t="s">
        <v>165</v>
      </c>
      <c r="BK456" s="214">
        <f>ROUND(I456*H456,0)</f>
        <v>0</v>
      </c>
      <c r="BL456" s="17" t="s">
        <v>164</v>
      </c>
      <c r="BM456" s="17" t="s">
        <v>2972</v>
      </c>
    </row>
    <row r="457" spans="2:51" s="11" customFormat="1" ht="12">
      <c r="B457" s="215"/>
      <c r="C457" s="216"/>
      <c r="D457" s="217" t="s">
        <v>167</v>
      </c>
      <c r="E457" s="218" t="s">
        <v>20</v>
      </c>
      <c r="F457" s="219" t="s">
        <v>450</v>
      </c>
      <c r="G457" s="216"/>
      <c r="H457" s="220">
        <v>1620.04</v>
      </c>
      <c r="I457" s="221"/>
      <c r="J457" s="216"/>
      <c r="K457" s="216"/>
      <c r="L457" s="222"/>
      <c r="M457" s="223"/>
      <c r="N457" s="224"/>
      <c r="O457" s="224"/>
      <c r="P457" s="224"/>
      <c r="Q457" s="224"/>
      <c r="R457" s="224"/>
      <c r="S457" s="224"/>
      <c r="T457" s="225"/>
      <c r="AT457" s="226" t="s">
        <v>167</v>
      </c>
      <c r="AU457" s="226" t="s">
        <v>165</v>
      </c>
      <c r="AV457" s="11" t="s">
        <v>165</v>
      </c>
      <c r="AW457" s="11" t="s">
        <v>34</v>
      </c>
      <c r="AX457" s="11" t="s">
        <v>8</v>
      </c>
      <c r="AY457" s="226" t="s">
        <v>157</v>
      </c>
    </row>
    <row r="458" spans="2:65" s="1" customFormat="1" ht="16.5" customHeight="1">
      <c r="B458" s="38"/>
      <c r="C458" s="204" t="s">
        <v>471</v>
      </c>
      <c r="D458" s="204" t="s">
        <v>159</v>
      </c>
      <c r="E458" s="205" t="s">
        <v>461</v>
      </c>
      <c r="F458" s="206" t="s">
        <v>462</v>
      </c>
      <c r="G458" s="207" t="s">
        <v>162</v>
      </c>
      <c r="H458" s="208">
        <v>370.08</v>
      </c>
      <c r="I458" s="209"/>
      <c r="J458" s="208">
        <f>ROUND(I458*H458,0)</f>
        <v>0</v>
      </c>
      <c r="K458" s="206" t="s">
        <v>163</v>
      </c>
      <c r="L458" s="43"/>
      <c r="M458" s="210" t="s">
        <v>20</v>
      </c>
      <c r="N458" s="211" t="s">
        <v>46</v>
      </c>
      <c r="O458" s="79"/>
      <c r="P458" s="212">
        <f>O458*H458</f>
        <v>0</v>
      </c>
      <c r="Q458" s="212">
        <v>0.00013</v>
      </c>
      <c r="R458" s="212">
        <f>Q458*H458</f>
        <v>0.04811039999999999</v>
      </c>
      <c r="S458" s="212">
        <v>0</v>
      </c>
      <c r="T458" s="213">
        <f>S458*H458</f>
        <v>0</v>
      </c>
      <c r="AR458" s="17" t="s">
        <v>164</v>
      </c>
      <c r="AT458" s="17" t="s">
        <v>159</v>
      </c>
      <c r="AU458" s="17" t="s">
        <v>165</v>
      </c>
      <c r="AY458" s="17" t="s">
        <v>157</v>
      </c>
      <c r="BE458" s="214">
        <f>IF(N458="základní",J458,0)</f>
        <v>0</v>
      </c>
      <c r="BF458" s="214">
        <f>IF(N458="snížená",J458,0)</f>
        <v>0</v>
      </c>
      <c r="BG458" s="214">
        <f>IF(N458="zákl. přenesená",J458,0)</f>
        <v>0</v>
      </c>
      <c r="BH458" s="214">
        <f>IF(N458="sníž. přenesená",J458,0)</f>
        <v>0</v>
      </c>
      <c r="BI458" s="214">
        <f>IF(N458="nulová",J458,0)</f>
        <v>0</v>
      </c>
      <c r="BJ458" s="17" t="s">
        <v>165</v>
      </c>
      <c r="BK458" s="214">
        <f>ROUND(I458*H458,0)</f>
        <v>0</v>
      </c>
      <c r="BL458" s="17" t="s">
        <v>164</v>
      </c>
      <c r="BM458" s="17" t="s">
        <v>2973</v>
      </c>
    </row>
    <row r="459" spans="2:51" s="13" customFormat="1" ht="12">
      <c r="B459" s="238"/>
      <c r="C459" s="239"/>
      <c r="D459" s="217" t="s">
        <v>167</v>
      </c>
      <c r="E459" s="240" t="s">
        <v>20</v>
      </c>
      <c r="F459" s="241" t="s">
        <v>239</v>
      </c>
      <c r="G459" s="239"/>
      <c r="H459" s="240" t="s">
        <v>20</v>
      </c>
      <c r="I459" s="242"/>
      <c r="J459" s="239"/>
      <c r="K459" s="239"/>
      <c r="L459" s="243"/>
      <c r="M459" s="244"/>
      <c r="N459" s="245"/>
      <c r="O459" s="245"/>
      <c r="P459" s="245"/>
      <c r="Q459" s="245"/>
      <c r="R459" s="245"/>
      <c r="S459" s="245"/>
      <c r="T459" s="246"/>
      <c r="AT459" s="247" t="s">
        <v>167</v>
      </c>
      <c r="AU459" s="247" t="s">
        <v>165</v>
      </c>
      <c r="AV459" s="13" t="s">
        <v>8</v>
      </c>
      <c r="AW459" s="13" t="s">
        <v>34</v>
      </c>
      <c r="AX459" s="13" t="s">
        <v>74</v>
      </c>
      <c r="AY459" s="247" t="s">
        <v>157</v>
      </c>
    </row>
    <row r="460" spans="2:51" s="11" customFormat="1" ht="12">
      <c r="B460" s="215"/>
      <c r="C460" s="216"/>
      <c r="D460" s="217" t="s">
        <v>167</v>
      </c>
      <c r="E460" s="218" t="s">
        <v>20</v>
      </c>
      <c r="F460" s="219" t="s">
        <v>464</v>
      </c>
      <c r="G460" s="216"/>
      <c r="H460" s="220">
        <v>274.65</v>
      </c>
      <c r="I460" s="221"/>
      <c r="J460" s="216"/>
      <c r="K460" s="216"/>
      <c r="L460" s="222"/>
      <c r="M460" s="223"/>
      <c r="N460" s="224"/>
      <c r="O460" s="224"/>
      <c r="P460" s="224"/>
      <c r="Q460" s="224"/>
      <c r="R460" s="224"/>
      <c r="S460" s="224"/>
      <c r="T460" s="225"/>
      <c r="AT460" s="226" t="s">
        <v>167</v>
      </c>
      <c r="AU460" s="226" t="s">
        <v>165</v>
      </c>
      <c r="AV460" s="11" t="s">
        <v>165</v>
      </c>
      <c r="AW460" s="11" t="s">
        <v>34</v>
      </c>
      <c r="AX460" s="11" t="s">
        <v>74</v>
      </c>
      <c r="AY460" s="226" t="s">
        <v>157</v>
      </c>
    </row>
    <row r="461" spans="2:51" s="11" customFormat="1" ht="12">
      <c r="B461" s="215"/>
      <c r="C461" s="216"/>
      <c r="D461" s="217" t="s">
        <v>167</v>
      </c>
      <c r="E461" s="218" t="s">
        <v>20</v>
      </c>
      <c r="F461" s="219" t="s">
        <v>465</v>
      </c>
      <c r="G461" s="216"/>
      <c r="H461" s="220">
        <v>95.43</v>
      </c>
      <c r="I461" s="221"/>
      <c r="J461" s="216"/>
      <c r="K461" s="216"/>
      <c r="L461" s="222"/>
      <c r="M461" s="223"/>
      <c r="N461" s="224"/>
      <c r="O461" s="224"/>
      <c r="P461" s="224"/>
      <c r="Q461" s="224"/>
      <c r="R461" s="224"/>
      <c r="S461" s="224"/>
      <c r="T461" s="225"/>
      <c r="AT461" s="226" t="s">
        <v>167</v>
      </c>
      <c r="AU461" s="226" t="s">
        <v>165</v>
      </c>
      <c r="AV461" s="11" t="s">
        <v>165</v>
      </c>
      <c r="AW461" s="11" t="s">
        <v>34</v>
      </c>
      <c r="AX461" s="11" t="s">
        <v>74</v>
      </c>
      <c r="AY461" s="226" t="s">
        <v>157</v>
      </c>
    </row>
    <row r="462" spans="2:51" s="12" customFormat="1" ht="12">
      <c r="B462" s="227"/>
      <c r="C462" s="228"/>
      <c r="D462" s="217" t="s">
        <v>167</v>
      </c>
      <c r="E462" s="229" t="s">
        <v>20</v>
      </c>
      <c r="F462" s="230" t="s">
        <v>169</v>
      </c>
      <c r="G462" s="228"/>
      <c r="H462" s="231">
        <v>370.08</v>
      </c>
      <c r="I462" s="232"/>
      <c r="J462" s="228"/>
      <c r="K462" s="228"/>
      <c r="L462" s="233"/>
      <c r="M462" s="234"/>
      <c r="N462" s="235"/>
      <c r="O462" s="235"/>
      <c r="P462" s="235"/>
      <c r="Q462" s="235"/>
      <c r="R462" s="235"/>
      <c r="S462" s="235"/>
      <c r="T462" s="236"/>
      <c r="AT462" s="237" t="s">
        <v>167</v>
      </c>
      <c r="AU462" s="237" t="s">
        <v>165</v>
      </c>
      <c r="AV462" s="12" t="s">
        <v>164</v>
      </c>
      <c r="AW462" s="12" t="s">
        <v>34</v>
      </c>
      <c r="AX462" s="12" t="s">
        <v>8</v>
      </c>
      <c r="AY462" s="237" t="s">
        <v>157</v>
      </c>
    </row>
    <row r="463" spans="2:65" s="1" customFormat="1" ht="22.5" customHeight="1">
      <c r="B463" s="38"/>
      <c r="C463" s="204" t="s">
        <v>476</v>
      </c>
      <c r="D463" s="204" t="s">
        <v>159</v>
      </c>
      <c r="E463" s="205" t="s">
        <v>467</v>
      </c>
      <c r="F463" s="206" t="s">
        <v>468</v>
      </c>
      <c r="G463" s="207" t="s">
        <v>162</v>
      </c>
      <c r="H463" s="208">
        <v>11.89</v>
      </c>
      <c r="I463" s="209"/>
      <c r="J463" s="208">
        <f>ROUND(I463*H463,0)</f>
        <v>0</v>
      </c>
      <c r="K463" s="206" t="s">
        <v>163</v>
      </c>
      <c r="L463" s="43"/>
      <c r="M463" s="210" t="s">
        <v>20</v>
      </c>
      <c r="N463" s="211" t="s">
        <v>46</v>
      </c>
      <c r="O463" s="79"/>
      <c r="P463" s="212">
        <f>O463*H463</f>
        <v>0</v>
      </c>
      <c r="Q463" s="212">
        <v>0</v>
      </c>
      <c r="R463" s="212">
        <f>Q463*H463</f>
        <v>0</v>
      </c>
      <c r="S463" s="212">
        <v>0.048</v>
      </c>
      <c r="T463" s="213">
        <f>S463*H463</f>
        <v>0.57072</v>
      </c>
      <c r="AR463" s="17" t="s">
        <v>164</v>
      </c>
      <c r="AT463" s="17" t="s">
        <v>159</v>
      </c>
      <c r="AU463" s="17" t="s">
        <v>165</v>
      </c>
      <c r="AY463" s="17" t="s">
        <v>157</v>
      </c>
      <c r="BE463" s="214">
        <f>IF(N463="základní",J463,0)</f>
        <v>0</v>
      </c>
      <c r="BF463" s="214">
        <f>IF(N463="snížená",J463,0)</f>
        <v>0</v>
      </c>
      <c r="BG463" s="214">
        <f>IF(N463="zákl. přenesená",J463,0)</f>
        <v>0</v>
      </c>
      <c r="BH463" s="214">
        <f>IF(N463="sníž. přenesená",J463,0)</f>
        <v>0</v>
      </c>
      <c r="BI463" s="214">
        <f>IF(N463="nulová",J463,0)</f>
        <v>0</v>
      </c>
      <c r="BJ463" s="17" t="s">
        <v>165</v>
      </c>
      <c r="BK463" s="214">
        <f>ROUND(I463*H463,0)</f>
        <v>0</v>
      </c>
      <c r="BL463" s="17" t="s">
        <v>164</v>
      </c>
      <c r="BM463" s="17" t="s">
        <v>2974</v>
      </c>
    </row>
    <row r="464" spans="2:51" s="11" customFormat="1" ht="12">
      <c r="B464" s="215"/>
      <c r="C464" s="216"/>
      <c r="D464" s="217" t="s">
        <v>167</v>
      </c>
      <c r="E464" s="218" t="s">
        <v>20</v>
      </c>
      <c r="F464" s="219" t="s">
        <v>470</v>
      </c>
      <c r="G464" s="216"/>
      <c r="H464" s="220">
        <v>11.89</v>
      </c>
      <c r="I464" s="221"/>
      <c r="J464" s="216"/>
      <c r="K464" s="216"/>
      <c r="L464" s="222"/>
      <c r="M464" s="223"/>
      <c r="N464" s="224"/>
      <c r="O464" s="224"/>
      <c r="P464" s="224"/>
      <c r="Q464" s="224"/>
      <c r="R464" s="224"/>
      <c r="S464" s="224"/>
      <c r="T464" s="225"/>
      <c r="AT464" s="226" t="s">
        <v>167</v>
      </c>
      <c r="AU464" s="226" t="s">
        <v>165</v>
      </c>
      <c r="AV464" s="11" t="s">
        <v>165</v>
      </c>
      <c r="AW464" s="11" t="s">
        <v>34</v>
      </c>
      <c r="AX464" s="11" t="s">
        <v>74</v>
      </c>
      <c r="AY464" s="226" t="s">
        <v>157</v>
      </c>
    </row>
    <row r="465" spans="2:51" s="12" customFormat="1" ht="12">
      <c r="B465" s="227"/>
      <c r="C465" s="228"/>
      <c r="D465" s="217" t="s">
        <v>167</v>
      </c>
      <c r="E465" s="229" t="s">
        <v>20</v>
      </c>
      <c r="F465" s="230" t="s">
        <v>169</v>
      </c>
      <c r="G465" s="228"/>
      <c r="H465" s="231">
        <v>11.89</v>
      </c>
      <c r="I465" s="232"/>
      <c r="J465" s="228"/>
      <c r="K465" s="228"/>
      <c r="L465" s="233"/>
      <c r="M465" s="234"/>
      <c r="N465" s="235"/>
      <c r="O465" s="235"/>
      <c r="P465" s="235"/>
      <c r="Q465" s="235"/>
      <c r="R465" s="235"/>
      <c r="S465" s="235"/>
      <c r="T465" s="236"/>
      <c r="AT465" s="237" t="s">
        <v>167</v>
      </c>
      <c r="AU465" s="237" t="s">
        <v>165</v>
      </c>
      <c r="AV465" s="12" t="s">
        <v>164</v>
      </c>
      <c r="AW465" s="12" t="s">
        <v>34</v>
      </c>
      <c r="AX465" s="12" t="s">
        <v>8</v>
      </c>
      <c r="AY465" s="237" t="s">
        <v>157</v>
      </c>
    </row>
    <row r="466" spans="2:65" s="1" customFormat="1" ht="22.5" customHeight="1">
      <c r="B466" s="38"/>
      <c r="C466" s="204" t="s">
        <v>481</v>
      </c>
      <c r="D466" s="204" t="s">
        <v>159</v>
      </c>
      <c r="E466" s="205" t="s">
        <v>472</v>
      </c>
      <c r="F466" s="206" t="s">
        <v>473</v>
      </c>
      <c r="G466" s="207" t="s">
        <v>162</v>
      </c>
      <c r="H466" s="208">
        <v>29.42</v>
      </c>
      <c r="I466" s="209"/>
      <c r="J466" s="208">
        <f>ROUND(I466*H466,0)</f>
        <v>0</v>
      </c>
      <c r="K466" s="206" t="s">
        <v>163</v>
      </c>
      <c r="L466" s="43"/>
      <c r="M466" s="210" t="s">
        <v>20</v>
      </c>
      <c r="N466" s="211" t="s">
        <v>46</v>
      </c>
      <c r="O466" s="79"/>
      <c r="P466" s="212">
        <f>O466*H466</f>
        <v>0</v>
      </c>
      <c r="Q466" s="212">
        <v>0</v>
      </c>
      <c r="R466" s="212">
        <f>Q466*H466</f>
        <v>0</v>
      </c>
      <c r="S466" s="212">
        <v>0.038</v>
      </c>
      <c r="T466" s="213">
        <f>S466*H466</f>
        <v>1.11796</v>
      </c>
      <c r="AR466" s="17" t="s">
        <v>164</v>
      </c>
      <c r="AT466" s="17" t="s">
        <v>159</v>
      </c>
      <c r="AU466" s="17" t="s">
        <v>165</v>
      </c>
      <c r="AY466" s="17" t="s">
        <v>157</v>
      </c>
      <c r="BE466" s="214">
        <f>IF(N466="základní",J466,0)</f>
        <v>0</v>
      </c>
      <c r="BF466" s="214">
        <f>IF(N466="snížená",J466,0)</f>
        <v>0</v>
      </c>
      <c r="BG466" s="214">
        <f>IF(N466="zákl. přenesená",J466,0)</f>
        <v>0</v>
      </c>
      <c r="BH466" s="214">
        <f>IF(N466="sníž. přenesená",J466,0)</f>
        <v>0</v>
      </c>
      <c r="BI466" s="214">
        <f>IF(N466="nulová",J466,0)</f>
        <v>0</v>
      </c>
      <c r="BJ466" s="17" t="s">
        <v>165</v>
      </c>
      <c r="BK466" s="214">
        <f>ROUND(I466*H466,0)</f>
        <v>0</v>
      </c>
      <c r="BL466" s="17" t="s">
        <v>164</v>
      </c>
      <c r="BM466" s="17" t="s">
        <v>2975</v>
      </c>
    </row>
    <row r="467" spans="2:51" s="11" customFormat="1" ht="12">
      <c r="B467" s="215"/>
      <c r="C467" s="216"/>
      <c r="D467" s="217" t="s">
        <v>167</v>
      </c>
      <c r="E467" s="218" t="s">
        <v>20</v>
      </c>
      <c r="F467" s="219" t="s">
        <v>2976</v>
      </c>
      <c r="G467" s="216"/>
      <c r="H467" s="220">
        <v>29.42</v>
      </c>
      <c r="I467" s="221"/>
      <c r="J467" s="216"/>
      <c r="K467" s="216"/>
      <c r="L467" s="222"/>
      <c r="M467" s="223"/>
      <c r="N467" s="224"/>
      <c r="O467" s="224"/>
      <c r="P467" s="224"/>
      <c r="Q467" s="224"/>
      <c r="R467" s="224"/>
      <c r="S467" s="224"/>
      <c r="T467" s="225"/>
      <c r="AT467" s="226" t="s">
        <v>167</v>
      </c>
      <c r="AU467" s="226" t="s">
        <v>165</v>
      </c>
      <c r="AV467" s="11" t="s">
        <v>165</v>
      </c>
      <c r="AW467" s="11" t="s">
        <v>34</v>
      </c>
      <c r="AX467" s="11" t="s">
        <v>8</v>
      </c>
      <c r="AY467" s="226" t="s">
        <v>157</v>
      </c>
    </row>
    <row r="468" spans="2:65" s="1" customFormat="1" ht="22.5" customHeight="1">
      <c r="B468" s="38"/>
      <c r="C468" s="204" t="s">
        <v>486</v>
      </c>
      <c r="D468" s="204" t="s">
        <v>159</v>
      </c>
      <c r="E468" s="205" t="s">
        <v>477</v>
      </c>
      <c r="F468" s="206" t="s">
        <v>478</v>
      </c>
      <c r="G468" s="207" t="s">
        <v>162</v>
      </c>
      <c r="H468" s="208">
        <v>168.11</v>
      </c>
      <c r="I468" s="209"/>
      <c r="J468" s="208">
        <f>ROUND(I468*H468,0)</f>
        <v>0</v>
      </c>
      <c r="K468" s="206" t="s">
        <v>163</v>
      </c>
      <c r="L468" s="43"/>
      <c r="M468" s="210" t="s">
        <v>20</v>
      </c>
      <c r="N468" s="211" t="s">
        <v>46</v>
      </c>
      <c r="O468" s="79"/>
      <c r="P468" s="212">
        <f>O468*H468</f>
        <v>0</v>
      </c>
      <c r="Q468" s="212">
        <v>0</v>
      </c>
      <c r="R468" s="212">
        <f>Q468*H468</f>
        <v>0</v>
      </c>
      <c r="S468" s="212">
        <v>0.034</v>
      </c>
      <c r="T468" s="213">
        <f>S468*H468</f>
        <v>5.715740000000001</v>
      </c>
      <c r="AR468" s="17" t="s">
        <v>164</v>
      </c>
      <c r="AT468" s="17" t="s">
        <v>159</v>
      </c>
      <c r="AU468" s="17" t="s">
        <v>165</v>
      </c>
      <c r="AY468" s="17" t="s">
        <v>157</v>
      </c>
      <c r="BE468" s="214">
        <f>IF(N468="základní",J468,0)</f>
        <v>0</v>
      </c>
      <c r="BF468" s="214">
        <f>IF(N468="snížená",J468,0)</f>
        <v>0</v>
      </c>
      <c r="BG468" s="214">
        <f>IF(N468="zákl. přenesená",J468,0)</f>
        <v>0</v>
      </c>
      <c r="BH468" s="214">
        <f>IF(N468="sníž. přenesená",J468,0)</f>
        <v>0</v>
      </c>
      <c r="BI468" s="214">
        <f>IF(N468="nulová",J468,0)</f>
        <v>0</v>
      </c>
      <c r="BJ468" s="17" t="s">
        <v>165</v>
      </c>
      <c r="BK468" s="214">
        <f>ROUND(I468*H468,0)</f>
        <v>0</v>
      </c>
      <c r="BL468" s="17" t="s">
        <v>164</v>
      </c>
      <c r="BM468" s="17" t="s">
        <v>2977</v>
      </c>
    </row>
    <row r="469" spans="2:51" s="11" customFormat="1" ht="12">
      <c r="B469" s="215"/>
      <c r="C469" s="216"/>
      <c r="D469" s="217" t="s">
        <v>167</v>
      </c>
      <c r="E469" s="218" t="s">
        <v>20</v>
      </c>
      <c r="F469" s="219" t="s">
        <v>480</v>
      </c>
      <c r="G469" s="216"/>
      <c r="H469" s="220">
        <v>168.11</v>
      </c>
      <c r="I469" s="221"/>
      <c r="J469" s="216"/>
      <c r="K469" s="216"/>
      <c r="L469" s="222"/>
      <c r="M469" s="223"/>
      <c r="N469" s="224"/>
      <c r="O469" s="224"/>
      <c r="P469" s="224"/>
      <c r="Q469" s="224"/>
      <c r="R469" s="224"/>
      <c r="S469" s="224"/>
      <c r="T469" s="225"/>
      <c r="AT469" s="226" t="s">
        <v>167</v>
      </c>
      <c r="AU469" s="226" t="s">
        <v>165</v>
      </c>
      <c r="AV469" s="11" t="s">
        <v>165</v>
      </c>
      <c r="AW469" s="11" t="s">
        <v>34</v>
      </c>
      <c r="AX469" s="11" t="s">
        <v>74</v>
      </c>
      <c r="AY469" s="226" t="s">
        <v>157</v>
      </c>
    </row>
    <row r="470" spans="2:51" s="12" customFormat="1" ht="12">
      <c r="B470" s="227"/>
      <c r="C470" s="228"/>
      <c r="D470" s="217" t="s">
        <v>167</v>
      </c>
      <c r="E470" s="229" t="s">
        <v>20</v>
      </c>
      <c r="F470" s="230" t="s">
        <v>169</v>
      </c>
      <c r="G470" s="228"/>
      <c r="H470" s="231">
        <v>168.11</v>
      </c>
      <c r="I470" s="232"/>
      <c r="J470" s="228"/>
      <c r="K470" s="228"/>
      <c r="L470" s="233"/>
      <c r="M470" s="234"/>
      <c r="N470" s="235"/>
      <c r="O470" s="235"/>
      <c r="P470" s="235"/>
      <c r="Q470" s="235"/>
      <c r="R470" s="235"/>
      <c r="S470" s="235"/>
      <c r="T470" s="236"/>
      <c r="AT470" s="237" t="s">
        <v>167</v>
      </c>
      <c r="AU470" s="237" t="s">
        <v>165</v>
      </c>
      <c r="AV470" s="12" t="s">
        <v>164</v>
      </c>
      <c r="AW470" s="12" t="s">
        <v>34</v>
      </c>
      <c r="AX470" s="12" t="s">
        <v>8</v>
      </c>
      <c r="AY470" s="237" t="s">
        <v>157</v>
      </c>
    </row>
    <row r="471" spans="2:65" s="1" customFormat="1" ht="22.5" customHeight="1">
      <c r="B471" s="38"/>
      <c r="C471" s="204" t="s">
        <v>491</v>
      </c>
      <c r="D471" s="204" t="s">
        <v>159</v>
      </c>
      <c r="E471" s="205" t="s">
        <v>482</v>
      </c>
      <c r="F471" s="206" t="s">
        <v>483</v>
      </c>
      <c r="G471" s="207" t="s">
        <v>162</v>
      </c>
      <c r="H471" s="208">
        <v>14.65</v>
      </c>
      <c r="I471" s="209"/>
      <c r="J471" s="208">
        <f>ROUND(I471*H471,0)</f>
        <v>0</v>
      </c>
      <c r="K471" s="206" t="s">
        <v>163</v>
      </c>
      <c r="L471" s="43"/>
      <c r="M471" s="210" t="s">
        <v>20</v>
      </c>
      <c r="N471" s="211" t="s">
        <v>46</v>
      </c>
      <c r="O471" s="79"/>
      <c r="P471" s="212">
        <f>O471*H471</f>
        <v>0</v>
      </c>
      <c r="Q471" s="212">
        <v>0</v>
      </c>
      <c r="R471" s="212">
        <f>Q471*H471</f>
        <v>0</v>
      </c>
      <c r="S471" s="212">
        <v>0.032</v>
      </c>
      <c r="T471" s="213">
        <f>S471*H471</f>
        <v>0.4688</v>
      </c>
      <c r="AR471" s="17" t="s">
        <v>164</v>
      </c>
      <c r="AT471" s="17" t="s">
        <v>159</v>
      </c>
      <c r="AU471" s="17" t="s">
        <v>165</v>
      </c>
      <c r="AY471" s="17" t="s">
        <v>157</v>
      </c>
      <c r="BE471" s="214">
        <f>IF(N471="základní",J471,0)</f>
        <v>0</v>
      </c>
      <c r="BF471" s="214">
        <f>IF(N471="snížená",J471,0)</f>
        <v>0</v>
      </c>
      <c r="BG471" s="214">
        <f>IF(N471="zákl. přenesená",J471,0)</f>
        <v>0</v>
      </c>
      <c r="BH471" s="214">
        <f>IF(N471="sníž. přenesená",J471,0)</f>
        <v>0</v>
      </c>
      <c r="BI471" s="214">
        <f>IF(N471="nulová",J471,0)</f>
        <v>0</v>
      </c>
      <c r="BJ471" s="17" t="s">
        <v>165</v>
      </c>
      <c r="BK471" s="214">
        <f>ROUND(I471*H471,0)</f>
        <v>0</v>
      </c>
      <c r="BL471" s="17" t="s">
        <v>164</v>
      </c>
      <c r="BM471" s="17" t="s">
        <v>2978</v>
      </c>
    </row>
    <row r="472" spans="2:51" s="11" customFormat="1" ht="12">
      <c r="B472" s="215"/>
      <c r="C472" s="216"/>
      <c r="D472" s="217" t="s">
        <v>167</v>
      </c>
      <c r="E472" s="218" t="s">
        <v>20</v>
      </c>
      <c r="F472" s="219" t="s">
        <v>2979</v>
      </c>
      <c r="G472" s="216"/>
      <c r="H472" s="220">
        <v>14.65</v>
      </c>
      <c r="I472" s="221"/>
      <c r="J472" s="216"/>
      <c r="K472" s="216"/>
      <c r="L472" s="222"/>
      <c r="M472" s="223"/>
      <c r="N472" s="224"/>
      <c r="O472" s="224"/>
      <c r="P472" s="224"/>
      <c r="Q472" s="224"/>
      <c r="R472" s="224"/>
      <c r="S472" s="224"/>
      <c r="T472" s="225"/>
      <c r="AT472" s="226" t="s">
        <v>167</v>
      </c>
      <c r="AU472" s="226" t="s">
        <v>165</v>
      </c>
      <c r="AV472" s="11" t="s">
        <v>165</v>
      </c>
      <c r="AW472" s="11" t="s">
        <v>34</v>
      </c>
      <c r="AX472" s="11" t="s">
        <v>8</v>
      </c>
      <c r="AY472" s="226" t="s">
        <v>157</v>
      </c>
    </row>
    <row r="473" spans="2:65" s="1" customFormat="1" ht="22.5" customHeight="1">
      <c r="B473" s="38"/>
      <c r="C473" s="204" t="s">
        <v>495</v>
      </c>
      <c r="D473" s="204" t="s">
        <v>159</v>
      </c>
      <c r="E473" s="205" t="s">
        <v>487</v>
      </c>
      <c r="F473" s="206" t="s">
        <v>488</v>
      </c>
      <c r="G473" s="207" t="s">
        <v>162</v>
      </c>
      <c r="H473" s="208">
        <v>4.23</v>
      </c>
      <c r="I473" s="209"/>
      <c r="J473" s="208">
        <f>ROUND(I473*H473,0)</f>
        <v>0</v>
      </c>
      <c r="K473" s="206" t="s">
        <v>163</v>
      </c>
      <c r="L473" s="43"/>
      <c r="M473" s="210" t="s">
        <v>20</v>
      </c>
      <c r="N473" s="211" t="s">
        <v>46</v>
      </c>
      <c r="O473" s="79"/>
      <c r="P473" s="212">
        <f>O473*H473</f>
        <v>0</v>
      </c>
      <c r="Q473" s="212">
        <v>0</v>
      </c>
      <c r="R473" s="212">
        <f>Q473*H473</f>
        <v>0</v>
      </c>
      <c r="S473" s="212">
        <v>0.063</v>
      </c>
      <c r="T473" s="213">
        <f>S473*H473</f>
        <v>0.26649</v>
      </c>
      <c r="AR473" s="17" t="s">
        <v>164</v>
      </c>
      <c r="AT473" s="17" t="s">
        <v>159</v>
      </c>
      <c r="AU473" s="17" t="s">
        <v>165</v>
      </c>
      <c r="AY473" s="17" t="s">
        <v>157</v>
      </c>
      <c r="BE473" s="214">
        <f>IF(N473="základní",J473,0)</f>
        <v>0</v>
      </c>
      <c r="BF473" s="214">
        <f>IF(N473="snížená",J473,0)</f>
        <v>0</v>
      </c>
      <c r="BG473" s="214">
        <f>IF(N473="zákl. přenesená",J473,0)</f>
        <v>0</v>
      </c>
      <c r="BH473" s="214">
        <f>IF(N473="sníž. přenesená",J473,0)</f>
        <v>0</v>
      </c>
      <c r="BI473" s="214">
        <f>IF(N473="nulová",J473,0)</f>
        <v>0</v>
      </c>
      <c r="BJ473" s="17" t="s">
        <v>165</v>
      </c>
      <c r="BK473" s="214">
        <f>ROUND(I473*H473,0)</f>
        <v>0</v>
      </c>
      <c r="BL473" s="17" t="s">
        <v>164</v>
      </c>
      <c r="BM473" s="17" t="s">
        <v>2980</v>
      </c>
    </row>
    <row r="474" spans="2:51" s="11" customFormat="1" ht="12">
      <c r="B474" s="215"/>
      <c r="C474" s="216"/>
      <c r="D474" s="217" t="s">
        <v>167</v>
      </c>
      <c r="E474" s="218" t="s">
        <v>20</v>
      </c>
      <c r="F474" s="219" t="s">
        <v>490</v>
      </c>
      <c r="G474" s="216"/>
      <c r="H474" s="220">
        <v>4.23</v>
      </c>
      <c r="I474" s="221"/>
      <c r="J474" s="216"/>
      <c r="K474" s="216"/>
      <c r="L474" s="222"/>
      <c r="M474" s="223"/>
      <c r="N474" s="224"/>
      <c r="O474" s="224"/>
      <c r="P474" s="224"/>
      <c r="Q474" s="224"/>
      <c r="R474" s="224"/>
      <c r="S474" s="224"/>
      <c r="T474" s="225"/>
      <c r="AT474" s="226" t="s">
        <v>167</v>
      </c>
      <c r="AU474" s="226" t="s">
        <v>165</v>
      </c>
      <c r="AV474" s="11" t="s">
        <v>165</v>
      </c>
      <c r="AW474" s="11" t="s">
        <v>34</v>
      </c>
      <c r="AX474" s="11" t="s">
        <v>74</v>
      </c>
      <c r="AY474" s="226" t="s">
        <v>157</v>
      </c>
    </row>
    <row r="475" spans="2:51" s="12" customFormat="1" ht="12">
      <c r="B475" s="227"/>
      <c r="C475" s="228"/>
      <c r="D475" s="217" t="s">
        <v>167</v>
      </c>
      <c r="E475" s="229" t="s">
        <v>20</v>
      </c>
      <c r="F475" s="230" t="s">
        <v>169</v>
      </c>
      <c r="G475" s="228"/>
      <c r="H475" s="231">
        <v>4.23</v>
      </c>
      <c r="I475" s="232"/>
      <c r="J475" s="228"/>
      <c r="K475" s="228"/>
      <c r="L475" s="233"/>
      <c r="M475" s="234"/>
      <c r="N475" s="235"/>
      <c r="O475" s="235"/>
      <c r="P475" s="235"/>
      <c r="Q475" s="235"/>
      <c r="R475" s="235"/>
      <c r="S475" s="235"/>
      <c r="T475" s="236"/>
      <c r="AT475" s="237" t="s">
        <v>167</v>
      </c>
      <c r="AU475" s="237" t="s">
        <v>165</v>
      </c>
      <c r="AV475" s="12" t="s">
        <v>164</v>
      </c>
      <c r="AW475" s="12" t="s">
        <v>34</v>
      </c>
      <c r="AX475" s="12" t="s">
        <v>8</v>
      </c>
      <c r="AY475" s="237" t="s">
        <v>157</v>
      </c>
    </row>
    <row r="476" spans="2:65" s="1" customFormat="1" ht="22.5" customHeight="1">
      <c r="B476" s="38"/>
      <c r="C476" s="204" t="s">
        <v>499</v>
      </c>
      <c r="D476" s="204" t="s">
        <v>159</v>
      </c>
      <c r="E476" s="205" t="s">
        <v>492</v>
      </c>
      <c r="F476" s="206" t="s">
        <v>493</v>
      </c>
      <c r="G476" s="207" t="s">
        <v>162</v>
      </c>
      <c r="H476" s="208">
        <v>913.57</v>
      </c>
      <c r="I476" s="209"/>
      <c r="J476" s="208">
        <f>ROUND(I476*H476,0)</f>
        <v>0</v>
      </c>
      <c r="K476" s="206" t="s">
        <v>163</v>
      </c>
      <c r="L476" s="43"/>
      <c r="M476" s="210" t="s">
        <v>20</v>
      </c>
      <c r="N476" s="211" t="s">
        <v>46</v>
      </c>
      <c r="O476" s="79"/>
      <c r="P476" s="212">
        <f>O476*H476</f>
        <v>0</v>
      </c>
      <c r="Q476" s="212">
        <v>0</v>
      </c>
      <c r="R476" s="212">
        <f>Q476*H476</f>
        <v>0</v>
      </c>
      <c r="S476" s="212">
        <v>0.046</v>
      </c>
      <c r="T476" s="213">
        <f>S476*H476</f>
        <v>42.02422</v>
      </c>
      <c r="AR476" s="17" t="s">
        <v>164</v>
      </c>
      <c r="AT476" s="17" t="s">
        <v>159</v>
      </c>
      <c r="AU476" s="17" t="s">
        <v>165</v>
      </c>
      <c r="AY476" s="17" t="s">
        <v>157</v>
      </c>
      <c r="BE476" s="214">
        <f>IF(N476="základní",J476,0)</f>
        <v>0</v>
      </c>
      <c r="BF476" s="214">
        <f>IF(N476="snížená",J476,0)</f>
        <v>0</v>
      </c>
      <c r="BG476" s="214">
        <f>IF(N476="zákl. přenesená",J476,0)</f>
        <v>0</v>
      </c>
      <c r="BH476" s="214">
        <f>IF(N476="sníž. přenesená",J476,0)</f>
        <v>0</v>
      </c>
      <c r="BI476" s="214">
        <f>IF(N476="nulová",J476,0)</f>
        <v>0</v>
      </c>
      <c r="BJ476" s="17" t="s">
        <v>165</v>
      </c>
      <c r="BK476" s="214">
        <f>ROUND(I476*H476,0)</f>
        <v>0</v>
      </c>
      <c r="BL476" s="17" t="s">
        <v>164</v>
      </c>
      <c r="BM476" s="17" t="s">
        <v>2981</v>
      </c>
    </row>
    <row r="477" spans="2:51" s="13" customFormat="1" ht="12">
      <c r="B477" s="238"/>
      <c r="C477" s="239"/>
      <c r="D477" s="217" t="s">
        <v>167</v>
      </c>
      <c r="E477" s="240" t="s">
        <v>20</v>
      </c>
      <c r="F477" s="241" t="s">
        <v>239</v>
      </c>
      <c r="G477" s="239"/>
      <c r="H477" s="240" t="s">
        <v>20</v>
      </c>
      <c r="I477" s="242"/>
      <c r="J477" s="239"/>
      <c r="K477" s="239"/>
      <c r="L477" s="243"/>
      <c r="M477" s="244"/>
      <c r="N477" s="245"/>
      <c r="O477" s="245"/>
      <c r="P477" s="245"/>
      <c r="Q477" s="245"/>
      <c r="R477" s="245"/>
      <c r="S477" s="245"/>
      <c r="T477" s="246"/>
      <c r="AT477" s="247" t="s">
        <v>167</v>
      </c>
      <c r="AU477" s="247" t="s">
        <v>165</v>
      </c>
      <c r="AV477" s="13" t="s">
        <v>8</v>
      </c>
      <c r="AW477" s="13" t="s">
        <v>34</v>
      </c>
      <c r="AX477" s="13" t="s">
        <v>74</v>
      </c>
      <c r="AY477" s="247" t="s">
        <v>157</v>
      </c>
    </row>
    <row r="478" spans="2:51" s="11" customFormat="1" ht="12">
      <c r="B478" s="215"/>
      <c r="C478" s="216"/>
      <c r="D478" s="217" t="s">
        <v>167</v>
      </c>
      <c r="E478" s="218" t="s">
        <v>20</v>
      </c>
      <c r="F478" s="219" t="s">
        <v>268</v>
      </c>
      <c r="G478" s="216"/>
      <c r="H478" s="220">
        <v>83.26</v>
      </c>
      <c r="I478" s="221"/>
      <c r="J478" s="216"/>
      <c r="K478" s="216"/>
      <c r="L478" s="222"/>
      <c r="M478" s="223"/>
      <c r="N478" s="224"/>
      <c r="O478" s="224"/>
      <c r="P478" s="224"/>
      <c r="Q478" s="224"/>
      <c r="R478" s="224"/>
      <c r="S478" s="224"/>
      <c r="T478" s="225"/>
      <c r="AT478" s="226" t="s">
        <v>167</v>
      </c>
      <c r="AU478" s="226" t="s">
        <v>165</v>
      </c>
      <c r="AV478" s="11" t="s">
        <v>165</v>
      </c>
      <c r="AW478" s="11" t="s">
        <v>34</v>
      </c>
      <c r="AX478" s="11" t="s">
        <v>74</v>
      </c>
      <c r="AY478" s="226" t="s">
        <v>157</v>
      </c>
    </row>
    <row r="479" spans="2:51" s="11" customFormat="1" ht="12">
      <c r="B479" s="215"/>
      <c r="C479" s="216"/>
      <c r="D479" s="217" t="s">
        <v>167</v>
      </c>
      <c r="E479" s="218" t="s">
        <v>20</v>
      </c>
      <c r="F479" s="219" t="s">
        <v>269</v>
      </c>
      <c r="G479" s="216"/>
      <c r="H479" s="220">
        <v>169.81</v>
      </c>
      <c r="I479" s="221"/>
      <c r="J479" s="216"/>
      <c r="K479" s="216"/>
      <c r="L479" s="222"/>
      <c r="M479" s="223"/>
      <c r="N479" s="224"/>
      <c r="O479" s="224"/>
      <c r="P479" s="224"/>
      <c r="Q479" s="224"/>
      <c r="R479" s="224"/>
      <c r="S479" s="224"/>
      <c r="T479" s="225"/>
      <c r="AT479" s="226" t="s">
        <v>167</v>
      </c>
      <c r="AU479" s="226" t="s">
        <v>165</v>
      </c>
      <c r="AV479" s="11" t="s">
        <v>165</v>
      </c>
      <c r="AW479" s="11" t="s">
        <v>34</v>
      </c>
      <c r="AX479" s="11" t="s">
        <v>74</v>
      </c>
      <c r="AY479" s="226" t="s">
        <v>157</v>
      </c>
    </row>
    <row r="480" spans="2:51" s="11" customFormat="1" ht="12">
      <c r="B480" s="215"/>
      <c r="C480" s="216"/>
      <c r="D480" s="217" t="s">
        <v>167</v>
      </c>
      <c r="E480" s="218" t="s">
        <v>20</v>
      </c>
      <c r="F480" s="219" t="s">
        <v>270</v>
      </c>
      <c r="G480" s="216"/>
      <c r="H480" s="220">
        <v>173.43</v>
      </c>
      <c r="I480" s="221"/>
      <c r="J480" s="216"/>
      <c r="K480" s="216"/>
      <c r="L480" s="222"/>
      <c r="M480" s="223"/>
      <c r="N480" s="224"/>
      <c r="O480" s="224"/>
      <c r="P480" s="224"/>
      <c r="Q480" s="224"/>
      <c r="R480" s="224"/>
      <c r="S480" s="224"/>
      <c r="T480" s="225"/>
      <c r="AT480" s="226" t="s">
        <v>167</v>
      </c>
      <c r="AU480" s="226" t="s">
        <v>165</v>
      </c>
      <c r="AV480" s="11" t="s">
        <v>165</v>
      </c>
      <c r="AW480" s="11" t="s">
        <v>34</v>
      </c>
      <c r="AX480" s="11" t="s">
        <v>74</v>
      </c>
      <c r="AY480" s="226" t="s">
        <v>157</v>
      </c>
    </row>
    <row r="481" spans="2:51" s="11" customFormat="1" ht="12">
      <c r="B481" s="215"/>
      <c r="C481" s="216"/>
      <c r="D481" s="217" t="s">
        <v>167</v>
      </c>
      <c r="E481" s="218" t="s">
        <v>20</v>
      </c>
      <c r="F481" s="219" t="s">
        <v>271</v>
      </c>
      <c r="G481" s="216"/>
      <c r="H481" s="220">
        <v>22.34</v>
      </c>
      <c r="I481" s="221"/>
      <c r="J481" s="216"/>
      <c r="K481" s="216"/>
      <c r="L481" s="222"/>
      <c r="M481" s="223"/>
      <c r="N481" s="224"/>
      <c r="O481" s="224"/>
      <c r="P481" s="224"/>
      <c r="Q481" s="224"/>
      <c r="R481" s="224"/>
      <c r="S481" s="224"/>
      <c r="T481" s="225"/>
      <c r="AT481" s="226" t="s">
        <v>167</v>
      </c>
      <c r="AU481" s="226" t="s">
        <v>165</v>
      </c>
      <c r="AV481" s="11" t="s">
        <v>165</v>
      </c>
      <c r="AW481" s="11" t="s">
        <v>34</v>
      </c>
      <c r="AX481" s="11" t="s">
        <v>74</v>
      </c>
      <c r="AY481" s="226" t="s">
        <v>157</v>
      </c>
    </row>
    <row r="482" spans="2:51" s="11" customFormat="1" ht="12">
      <c r="B482" s="215"/>
      <c r="C482" s="216"/>
      <c r="D482" s="217" t="s">
        <v>167</v>
      </c>
      <c r="E482" s="218" t="s">
        <v>20</v>
      </c>
      <c r="F482" s="219" t="s">
        <v>272</v>
      </c>
      <c r="G482" s="216"/>
      <c r="H482" s="220">
        <v>50.54</v>
      </c>
      <c r="I482" s="221"/>
      <c r="J482" s="216"/>
      <c r="K482" s="216"/>
      <c r="L482" s="222"/>
      <c r="M482" s="223"/>
      <c r="N482" s="224"/>
      <c r="O482" s="224"/>
      <c r="P482" s="224"/>
      <c r="Q482" s="224"/>
      <c r="R482" s="224"/>
      <c r="S482" s="224"/>
      <c r="T482" s="225"/>
      <c r="AT482" s="226" t="s">
        <v>167</v>
      </c>
      <c r="AU482" s="226" t="s">
        <v>165</v>
      </c>
      <c r="AV482" s="11" t="s">
        <v>165</v>
      </c>
      <c r="AW482" s="11" t="s">
        <v>34</v>
      </c>
      <c r="AX482" s="11" t="s">
        <v>74</v>
      </c>
      <c r="AY482" s="226" t="s">
        <v>157</v>
      </c>
    </row>
    <row r="483" spans="2:51" s="11" customFormat="1" ht="12">
      <c r="B483" s="215"/>
      <c r="C483" s="216"/>
      <c r="D483" s="217" t="s">
        <v>167</v>
      </c>
      <c r="E483" s="218" t="s">
        <v>20</v>
      </c>
      <c r="F483" s="219" t="s">
        <v>273</v>
      </c>
      <c r="G483" s="216"/>
      <c r="H483" s="220">
        <v>67.03</v>
      </c>
      <c r="I483" s="221"/>
      <c r="J483" s="216"/>
      <c r="K483" s="216"/>
      <c r="L483" s="222"/>
      <c r="M483" s="223"/>
      <c r="N483" s="224"/>
      <c r="O483" s="224"/>
      <c r="P483" s="224"/>
      <c r="Q483" s="224"/>
      <c r="R483" s="224"/>
      <c r="S483" s="224"/>
      <c r="T483" s="225"/>
      <c r="AT483" s="226" t="s">
        <v>167</v>
      </c>
      <c r="AU483" s="226" t="s">
        <v>165</v>
      </c>
      <c r="AV483" s="11" t="s">
        <v>165</v>
      </c>
      <c r="AW483" s="11" t="s">
        <v>34</v>
      </c>
      <c r="AX483" s="11" t="s">
        <v>74</v>
      </c>
      <c r="AY483" s="226" t="s">
        <v>157</v>
      </c>
    </row>
    <row r="484" spans="2:51" s="11" customFormat="1" ht="12">
      <c r="B484" s="215"/>
      <c r="C484" s="216"/>
      <c r="D484" s="217" t="s">
        <v>167</v>
      </c>
      <c r="E484" s="218" t="s">
        <v>20</v>
      </c>
      <c r="F484" s="219" t="s">
        <v>274</v>
      </c>
      <c r="G484" s="216"/>
      <c r="H484" s="220">
        <v>240.4</v>
      </c>
      <c r="I484" s="221"/>
      <c r="J484" s="216"/>
      <c r="K484" s="216"/>
      <c r="L484" s="222"/>
      <c r="M484" s="223"/>
      <c r="N484" s="224"/>
      <c r="O484" s="224"/>
      <c r="P484" s="224"/>
      <c r="Q484" s="224"/>
      <c r="R484" s="224"/>
      <c r="S484" s="224"/>
      <c r="T484" s="225"/>
      <c r="AT484" s="226" t="s">
        <v>167</v>
      </c>
      <c r="AU484" s="226" t="s">
        <v>165</v>
      </c>
      <c r="AV484" s="11" t="s">
        <v>165</v>
      </c>
      <c r="AW484" s="11" t="s">
        <v>34</v>
      </c>
      <c r="AX484" s="11" t="s">
        <v>74</v>
      </c>
      <c r="AY484" s="226" t="s">
        <v>157</v>
      </c>
    </row>
    <row r="485" spans="2:51" s="13" customFormat="1" ht="12">
      <c r="B485" s="238"/>
      <c r="C485" s="239"/>
      <c r="D485" s="217" t="s">
        <v>167</v>
      </c>
      <c r="E485" s="240" t="s">
        <v>20</v>
      </c>
      <c r="F485" s="241" t="s">
        <v>275</v>
      </c>
      <c r="G485" s="239"/>
      <c r="H485" s="240" t="s">
        <v>20</v>
      </c>
      <c r="I485" s="242"/>
      <c r="J485" s="239"/>
      <c r="K485" s="239"/>
      <c r="L485" s="243"/>
      <c r="M485" s="244"/>
      <c r="N485" s="245"/>
      <c r="O485" s="245"/>
      <c r="P485" s="245"/>
      <c r="Q485" s="245"/>
      <c r="R485" s="245"/>
      <c r="S485" s="245"/>
      <c r="T485" s="246"/>
      <c r="AT485" s="247" t="s">
        <v>167</v>
      </c>
      <c r="AU485" s="247" t="s">
        <v>165</v>
      </c>
      <c r="AV485" s="13" t="s">
        <v>8</v>
      </c>
      <c r="AW485" s="13" t="s">
        <v>34</v>
      </c>
      <c r="AX485" s="13" t="s">
        <v>74</v>
      </c>
      <c r="AY485" s="247" t="s">
        <v>157</v>
      </c>
    </row>
    <row r="486" spans="2:51" s="11" customFormat="1" ht="12">
      <c r="B486" s="215"/>
      <c r="C486" s="216"/>
      <c r="D486" s="217" t="s">
        <v>167</v>
      </c>
      <c r="E486" s="218" t="s">
        <v>20</v>
      </c>
      <c r="F486" s="219" t="s">
        <v>276</v>
      </c>
      <c r="G486" s="216"/>
      <c r="H486" s="220">
        <v>-29.99</v>
      </c>
      <c r="I486" s="221"/>
      <c r="J486" s="216"/>
      <c r="K486" s="216"/>
      <c r="L486" s="222"/>
      <c r="M486" s="223"/>
      <c r="N486" s="224"/>
      <c r="O486" s="224"/>
      <c r="P486" s="224"/>
      <c r="Q486" s="224"/>
      <c r="R486" s="224"/>
      <c r="S486" s="224"/>
      <c r="T486" s="225"/>
      <c r="AT486" s="226" t="s">
        <v>167</v>
      </c>
      <c r="AU486" s="226" t="s">
        <v>165</v>
      </c>
      <c r="AV486" s="11" t="s">
        <v>165</v>
      </c>
      <c r="AW486" s="11" t="s">
        <v>34</v>
      </c>
      <c r="AX486" s="11" t="s">
        <v>74</v>
      </c>
      <c r="AY486" s="226" t="s">
        <v>157</v>
      </c>
    </row>
    <row r="487" spans="2:51" s="13" customFormat="1" ht="12">
      <c r="B487" s="238"/>
      <c r="C487" s="239"/>
      <c r="D487" s="217" t="s">
        <v>167</v>
      </c>
      <c r="E487" s="240" t="s">
        <v>20</v>
      </c>
      <c r="F487" s="241" t="s">
        <v>261</v>
      </c>
      <c r="G487" s="239"/>
      <c r="H487" s="240" t="s">
        <v>20</v>
      </c>
      <c r="I487" s="242"/>
      <c r="J487" s="239"/>
      <c r="K487" s="239"/>
      <c r="L487" s="243"/>
      <c r="M487" s="244"/>
      <c r="N487" s="245"/>
      <c r="O487" s="245"/>
      <c r="P487" s="245"/>
      <c r="Q487" s="245"/>
      <c r="R487" s="245"/>
      <c r="S487" s="245"/>
      <c r="T487" s="246"/>
      <c r="AT487" s="247" t="s">
        <v>167</v>
      </c>
      <c r="AU487" s="247" t="s">
        <v>165</v>
      </c>
      <c r="AV487" s="13" t="s">
        <v>8</v>
      </c>
      <c r="AW487" s="13" t="s">
        <v>34</v>
      </c>
      <c r="AX487" s="13" t="s">
        <v>74</v>
      </c>
      <c r="AY487" s="247" t="s">
        <v>157</v>
      </c>
    </row>
    <row r="488" spans="2:51" s="11" customFormat="1" ht="12">
      <c r="B488" s="215"/>
      <c r="C488" s="216"/>
      <c r="D488" s="217" t="s">
        <v>167</v>
      </c>
      <c r="E488" s="218" t="s">
        <v>20</v>
      </c>
      <c r="F488" s="219" t="s">
        <v>277</v>
      </c>
      <c r="G488" s="216"/>
      <c r="H488" s="220">
        <v>27.8</v>
      </c>
      <c r="I488" s="221"/>
      <c r="J488" s="216"/>
      <c r="K488" s="216"/>
      <c r="L488" s="222"/>
      <c r="M488" s="223"/>
      <c r="N488" s="224"/>
      <c r="O488" s="224"/>
      <c r="P488" s="224"/>
      <c r="Q488" s="224"/>
      <c r="R488" s="224"/>
      <c r="S488" s="224"/>
      <c r="T488" s="225"/>
      <c r="AT488" s="226" t="s">
        <v>167</v>
      </c>
      <c r="AU488" s="226" t="s">
        <v>165</v>
      </c>
      <c r="AV488" s="11" t="s">
        <v>165</v>
      </c>
      <c r="AW488" s="11" t="s">
        <v>34</v>
      </c>
      <c r="AX488" s="11" t="s">
        <v>74</v>
      </c>
      <c r="AY488" s="226" t="s">
        <v>157</v>
      </c>
    </row>
    <row r="489" spans="2:51" s="11" customFormat="1" ht="12">
      <c r="B489" s="215"/>
      <c r="C489" s="216"/>
      <c r="D489" s="217" t="s">
        <v>167</v>
      </c>
      <c r="E489" s="218" t="s">
        <v>20</v>
      </c>
      <c r="F489" s="219" t="s">
        <v>278</v>
      </c>
      <c r="G489" s="216"/>
      <c r="H489" s="220">
        <v>12.65</v>
      </c>
      <c r="I489" s="221"/>
      <c r="J489" s="216"/>
      <c r="K489" s="216"/>
      <c r="L489" s="222"/>
      <c r="M489" s="223"/>
      <c r="N489" s="224"/>
      <c r="O489" s="224"/>
      <c r="P489" s="224"/>
      <c r="Q489" s="224"/>
      <c r="R489" s="224"/>
      <c r="S489" s="224"/>
      <c r="T489" s="225"/>
      <c r="AT489" s="226" t="s">
        <v>167</v>
      </c>
      <c r="AU489" s="226" t="s">
        <v>165</v>
      </c>
      <c r="AV489" s="11" t="s">
        <v>165</v>
      </c>
      <c r="AW489" s="11" t="s">
        <v>34</v>
      </c>
      <c r="AX489" s="11" t="s">
        <v>74</v>
      </c>
      <c r="AY489" s="226" t="s">
        <v>157</v>
      </c>
    </row>
    <row r="490" spans="2:51" s="11" customFormat="1" ht="12">
      <c r="B490" s="215"/>
      <c r="C490" s="216"/>
      <c r="D490" s="217" t="s">
        <v>167</v>
      </c>
      <c r="E490" s="218" t="s">
        <v>20</v>
      </c>
      <c r="F490" s="219" t="s">
        <v>279</v>
      </c>
      <c r="G490" s="216"/>
      <c r="H490" s="220">
        <v>44.16</v>
      </c>
      <c r="I490" s="221"/>
      <c r="J490" s="216"/>
      <c r="K490" s="216"/>
      <c r="L490" s="222"/>
      <c r="M490" s="223"/>
      <c r="N490" s="224"/>
      <c r="O490" s="224"/>
      <c r="P490" s="224"/>
      <c r="Q490" s="224"/>
      <c r="R490" s="224"/>
      <c r="S490" s="224"/>
      <c r="T490" s="225"/>
      <c r="AT490" s="226" t="s">
        <v>167</v>
      </c>
      <c r="AU490" s="226" t="s">
        <v>165</v>
      </c>
      <c r="AV490" s="11" t="s">
        <v>165</v>
      </c>
      <c r="AW490" s="11" t="s">
        <v>34</v>
      </c>
      <c r="AX490" s="11" t="s">
        <v>74</v>
      </c>
      <c r="AY490" s="226" t="s">
        <v>157</v>
      </c>
    </row>
    <row r="491" spans="2:51" s="11" customFormat="1" ht="12">
      <c r="B491" s="215"/>
      <c r="C491" s="216"/>
      <c r="D491" s="217" t="s">
        <v>167</v>
      </c>
      <c r="E491" s="218" t="s">
        <v>20</v>
      </c>
      <c r="F491" s="219" t="s">
        <v>280</v>
      </c>
      <c r="G491" s="216"/>
      <c r="H491" s="220">
        <v>52.14</v>
      </c>
      <c r="I491" s="221"/>
      <c r="J491" s="216"/>
      <c r="K491" s="216"/>
      <c r="L491" s="222"/>
      <c r="M491" s="223"/>
      <c r="N491" s="224"/>
      <c r="O491" s="224"/>
      <c r="P491" s="224"/>
      <c r="Q491" s="224"/>
      <c r="R491" s="224"/>
      <c r="S491" s="224"/>
      <c r="T491" s="225"/>
      <c r="AT491" s="226" t="s">
        <v>167</v>
      </c>
      <c r="AU491" s="226" t="s">
        <v>165</v>
      </c>
      <c r="AV491" s="11" t="s">
        <v>165</v>
      </c>
      <c r="AW491" s="11" t="s">
        <v>34</v>
      </c>
      <c r="AX491" s="11" t="s">
        <v>74</v>
      </c>
      <c r="AY491" s="226" t="s">
        <v>157</v>
      </c>
    </row>
    <row r="492" spans="2:51" s="12" customFormat="1" ht="12">
      <c r="B492" s="227"/>
      <c r="C492" s="228"/>
      <c r="D492" s="217" t="s">
        <v>167</v>
      </c>
      <c r="E492" s="229" t="s">
        <v>20</v>
      </c>
      <c r="F492" s="230" t="s">
        <v>169</v>
      </c>
      <c r="G492" s="228"/>
      <c r="H492" s="231">
        <v>913.5699999999998</v>
      </c>
      <c r="I492" s="232"/>
      <c r="J492" s="228"/>
      <c r="K492" s="228"/>
      <c r="L492" s="233"/>
      <c r="M492" s="234"/>
      <c r="N492" s="235"/>
      <c r="O492" s="235"/>
      <c r="P492" s="235"/>
      <c r="Q492" s="235"/>
      <c r="R492" s="235"/>
      <c r="S492" s="235"/>
      <c r="T492" s="236"/>
      <c r="AT492" s="237" t="s">
        <v>167</v>
      </c>
      <c r="AU492" s="237" t="s">
        <v>165</v>
      </c>
      <c r="AV492" s="12" t="s">
        <v>164</v>
      </c>
      <c r="AW492" s="12" t="s">
        <v>34</v>
      </c>
      <c r="AX492" s="12" t="s">
        <v>8</v>
      </c>
      <c r="AY492" s="237" t="s">
        <v>157</v>
      </c>
    </row>
    <row r="493" spans="2:65" s="1" customFormat="1" ht="22.5" customHeight="1">
      <c r="B493" s="38"/>
      <c r="C493" s="204" t="s">
        <v>504</v>
      </c>
      <c r="D493" s="204" t="s">
        <v>159</v>
      </c>
      <c r="E493" s="205" t="s">
        <v>496</v>
      </c>
      <c r="F493" s="206" t="s">
        <v>497</v>
      </c>
      <c r="G493" s="207" t="s">
        <v>162</v>
      </c>
      <c r="H493" s="208">
        <v>1019.52</v>
      </c>
      <c r="I493" s="209"/>
      <c r="J493" s="208">
        <f>ROUND(I493*H493,0)</f>
        <v>0</v>
      </c>
      <c r="K493" s="206" t="s">
        <v>163</v>
      </c>
      <c r="L493" s="43"/>
      <c r="M493" s="210" t="s">
        <v>20</v>
      </c>
      <c r="N493" s="211" t="s">
        <v>46</v>
      </c>
      <c r="O493" s="79"/>
      <c r="P493" s="212">
        <f>O493*H493</f>
        <v>0</v>
      </c>
      <c r="Q493" s="212">
        <v>0</v>
      </c>
      <c r="R493" s="212">
        <f>Q493*H493</f>
        <v>0</v>
      </c>
      <c r="S493" s="212">
        <v>0.01</v>
      </c>
      <c r="T493" s="213">
        <f>S493*H493</f>
        <v>10.1952</v>
      </c>
      <c r="AR493" s="17" t="s">
        <v>164</v>
      </c>
      <c r="AT493" s="17" t="s">
        <v>159</v>
      </c>
      <c r="AU493" s="17" t="s">
        <v>165</v>
      </c>
      <c r="AY493" s="17" t="s">
        <v>157</v>
      </c>
      <c r="BE493" s="214">
        <f>IF(N493="základní",J493,0)</f>
        <v>0</v>
      </c>
      <c r="BF493" s="214">
        <f>IF(N493="snížená",J493,0)</f>
        <v>0</v>
      </c>
      <c r="BG493" s="214">
        <f>IF(N493="zákl. přenesená",J493,0)</f>
        <v>0</v>
      </c>
      <c r="BH493" s="214">
        <f>IF(N493="sníž. přenesená",J493,0)</f>
        <v>0</v>
      </c>
      <c r="BI493" s="214">
        <f>IF(N493="nulová",J493,0)</f>
        <v>0</v>
      </c>
      <c r="BJ493" s="17" t="s">
        <v>165</v>
      </c>
      <c r="BK493" s="214">
        <f>ROUND(I493*H493,0)</f>
        <v>0</v>
      </c>
      <c r="BL493" s="17" t="s">
        <v>164</v>
      </c>
      <c r="BM493" s="17" t="s">
        <v>2982</v>
      </c>
    </row>
    <row r="494" spans="2:51" s="13" customFormat="1" ht="12">
      <c r="B494" s="238"/>
      <c r="C494" s="239"/>
      <c r="D494" s="217" t="s">
        <v>167</v>
      </c>
      <c r="E494" s="240" t="s">
        <v>20</v>
      </c>
      <c r="F494" s="241" t="s">
        <v>300</v>
      </c>
      <c r="G494" s="239"/>
      <c r="H494" s="240" t="s">
        <v>20</v>
      </c>
      <c r="I494" s="242"/>
      <c r="J494" s="239"/>
      <c r="K494" s="239"/>
      <c r="L494" s="243"/>
      <c r="M494" s="244"/>
      <c r="N494" s="245"/>
      <c r="O494" s="245"/>
      <c r="P494" s="245"/>
      <c r="Q494" s="245"/>
      <c r="R494" s="245"/>
      <c r="S494" s="245"/>
      <c r="T494" s="246"/>
      <c r="AT494" s="247" t="s">
        <v>167</v>
      </c>
      <c r="AU494" s="247" t="s">
        <v>165</v>
      </c>
      <c r="AV494" s="13" t="s">
        <v>8</v>
      </c>
      <c r="AW494" s="13" t="s">
        <v>34</v>
      </c>
      <c r="AX494" s="13" t="s">
        <v>74</v>
      </c>
      <c r="AY494" s="247" t="s">
        <v>157</v>
      </c>
    </row>
    <row r="495" spans="2:51" s="11" customFormat="1" ht="12">
      <c r="B495" s="215"/>
      <c r="C495" s="216"/>
      <c r="D495" s="217" t="s">
        <v>167</v>
      </c>
      <c r="E495" s="218" t="s">
        <v>20</v>
      </c>
      <c r="F495" s="219" t="s">
        <v>301</v>
      </c>
      <c r="G495" s="216"/>
      <c r="H495" s="220">
        <v>499.81</v>
      </c>
      <c r="I495" s="221"/>
      <c r="J495" s="216"/>
      <c r="K495" s="216"/>
      <c r="L495" s="222"/>
      <c r="M495" s="223"/>
      <c r="N495" s="224"/>
      <c r="O495" s="224"/>
      <c r="P495" s="224"/>
      <c r="Q495" s="224"/>
      <c r="R495" s="224"/>
      <c r="S495" s="224"/>
      <c r="T495" s="225"/>
      <c r="AT495" s="226" t="s">
        <v>167</v>
      </c>
      <c r="AU495" s="226" t="s">
        <v>165</v>
      </c>
      <c r="AV495" s="11" t="s">
        <v>165</v>
      </c>
      <c r="AW495" s="11" t="s">
        <v>34</v>
      </c>
      <c r="AX495" s="11" t="s">
        <v>74</v>
      </c>
      <c r="AY495" s="226" t="s">
        <v>157</v>
      </c>
    </row>
    <row r="496" spans="2:51" s="14" customFormat="1" ht="12">
      <c r="B496" s="257"/>
      <c r="C496" s="258"/>
      <c r="D496" s="217" t="s">
        <v>167</v>
      </c>
      <c r="E496" s="259" t="s">
        <v>20</v>
      </c>
      <c r="F496" s="260" t="s">
        <v>357</v>
      </c>
      <c r="G496" s="258"/>
      <c r="H496" s="261">
        <v>499.81</v>
      </c>
      <c r="I496" s="262"/>
      <c r="J496" s="258"/>
      <c r="K496" s="258"/>
      <c r="L496" s="263"/>
      <c r="M496" s="264"/>
      <c r="N496" s="265"/>
      <c r="O496" s="265"/>
      <c r="P496" s="265"/>
      <c r="Q496" s="265"/>
      <c r="R496" s="265"/>
      <c r="S496" s="265"/>
      <c r="T496" s="266"/>
      <c r="AT496" s="267" t="s">
        <v>167</v>
      </c>
      <c r="AU496" s="267" t="s">
        <v>165</v>
      </c>
      <c r="AV496" s="14" t="s">
        <v>175</v>
      </c>
      <c r="AW496" s="14" t="s">
        <v>34</v>
      </c>
      <c r="AX496" s="14" t="s">
        <v>74</v>
      </c>
      <c r="AY496" s="267" t="s">
        <v>157</v>
      </c>
    </row>
    <row r="497" spans="2:51" s="13" customFormat="1" ht="12">
      <c r="B497" s="238"/>
      <c r="C497" s="239"/>
      <c r="D497" s="217" t="s">
        <v>167</v>
      </c>
      <c r="E497" s="240" t="s">
        <v>20</v>
      </c>
      <c r="F497" s="241" t="s">
        <v>302</v>
      </c>
      <c r="G497" s="239"/>
      <c r="H497" s="240" t="s">
        <v>20</v>
      </c>
      <c r="I497" s="242"/>
      <c r="J497" s="239"/>
      <c r="K497" s="239"/>
      <c r="L497" s="243"/>
      <c r="M497" s="244"/>
      <c r="N497" s="245"/>
      <c r="O497" s="245"/>
      <c r="P497" s="245"/>
      <c r="Q497" s="245"/>
      <c r="R497" s="245"/>
      <c r="S497" s="245"/>
      <c r="T497" s="246"/>
      <c r="AT497" s="247" t="s">
        <v>167</v>
      </c>
      <c r="AU497" s="247" t="s">
        <v>165</v>
      </c>
      <c r="AV497" s="13" t="s">
        <v>8</v>
      </c>
      <c r="AW497" s="13" t="s">
        <v>34</v>
      </c>
      <c r="AX497" s="13" t="s">
        <v>74</v>
      </c>
      <c r="AY497" s="247" t="s">
        <v>157</v>
      </c>
    </row>
    <row r="498" spans="2:51" s="11" customFormat="1" ht="12">
      <c r="B498" s="215"/>
      <c r="C498" s="216"/>
      <c r="D498" s="217" t="s">
        <v>167</v>
      </c>
      <c r="E498" s="218" t="s">
        <v>20</v>
      </c>
      <c r="F498" s="219" t="s">
        <v>303</v>
      </c>
      <c r="G498" s="216"/>
      <c r="H498" s="220">
        <v>129.68</v>
      </c>
      <c r="I498" s="221"/>
      <c r="J498" s="216"/>
      <c r="K498" s="216"/>
      <c r="L498" s="222"/>
      <c r="M498" s="223"/>
      <c r="N498" s="224"/>
      <c r="O498" s="224"/>
      <c r="P498" s="224"/>
      <c r="Q498" s="224"/>
      <c r="R498" s="224"/>
      <c r="S498" s="224"/>
      <c r="T498" s="225"/>
      <c r="AT498" s="226" t="s">
        <v>167</v>
      </c>
      <c r="AU498" s="226" t="s">
        <v>165</v>
      </c>
      <c r="AV498" s="11" t="s">
        <v>165</v>
      </c>
      <c r="AW498" s="11" t="s">
        <v>34</v>
      </c>
      <c r="AX498" s="11" t="s">
        <v>74</v>
      </c>
      <c r="AY498" s="226" t="s">
        <v>157</v>
      </c>
    </row>
    <row r="499" spans="2:51" s="13" customFormat="1" ht="12">
      <c r="B499" s="238"/>
      <c r="C499" s="239"/>
      <c r="D499" s="217" t="s">
        <v>167</v>
      </c>
      <c r="E499" s="240" t="s">
        <v>20</v>
      </c>
      <c r="F499" s="241" t="s">
        <v>300</v>
      </c>
      <c r="G499" s="239"/>
      <c r="H499" s="240" t="s">
        <v>20</v>
      </c>
      <c r="I499" s="242"/>
      <c r="J499" s="239"/>
      <c r="K499" s="239"/>
      <c r="L499" s="243"/>
      <c r="M499" s="244"/>
      <c r="N499" s="245"/>
      <c r="O499" s="245"/>
      <c r="P499" s="245"/>
      <c r="Q499" s="245"/>
      <c r="R499" s="245"/>
      <c r="S499" s="245"/>
      <c r="T499" s="246"/>
      <c r="AT499" s="247" t="s">
        <v>167</v>
      </c>
      <c r="AU499" s="247" t="s">
        <v>165</v>
      </c>
      <c r="AV499" s="13" t="s">
        <v>8</v>
      </c>
      <c r="AW499" s="13" t="s">
        <v>34</v>
      </c>
      <c r="AX499" s="13" t="s">
        <v>74</v>
      </c>
      <c r="AY499" s="247" t="s">
        <v>157</v>
      </c>
    </row>
    <row r="500" spans="2:51" s="11" customFormat="1" ht="12">
      <c r="B500" s="215"/>
      <c r="C500" s="216"/>
      <c r="D500" s="217" t="s">
        <v>167</v>
      </c>
      <c r="E500" s="218" t="s">
        <v>20</v>
      </c>
      <c r="F500" s="219" t="s">
        <v>304</v>
      </c>
      <c r="G500" s="216"/>
      <c r="H500" s="220">
        <v>128.42</v>
      </c>
      <c r="I500" s="221"/>
      <c r="J500" s="216"/>
      <c r="K500" s="216"/>
      <c r="L500" s="222"/>
      <c r="M500" s="223"/>
      <c r="N500" s="224"/>
      <c r="O500" s="224"/>
      <c r="P500" s="224"/>
      <c r="Q500" s="224"/>
      <c r="R500" s="224"/>
      <c r="S500" s="224"/>
      <c r="T500" s="225"/>
      <c r="AT500" s="226" t="s">
        <v>167</v>
      </c>
      <c r="AU500" s="226" t="s">
        <v>165</v>
      </c>
      <c r="AV500" s="11" t="s">
        <v>165</v>
      </c>
      <c r="AW500" s="11" t="s">
        <v>34</v>
      </c>
      <c r="AX500" s="11" t="s">
        <v>74</v>
      </c>
      <c r="AY500" s="226" t="s">
        <v>157</v>
      </c>
    </row>
    <row r="501" spans="2:51" s="13" customFormat="1" ht="12">
      <c r="B501" s="238"/>
      <c r="C501" s="239"/>
      <c r="D501" s="217" t="s">
        <v>167</v>
      </c>
      <c r="E501" s="240" t="s">
        <v>20</v>
      </c>
      <c r="F501" s="241" t="s">
        <v>305</v>
      </c>
      <c r="G501" s="239"/>
      <c r="H501" s="240" t="s">
        <v>20</v>
      </c>
      <c r="I501" s="242"/>
      <c r="J501" s="239"/>
      <c r="K501" s="239"/>
      <c r="L501" s="243"/>
      <c r="M501" s="244"/>
      <c r="N501" s="245"/>
      <c r="O501" s="245"/>
      <c r="P501" s="245"/>
      <c r="Q501" s="245"/>
      <c r="R501" s="245"/>
      <c r="S501" s="245"/>
      <c r="T501" s="246"/>
      <c r="AT501" s="247" t="s">
        <v>167</v>
      </c>
      <c r="AU501" s="247" t="s">
        <v>165</v>
      </c>
      <c r="AV501" s="13" t="s">
        <v>8</v>
      </c>
      <c r="AW501" s="13" t="s">
        <v>34</v>
      </c>
      <c r="AX501" s="13" t="s">
        <v>74</v>
      </c>
      <c r="AY501" s="247" t="s">
        <v>157</v>
      </c>
    </row>
    <row r="502" spans="2:51" s="11" customFormat="1" ht="12">
      <c r="B502" s="215"/>
      <c r="C502" s="216"/>
      <c r="D502" s="217" t="s">
        <v>167</v>
      </c>
      <c r="E502" s="218" t="s">
        <v>20</v>
      </c>
      <c r="F502" s="219" t="s">
        <v>306</v>
      </c>
      <c r="G502" s="216"/>
      <c r="H502" s="220">
        <v>208.23</v>
      </c>
      <c r="I502" s="221"/>
      <c r="J502" s="216"/>
      <c r="K502" s="216"/>
      <c r="L502" s="222"/>
      <c r="M502" s="223"/>
      <c r="N502" s="224"/>
      <c r="O502" s="224"/>
      <c r="P502" s="224"/>
      <c r="Q502" s="224"/>
      <c r="R502" s="224"/>
      <c r="S502" s="224"/>
      <c r="T502" s="225"/>
      <c r="AT502" s="226" t="s">
        <v>167</v>
      </c>
      <c r="AU502" s="226" t="s">
        <v>165</v>
      </c>
      <c r="AV502" s="11" t="s">
        <v>165</v>
      </c>
      <c r="AW502" s="11" t="s">
        <v>34</v>
      </c>
      <c r="AX502" s="11" t="s">
        <v>74</v>
      </c>
      <c r="AY502" s="226" t="s">
        <v>157</v>
      </c>
    </row>
    <row r="503" spans="2:51" s="13" customFormat="1" ht="12">
      <c r="B503" s="238"/>
      <c r="C503" s="239"/>
      <c r="D503" s="217" t="s">
        <v>167</v>
      </c>
      <c r="E503" s="240" t="s">
        <v>20</v>
      </c>
      <c r="F503" s="241" t="s">
        <v>307</v>
      </c>
      <c r="G503" s="239"/>
      <c r="H503" s="240" t="s">
        <v>20</v>
      </c>
      <c r="I503" s="242"/>
      <c r="J503" s="239"/>
      <c r="K503" s="239"/>
      <c r="L503" s="243"/>
      <c r="M503" s="244"/>
      <c r="N503" s="245"/>
      <c r="O503" s="245"/>
      <c r="P503" s="245"/>
      <c r="Q503" s="245"/>
      <c r="R503" s="245"/>
      <c r="S503" s="245"/>
      <c r="T503" s="246"/>
      <c r="AT503" s="247" t="s">
        <v>167</v>
      </c>
      <c r="AU503" s="247" t="s">
        <v>165</v>
      </c>
      <c r="AV503" s="13" t="s">
        <v>8</v>
      </c>
      <c r="AW503" s="13" t="s">
        <v>34</v>
      </c>
      <c r="AX503" s="13" t="s">
        <v>74</v>
      </c>
      <c r="AY503" s="247" t="s">
        <v>157</v>
      </c>
    </row>
    <row r="504" spans="2:51" s="11" customFormat="1" ht="12">
      <c r="B504" s="215"/>
      <c r="C504" s="216"/>
      <c r="D504" s="217" t="s">
        <v>167</v>
      </c>
      <c r="E504" s="218" t="s">
        <v>20</v>
      </c>
      <c r="F504" s="219" t="s">
        <v>308</v>
      </c>
      <c r="G504" s="216"/>
      <c r="H504" s="220">
        <v>183.95</v>
      </c>
      <c r="I504" s="221"/>
      <c r="J504" s="216"/>
      <c r="K504" s="216"/>
      <c r="L504" s="222"/>
      <c r="M504" s="223"/>
      <c r="N504" s="224"/>
      <c r="O504" s="224"/>
      <c r="P504" s="224"/>
      <c r="Q504" s="224"/>
      <c r="R504" s="224"/>
      <c r="S504" s="224"/>
      <c r="T504" s="225"/>
      <c r="AT504" s="226" t="s">
        <v>167</v>
      </c>
      <c r="AU504" s="226" t="s">
        <v>165</v>
      </c>
      <c r="AV504" s="11" t="s">
        <v>165</v>
      </c>
      <c r="AW504" s="11" t="s">
        <v>34</v>
      </c>
      <c r="AX504" s="11" t="s">
        <v>74</v>
      </c>
      <c r="AY504" s="226" t="s">
        <v>157</v>
      </c>
    </row>
    <row r="505" spans="2:51" s="14" customFormat="1" ht="12">
      <c r="B505" s="257"/>
      <c r="C505" s="258"/>
      <c r="D505" s="217" t="s">
        <v>167</v>
      </c>
      <c r="E505" s="259" t="s">
        <v>20</v>
      </c>
      <c r="F505" s="260" t="s">
        <v>357</v>
      </c>
      <c r="G505" s="258"/>
      <c r="H505" s="261">
        <v>650.28</v>
      </c>
      <c r="I505" s="262"/>
      <c r="J505" s="258"/>
      <c r="K505" s="258"/>
      <c r="L505" s="263"/>
      <c r="M505" s="264"/>
      <c r="N505" s="265"/>
      <c r="O505" s="265"/>
      <c r="P505" s="265"/>
      <c r="Q505" s="265"/>
      <c r="R505" s="265"/>
      <c r="S505" s="265"/>
      <c r="T505" s="266"/>
      <c r="AT505" s="267" t="s">
        <v>167</v>
      </c>
      <c r="AU505" s="267" t="s">
        <v>165</v>
      </c>
      <c r="AV505" s="14" t="s">
        <v>175</v>
      </c>
      <c r="AW505" s="14" t="s">
        <v>34</v>
      </c>
      <c r="AX505" s="14" t="s">
        <v>74</v>
      </c>
      <c r="AY505" s="267" t="s">
        <v>157</v>
      </c>
    </row>
    <row r="506" spans="2:51" s="13" customFormat="1" ht="12">
      <c r="B506" s="238"/>
      <c r="C506" s="239"/>
      <c r="D506" s="217" t="s">
        <v>167</v>
      </c>
      <c r="E506" s="240" t="s">
        <v>20</v>
      </c>
      <c r="F506" s="241" t="s">
        <v>309</v>
      </c>
      <c r="G506" s="239"/>
      <c r="H506" s="240" t="s">
        <v>20</v>
      </c>
      <c r="I506" s="242"/>
      <c r="J506" s="239"/>
      <c r="K506" s="239"/>
      <c r="L506" s="243"/>
      <c r="M506" s="244"/>
      <c r="N506" s="245"/>
      <c r="O506" s="245"/>
      <c r="P506" s="245"/>
      <c r="Q506" s="245"/>
      <c r="R506" s="245"/>
      <c r="S506" s="245"/>
      <c r="T506" s="246"/>
      <c r="AT506" s="247" t="s">
        <v>167</v>
      </c>
      <c r="AU506" s="247" t="s">
        <v>165</v>
      </c>
      <c r="AV506" s="13" t="s">
        <v>8</v>
      </c>
      <c r="AW506" s="13" t="s">
        <v>34</v>
      </c>
      <c r="AX506" s="13" t="s">
        <v>74</v>
      </c>
      <c r="AY506" s="247" t="s">
        <v>157</v>
      </c>
    </row>
    <row r="507" spans="2:51" s="13" customFormat="1" ht="12">
      <c r="B507" s="238"/>
      <c r="C507" s="239"/>
      <c r="D507" s="217" t="s">
        <v>167</v>
      </c>
      <c r="E507" s="240" t="s">
        <v>20</v>
      </c>
      <c r="F507" s="241" t="s">
        <v>289</v>
      </c>
      <c r="G507" s="239"/>
      <c r="H507" s="240" t="s">
        <v>20</v>
      </c>
      <c r="I507" s="242"/>
      <c r="J507" s="239"/>
      <c r="K507" s="239"/>
      <c r="L507" s="243"/>
      <c r="M507" s="244"/>
      <c r="N507" s="245"/>
      <c r="O507" s="245"/>
      <c r="P507" s="245"/>
      <c r="Q507" s="245"/>
      <c r="R507" s="245"/>
      <c r="S507" s="245"/>
      <c r="T507" s="246"/>
      <c r="AT507" s="247" t="s">
        <v>167</v>
      </c>
      <c r="AU507" s="247" t="s">
        <v>165</v>
      </c>
      <c r="AV507" s="13" t="s">
        <v>8</v>
      </c>
      <c r="AW507" s="13" t="s">
        <v>34</v>
      </c>
      <c r="AX507" s="13" t="s">
        <v>74</v>
      </c>
      <c r="AY507" s="247" t="s">
        <v>157</v>
      </c>
    </row>
    <row r="508" spans="2:51" s="11" customFormat="1" ht="12">
      <c r="B508" s="215"/>
      <c r="C508" s="216"/>
      <c r="D508" s="217" t="s">
        <v>167</v>
      </c>
      <c r="E508" s="218" t="s">
        <v>20</v>
      </c>
      <c r="F508" s="219" t="s">
        <v>310</v>
      </c>
      <c r="G508" s="216"/>
      <c r="H508" s="220">
        <v>-56.29</v>
      </c>
      <c r="I508" s="221"/>
      <c r="J508" s="216"/>
      <c r="K508" s="216"/>
      <c r="L508" s="222"/>
      <c r="M508" s="223"/>
      <c r="N508" s="224"/>
      <c r="O508" s="224"/>
      <c r="P508" s="224"/>
      <c r="Q508" s="224"/>
      <c r="R508" s="224"/>
      <c r="S508" s="224"/>
      <c r="T508" s="225"/>
      <c r="AT508" s="226" t="s">
        <v>167</v>
      </c>
      <c r="AU508" s="226" t="s">
        <v>165</v>
      </c>
      <c r="AV508" s="11" t="s">
        <v>165</v>
      </c>
      <c r="AW508" s="11" t="s">
        <v>34</v>
      </c>
      <c r="AX508" s="11" t="s">
        <v>74</v>
      </c>
      <c r="AY508" s="226" t="s">
        <v>157</v>
      </c>
    </row>
    <row r="509" spans="2:51" s="11" customFormat="1" ht="12">
      <c r="B509" s="215"/>
      <c r="C509" s="216"/>
      <c r="D509" s="217" t="s">
        <v>167</v>
      </c>
      <c r="E509" s="218" t="s">
        <v>20</v>
      </c>
      <c r="F509" s="219" t="s">
        <v>311</v>
      </c>
      <c r="G509" s="216"/>
      <c r="H509" s="220">
        <v>-18.55</v>
      </c>
      <c r="I509" s="221"/>
      <c r="J509" s="216"/>
      <c r="K509" s="216"/>
      <c r="L509" s="222"/>
      <c r="M509" s="223"/>
      <c r="N509" s="224"/>
      <c r="O509" s="224"/>
      <c r="P509" s="224"/>
      <c r="Q509" s="224"/>
      <c r="R509" s="224"/>
      <c r="S509" s="224"/>
      <c r="T509" s="225"/>
      <c r="AT509" s="226" t="s">
        <v>167</v>
      </c>
      <c r="AU509" s="226" t="s">
        <v>165</v>
      </c>
      <c r="AV509" s="11" t="s">
        <v>165</v>
      </c>
      <c r="AW509" s="11" t="s">
        <v>34</v>
      </c>
      <c r="AX509" s="11" t="s">
        <v>74</v>
      </c>
      <c r="AY509" s="226" t="s">
        <v>157</v>
      </c>
    </row>
    <row r="510" spans="2:51" s="13" customFormat="1" ht="12">
      <c r="B510" s="238"/>
      <c r="C510" s="239"/>
      <c r="D510" s="217" t="s">
        <v>167</v>
      </c>
      <c r="E510" s="240" t="s">
        <v>20</v>
      </c>
      <c r="F510" s="241" t="s">
        <v>292</v>
      </c>
      <c r="G510" s="239"/>
      <c r="H510" s="240" t="s">
        <v>20</v>
      </c>
      <c r="I510" s="242"/>
      <c r="J510" s="239"/>
      <c r="K510" s="239"/>
      <c r="L510" s="243"/>
      <c r="M510" s="244"/>
      <c r="N510" s="245"/>
      <c r="O510" s="245"/>
      <c r="P510" s="245"/>
      <c r="Q510" s="245"/>
      <c r="R510" s="245"/>
      <c r="S510" s="245"/>
      <c r="T510" s="246"/>
      <c r="AT510" s="247" t="s">
        <v>167</v>
      </c>
      <c r="AU510" s="247" t="s">
        <v>165</v>
      </c>
      <c r="AV510" s="13" t="s">
        <v>8</v>
      </c>
      <c r="AW510" s="13" t="s">
        <v>34</v>
      </c>
      <c r="AX510" s="13" t="s">
        <v>74</v>
      </c>
      <c r="AY510" s="247" t="s">
        <v>157</v>
      </c>
    </row>
    <row r="511" spans="2:51" s="11" customFormat="1" ht="12">
      <c r="B511" s="215"/>
      <c r="C511" s="216"/>
      <c r="D511" s="217" t="s">
        <v>167</v>
      </c>
      <c r="E511" s="218" t="s">
        <v>20</v>
      </c>
      <c r="F511" s="219" t="s">
        <v>2948</v>
      </c>
      <c r="G511" s="216"/>
      <c r="H511" s="220">
        <v>-55.73</v>
      </c>
      <c r="I511" s="221"/>
      <c r="J511" s="216"/>
      <c r="K511" s="216"/>
      <c r="L511" s="222"/>
      <c r="M511" s="223"/>
      <c r="N511" s="224"/>
      <c r="O511" s="224"/>
      <c r="P511" s="224"/>
      <c r="Q511" s="224"/>
      <c r="R511" s="224"/>
      <c r="S511" s="224"/>
      <c r="T511" s="225"/>
      <c r="AT511" s="226" t="s">
        <v>167</v>
      </c>
      <c r="AU511" s="226" t="s">
        <v>165</v>
      </c>
      <c r="AV511" s="11" t="s">
        <v>165</v>
      </c>
      <c r="AW511" s="11" t="s">
        <v>34</v>
      </c>
      <c r="AX511" s="11" t="s">
        <v>74</v>
      </c>
      <c r="AY511" s="226" t="s">
        <v>157</v>
      </c>
    </row>
    <row r="512" spans="2:51" s="14" customFormat="1" ht="12">
      <c r="B512" s="257"/>
      <c r="C512" s="258"/>
      <c r="D512" s="217" t="s">
        <v>167</v>
      </c>
      <c r="E512" s="259" t="s">
        <v>20</v>
      </c>
      <c r="F512" s="260" t="s">
        <v>357</v>
      </c>
      <c r="G512" s="258"/>
      <c r="H512" s="261">
        <v>-130.57</v>
      </c>
      <c r="I512" s="262"/>
      <c r="J512" s="258"/>
      <c r="K512" s="258"/>
      <c r="L512" s="263"/>
      <c r="M512" s="264"/>
      <c r="N512" s="265"/>
      <c r="O512" s="265"/>
      <c r="P512" s="265"/>
      <c r="Q512" s="265"/>
      <c r="R512" s="265"/>
      <c r="S512" s="265"/>
      <c r="T512" s="266"/>
      <c r="AT512" s="267" t="s">
        <v>167</v>
      </c>
      <c r="AU512" s="267" t="s">
        <v>165</v>
      </c>
      <c r="AV512" s="14" t="s">
        <v>175</v>
      </c>
      <c r="AW512" s="14" t="s">
        <v>34</v>
      </c>
      <c r="AX512" s="14" t="s">
        <v>74</v>
      </c>
      <c r="AY512" s="267" t="s">
        <v>157</v>
      </c>
    </row>
    <row r="513" spans="2:51" s="12" customFormat="1" ht="12">
      <c r="B513" s="227"/>
      <c r="C513" s="228"/>
      <c r="D513" s="217" t="s">
        <v>167</v>
      </c>
      <c r="E513" s="229" t="s">
        <v>20</v>
      </c>
      <c r="F513" s="230" t="s">
        <v>169</v>
      </c>
      <c r="G513" s="228"/>
      <c r="H513" s="231">
        <v>1019.52</v>
      </c>
      <c r="I513" s="232"/>
      <c r="J513" s="228"/>
      <c r="K513" s="228"/>
      <c r="L513" s="233"/>
      <c r="M513" s="234"/>
      <c r="N513" s="235"/>
      <c r="O513" s="235"/>
      <c r="P513" s="235"/>
      <c r="Q513" s="235"/>
      <c r="R513" s="235"/>
      <c r="S513" s="235"/>
      <c r="T513" s="236"/>
      <c r="AT513" s="237" t="s">
        <v>167</v>
      </c>
      <c r="AU513" s="237" t="s">
        <v>165</v>
      </c>
      <c r="AV513" s="12" t="s">
        <v>164</v>
      </c>
      <c r="AW513" s="12" t="s">
        <v>34</v>
      </c>
      <c r="AX513" s="12" t="s">
        <v>8</v>
      </c>
      <c r="AY513" s="237" t="s">
        <v>157</v>
      </c>
    </row>
    <row r="514" spans="2:65" s="1" customFormat="1" ht="22.5" customHeight="1">
      <c r="B514" s="38"/>
      <c r="C514" s="204" t="s">
        <v>511</v>
      </c>
      <c r="D514" s="204" t="s">
        <v>159</v>
      </c>
      <c r="E514" s="205" t="s">
        <v>500</v>
      </c>
      <c r="F514" s="206" t="s">
        <v>501</v>
      </c>
      <c r="G514" s="207" t="s">
        <v>162</v>
      </c>
      <c r="H514" s="208">
        <v>87.8</v>
      </c>
      <c r="I514" s="209"/>
      <c r="J514" s="208">
        <f>ROUND(I514*H514,0)</f>
        <v>0</v>
      </c>
      <c r="K514" s="206" t="s">
        <v>163</v>
      </c>
      <c r="L514" s="43"/>
      <c r="M514" s="210" t="s">
        <v>20</v>
      </c>
      <c r="N514" s="211" t="s">
        <v>46</v>
      </c>
      <c r="O514" s="79"/>
      <c r="P514" s="212">
        <f>O514*H514</f>
        <v>0</v>
      </c>
      <c r="Q514" s="212">
        <v>0</v>
      </c>
      <c r="R514" s="212">
        <f>Q514*H514</f>
        <v>0</v>
      </c>
      <c r="S514" s="212">
        <v>0.016</v>
      </c>
      <c r="T514" s="213">
        <f>S514*H514</f>
        <v>1.4048</v>
      </c>
      <c r="AR514" s="17" t="s">
        <v>164</v>
      </c>
      <c r="AT514" s="17" t="s">
        <v>159</v>
      </c>
      <c r="AU514" s="17" t="s">
        <v>165</v>
      </c>
      <c r="AY514" s="17" t="s">
        <v>157</v>
      </c>
      <c r="BE514" s="214">
        <f>IF(N514="základní",J514,0)</f>
        <v>0</v>
      </c>
      <c r="BF514" s="214">
        <f>IF(N514="snížená",J514,0)</f>
        <v>0</v>
      </c>
      <c r="BG514" s="214">
        <f>IF(N514="zákl. přenesená",J514,0)</f>
        <v>0</v>
      </c>
      <c r="BH514" s="214">
        <f>IF(N514="sníž. přenesená",J514,0)</f>
        <v>0</v>
      </c>
      <c r="BI514" s="214">
        <f>IF(N514="nulová",J514,0)</f>
        <v>0</v>
      </c>
      <c r="BJ514" s="17" t="s">
        <v>165</v>
      </c>
      <c r="BK514" s="214">
        <f>ROUND(I514*H514,0)</f>
        <v>0</v>
      </c>
      <c r="BL514" s="17" t="s">
        <v>164</v>
      </c>
      <c r="BM514" s="17" t="s">
        <v>2983</v>
      </c>
    </row>
    <row r="515" spans="2:51" s="11" customFormat="1" ht="12">
      <c r="B515" s="215"/>
      <c r="C515" s="216"/>
      <c r="D515" s="217" t="s">
        <v>167</v>
      </c>
      <c r="E515" s="218" t="s">
        <v>20</v>
      </c>
      <c r="F515" s="219" t="s">
        <v>2984</v>
      </c>
      <c r="G515" s="216"/>
      <c r="H515" s="220">
        <v>87.8</v>
      </c>
      <c r="I515" s="221"/>
      <c r="J515" s="216"/>
      <c r="K515" s="216"/>
      <c r="L515" s="222"/>
      <c r="M515" s="223"/>
      <c r="N515" s="224"/>
      <c r="O515" s="224"/>
      <c r="P515" s="224"/>
      <c r="Q515" s="224"/>
      <c r="R515" s="224"/>
      <c r="S515" s="224"/>
      <c r="T515" s="225"/>
      <c r="AT515" s="226" t="s">
        <v>167</v>
      </c>
      <c r="AU515" s="226" t="s">
        <v>165</v>
      </c>
      <c r="AV515" s="11" t="s">
        <v>165</v>
      </c>
      <c r="AW515" s="11" t="s">
        <v>34</v>
      </c>
      <c r="AX515" s="11" t="s">
        <v>8</v>
      </c>
      <c r="AY515" s="226" t="s">
        <v>157</v>
      </c>
    </row>
    <row r="516" spans="2:65" s="1" customFormat="1" ht="22.5" customHeight="1">
      <c r="B516" s="38"/>
      <c r="C516" s="204" t="s">
        <v>517</v>
      </c>
      <c r="D516" s="204" t="s">
        <v>159</v>
      </c>
      <c r="E516" s="205" t="s">
        <v>505</v>
      </c>
      <c r="F516" s="206" t="s">
        <v>506</v>
      </c>
      <c r="G516" s="207" t="s">
        <v>162</v>
      </c>
      <c r="H516" s="208">
        <v>205.04</v>
      </c>
      <c r="I516" s="209"/>
      <c r="J516" s="208">
        <f>ROUND(I516*H516,0)</f>
        <v>0</v>
      </c>
      <c r="K516" s="206" t="s">
        <v>163</v>
      </c>
      <c r="L516" s="43"/>
      <c r="M516" s="210" t="s">
        <v>20</v>
      </c>
      <c r="N516" s="211" t="s">
        <v>46</v>
      </c>
      <c r="O516" s="79"/>
      <c r="P516" s="212">
        <f>O516*H516</f>
        <v>0</v>
      </c>
      <c r="Q516" s="212">
        <v>0</v>
      </c>
      <c r="R516" s="212">
        <f>Q516*H516</f>
        <v>0</v>
      </c>
      <c r="S516" s="212">
        <v>0.059</v>
      </c>
      <c r="T516" s="213">
        <f>S516*H516</f>
        <v>12.097359999999998</v>
      </c>
      <c r="AR516" s="17" t="s">
        <v>164</v>
      </c>
      <c r="AT516" s="17" t="s">
        <v>159</v>
      </c>
      <c r="AU516" s="17" t="s">
        <v>165</v>
      </c>
      <c r="AY516" s="17" t="s">
        <v>157</v>
      </c>
      <c r="BE516" s="214">
        <f>IF(N516="základní",J516,0)</f>
        <v>0</v>
      </c>
      <c r="BF516" s="214">
        <f>IF(N516="snížená",J516,0)</f>
        <v>0</v>
      </c>
      <c r="BG516" s="214">
        <f>IF(N516="zákl. přenesená",J516,0)</f>
        <v>0</v>
      </c>
      <c r="BH516" s="214">
        <f>IF(N516="sníž. přenesená",J516,0)</f>
        <v>0</v>
      </c>
      <c r="BI516" s="214">
        <f>IF(N516="nulová",J516,0)</f>
        <v>0</v>
      </c>
      <c r="BJ516" s="17" t="s">
        <v>165</v>
      </c>
      <c r="BK516" s="214">
        <f>ROUND(I516*H516,0)</f>
        <v>0</v>
      </c>
      <c r="BL516" s="17" t="s">
        <v>164</v>
      </c>
      <c r="BM516" s="17" t="s">
        <v>2985</v>
      </c>
    </row>
    <row r="517" spans="2:51" s="13" customFormat="1" ht="12">
      <c r="B517" s="238"/>
      <c r="C517" s="239"/>
      <c r="D517" s="217" t="s">
        <v>167</v>
      </c>
      <c r="E517" s="240" t="s">
        <v>20</v>
      </c>
      <c r="F517" s="241" t="s">
        <v>239</v>
      </c>
      <c r="G517" s="239"/>
      <c r="H517" s="240" t="s">
        <v>20</v>
      </c>
      <c r="I517" s="242"/>
      <c r="J517" s="239"/>
      <c r="K517" s="239"/>
      <c r="L517" s="243"/>
      <c r="M517" s="244"/>
      <c r="N517" s="245"/>
      <c r="O517" s="245"/>
      <c r="P517" s="245"/>
      <c r="Q517" s="245"/>
      <c r="R517" s="245"/>
      <c r="S517" s="245"/>
      <c r="T517" s="246"/>
      <c r="AT517" s="247" t="s">
        <v>167</v>
      </c>
      <c r="AU517" s="247" t="s">
        <v>165</v>
      </c>
      <c r="AV517" s="13" t="s">
        <v>8</v>
      </c>
      <c r="AW517" s="13" t="s">
        <v>34</v>
      </c>
      <c r="AX517" s="13" t="s">
        <v>74</v>
      </c>
      <c r="AY517" s="247" t="s">
        <v>157</v>
      </c>
    </row>
    <row r="518" spans="2:51" s="11" customFormat="1" ht="12">
      <c r="B518" s="215"/>
      <c r="C518" s="216"/>
      <c r="D518" s="217" t="s">
        <v>167</v>
      </c>
      <c r="E518" s="218" t="s">
        <v>20</v>
      </c>
      <c r="F518" s="219" t="s">
        <v>2944</v>
      </c>
      <c r="G518" s="216"/>
      <c r="H518" s="220">
        <v>66.36</v>
      </c>
      <c r="I518" s="221"/>
      <c r="J518" s="216"/>
      <c r="K518" s="216"/>
      <c r="L518" s="222"/>
      <c r="M518" s="223"/>
      <c r="N518" s="224"/>
      <c r="O518" s="224"/>
      <c r="P518" s="224"/>
      <c r="Q518" s="224"/>
      <c r="R518" s="224"/>
      <c r="S518" s="224"/>
      <c r="T518" s="225"/>
      <c r="AT518" s="226" t="s">
        <v>167</v>
      </c>
      <c r="AU518" s="226" t="s">
        <v>165</v>
      </c>
      <c r="AV518" s="11" t="s">
        <v>165</v>
      </c>
      <c r="AW518" s="11" t="s">
        <v>34</v>
      </c>
      <c r="AX518" s="11" t="s">
        <v>74</v>
      </c>
      <c r="AY518" s="226" t="s">
        <v>157</v>
      </c>
    </row>
    <row r="519" spans="2:51" s="11" customFormat="1" ht="12">
      <c r="B519" s="215"/>
      <c r="C519" s="216"/>
      <c r="D519" s="217" t="s">
        <v>167</v>
      </c>
      <c r="E519" s="218" t="s">
        <v>20</v>
      </c>
      <c r="F519" s="219" t="s">
        <v>2945</v>
      </c>
      <c r="G519" s="216"/>
      <c r="H519" s="220">
        <v>138.68</v>
      </c>
      <c r="I519" s="221"/>
      <c r="J519" s="216"/>
      <c r="K519" s="216"/>
      <c r="L519" s="222"/>
      <c r="M519" s="223"/>
      <c r="N519" s="224"/>
      <c r="O519" s="224"/>
      <c r="P519" s="224"/>
      <c r="Q519" s="224"/>
      <c r="R519" s="224"/>
      <c r="S519" s="224"/>
      <c r="T519" s="225"/>
      <c r="AT519" s="226" t="s">
        <v>167</v>
      </c>
      <c r="AU519" s="226" t="s">
        <v>165</v>
      </c>
      <c r="AV519" s="11" t="s">
        <v>165</v>
      </c>
      <c r="AW519" s="11" t="s">
        <v>34</v>
      </c>
      <c r="AX519" s="11" t="s">
        <v>74</v>
      </c>
      <c r="AY519" s="226" t="s">
        <v>157</v>
      </c>
    </row>
    <row r="520" spans="2:51" s="12" customFormat="1" ht="12">
      <c r="B520" s="227"/>
      <c r="C520" s="228"/>
      <c r="D520" s="217" t="s">
        <v>167</v>
      </c>
      <c r="E520" s="229" t="s">
        <v>20</v>
      </c>
      <c r="F520" s="230" t="s">
        <v>169</v>
      </c>
      <c r="G520" s="228"/>
      <c r="H520" s="231">
        <v>205.04000000000002</v>
      </c>
      <c r="I520" s="232"/>
      <c r="J520" s="228"/>
      <c r="K520" s="228"/>
      <c r="L520" s="233"/>
      <c r="M520" s="234"/>
      <c r="N520" s="235"/>
      <c r="O520" s="235"/>
      <c r="P520" s="235"/>
      <c r="Q520" s="235"/>
      <c r="R520" s="235"/>
      <c r="S520" s="235"/>
      <c r="T520" s="236"/>
      <c r="AT520" s="237" t="s">
        <v>167</v>
      </c>
      <c r="AU520" s="237" t="s">
        <v>165</v>
      </c>
      <c r="AV520" s="12" t="s">
        <v>164</v>
      </c>
      <c r="AW520" s="12" t="s">
        <v>34</v>
      </c>
      <c r="AX520" s="12" t="s">
        <v>8</v>
      </c>
      <c r="AY520" s="237" t="s">
        <v>157</v>
      </c>
    </row>
    <row r="521" spans="2:63" s="10" customFormat="1" ht="22.8" customHeight="1">
      <c r="B521" s="188"/>
      <c r="C521" s="189"/>
      <c r="D521" s="190" t="s">
        <v>73</v>
      </c>
      <c r="E521" s="202" t="s">
        <v>509</v>
      </c>
      <c r="F521" s="202" t="s">
        <v>510</v>
      </c>
      <c r="G521" s="189"/>
      <c r="H521" s="189"/>
      <c r="I521" s="192"/>
      <c r="J521" s="203">
        <f>BK521</f>
        <v>0</v>
      </c>
      <c r="K521" s="189"/>
      <c r="L521" s="194"/>
      <c r="M521" s="195"/>
      <c r="N521" s="196"/>
      <c r="O521" s="196"/>
      <c r="P521" s="197">
        <f>SUM(P522:P526)</f>
        <v>0</v>
      </c>
      <c r="Q521" s="196"/>
      <c r="R521" s="197">
        <f>SUM(R522:R526)</f>
        <v>0</v>
      </c>
      <c r="S521" s="196"/>
      <c r="T521" s="198">
        <f>SUM(T522:T526)</f>
        <v>0</v>
      </c>
      <c r="AR521" s="199" t="s">
        <v>8</v>
      </c>
      <c r="AT521" s="200" t="s">
        <v>73</v>
      </c>
      <c r="AU521" s="200" t="s">
        <v>8</v>
      </c>
      <c r="AY521" s="199" t="s">
        <v>157</v>
      </c>
      <c r="BK521" s="201">
        <f>SUM(BK522:BK526)</f>
        <v>0</v>
      </c>
    </row>
    <row r="522" spans="2:65" s="1" customFormat="1" ht="22.5" customHeight="1">
      <c r="B522" s="38"/>
      <c r="C522" s="204" t="s">
        <v>521</v>
      </c>
      <c r="D522" s="204" t="s">
        <v>159</v>
      </c>
      <c r="E522" s="205" t="s">
        <v>512</v>
      </c>
      <c r="F522" s="206" t="s">
        <v>513</v>
      </c>
      <c r="G522" s="207" t="s">
        <v>514</v>
      </c>
      <c r="H522" s="208">
        <v>105.87</v>
      </c>
      <c r="I522" s="209"/>
      <c r="J522" s="208">
        <f>ROUND(I522*H522,0)</f>
        <v>0</v>
      </c>
      <c r="K522" s="206" t="s">
        <v>163</v>
      </c>
      <c r="L522" s="43"/>
      <c r="M522" s="210" t="s">
        <v>20</v>
      </c>
      <c r="N522" s="211" t="s">
        <v>46</v>
      </c>
      <c r="O522" s="79"/>
      <c r="P522" s="212">
        <f>O522*H522</f>
        <v>0</v>
      </c>
      <c r="Q522" s="212">
        <v>0</v>
      </c>
      <c r="R522" s="212">
        <f>Q522*H522</f>
        <v>0</v>
      </c>
      <c r="S522" s="212">
        <v>0</v>
      </c>
      <c r="T522" s="213">
        <f>S522*H522</f>
        <v>0</v>
      </c>
      <c r="AR522" s="17" t="s">
        <v>164</v>
      </c>
      <c r="AT522" s="17" t="s">
        <v>159</v>
      </c>
      <c r="AU522" s="17" t="s">
        <v>165</v>
      </c>
      <c r="AY522" s="17" t="s">
        <v>157</v>
      </c>
      <c r="BE522" s="214">
        <f>IF(N522="základní",J522,0)</f>
        <v>0</v>
      </c>
      <c r="BF522" s="214">
        <f>IF(N522="snížená",J522,0)</f>
        <v>0</v>
      </c>
      <c r="BG522" s="214">
        <f>IF(N522="zákl. přenesená",J522,0)</f>
        <v>0</v>
      </c>
      <c r="BH522" s="214">
        <f>IF(N522="sníž. přenesená",J522,0)</f>
        <v>0</v>
      </c>
      <c r="BI522" s="214">
        <f>IF(N522="nulová",J522,0)</f>
        <v>0</v>
      </c>
      <c r="BJ522" s="17" t="s">
        <v>165</v>
      </c>
      <c r="BK522" s="214">
        <f>ROUND(I522*H522,0)</f>
        <v>0</v>
      </c>
      <c r="BL522" s="17" t="s">
        <v>164</v>
      </c>
      <c r="BM522" s="17" t="s">
        <v>2986</v>
      </c>
    </row>
    <row r="523" spans="2:65" s="1" customFormat="1" ht="16.5" customHeight="1">
      <c r="B523" s="38"/>
      <c r="C523" s="204" t="s">
        <v>526</v>
      </c>
      <c r="D523" s="204" t="s">
        <v>159</v>
      </c>
      <c r="E523" s="205" t="s">
        <v>518</v>
      </c>
      <c r="F523" s="206" t="s">
        <v>519</v>
      </c>
      <c r="G523" s="207" t="s">
        <v>514</v>
      </c>
      <c r="H523" s="208">
        <v>105.87</v>
      </c>
      <c r="I523" s="209"/>
      <c r="J523" s="208">
        <f>ROUND(I523*H523,0)</f>
        <v>0</v>
      </c>
      <c r="K523" s="206" t="s">
        <v>163</v>
      </c>
      <c r="L523" s="43"/>
      <c r="M523" s="210" t="s">
        <v>20</v>
      </c>
      <c r="N523" s="211" t="s">
        <v>46</v>
      </c>
      <c r="O523" s="79"/>
      <c r="P523" s="212">
        <f>O523*H523</f>
        <v>0</v>
      </c>
      <c r="Q523" s="212">
        <v>0</v>
      </c>
      <c r="R523" s="212">
        <f>Q523*H523</f>
        <v>0</v>
      </c>
      <c r="S523" s="212">
        <v>0</v>
      </c>
      <c r="T523" s="213">
        <f>S523*H523</f>
        <v>0</v>
      </c>
      <c r="AR523" s="17" t="s">
        <v>164</v>
      </c>
      <c r="AT523" s="17" t="s">
        <v>159</v>
      </c>
      <c r="AU523" s="17" t="s">
        <v>165</v>
      </c>
      <c r="AY523" s="17" t="s">
        <v>157</v>
      </c>
      <c r="BE523" s="214">
        <f>IF(N523="základní",J523,0)</f>
        <v>0</v>
      </c>
      <c r="BF523" s="214">
        <f>IF(N523="snížená",J523,0)</f>
        <v>0</v>
      </c>
      <c r="BG523" s="214">
        <f>IF(N523="zákl. přenesená",J523,0)</f>
        <v>0</v>
      </c>
      <c r="BH523" s="214">
        <f>IF(N523="sníž. přenesená",J523,0)</f>
        <v>0</v>
      </c>
      <c r="BI523" s="214">
        <f>IF(N523="nulová",J523,0)</f>
        <v>0</v>
      </c>
      <c r="BJ523" s="17" t="s">
        <v>165</v>
      </c>
      <c r="BK523" s="214">
        <f>ROUND(I523*H523,0)</f>
        <v>0</v>
      </c>
      <c r="BL523" s="17" t="s">
        <v>164</v>
      </c>
      <c r="BM523" s="17" t="s">
        <v>2987</v>
      </c>
    </row>
    <row r="524" spans="2:65" s="1" customFormat="1" ht="22.5" customHeight="1">
      <c r="B524" s="38"/>
      <c r="C524" s="204" t="s">
        <v>532</v>
      </c>
      <c r="D524" s="204" t="s">
        <v>159</v>
      </c>
      <c r="E524" s="205" t="s">
        <v>522</v>
      </c>
      <c r="F524" s="206" t="s">
        <v>523</v>
      </c>
      <c r="G524" s="207" t="s">
        <v>514</v>
      </c>
      <c r="H524" s="208">
        <v>468.6</v>
      </c>
      <c r="I524" s="209"/>
      <c r="J524" s="208">
        <f>ROUND(I524*H524,0)</f>
        <v>0</v>
      </c>
      <c r="K524" s="206" t="s">
        <v>163</v>
      </c>
      <c r="L524" s="43"/>
      <c r="M524" s="210" t="s">
        <v>20</v>
      </c>
      <c r="N524" s="211" t="s">
        <v>46</v>
      </c>
      <c r="O524" s="79"/>
      <c r="P524" s="212">
        <f>O524*H524</f>
        <v>0</v>
      </c>
      <c r="Q524" s="212">
        <v>0</v>
      </c>
      <c r="R524" s="212">
        <f>Q524*H524</f>
        <v>0</v>
      </c>
      <c r="S524" s="212">
        <v>0</v>
      </c>
      <c r="T524" s="213">
        <f>S524*H524</f>
        <v>0</v>
      </c>
      <c r="AR524" s="17" t="s">
        <v>164</v>
      </c>
      <c r="AT524" s="17" t="s">
        <v>159</v>
      </c>
      <c r="AU524" s="17" t="s">
        <v>165</v>
      </c>
      <c r="AY524" s="17" t="s">
        <v>157</v>
      </c>
      <c r="BE524" s="214">
        <f>IF(N524="základní",J524,0)</f>
        <v>0</v>
      </c>
      <c r="BF524" s="214">
        <f>IF(N524="snížená",J524,0)</f>
        <v>0</v>
      </c>
      <c r="BG524" s="214">
        <f>IF(N524="zákl. přenesená",J524,0)</f>
        <v>0</v>
      </c>
      <c r="BH524" s="214">
        <f>IF(N524="sníž. přenesená",J524,0)</f>
        <v>0</v>
      </c>
      <c r="BI524" s="214">
        <f>IF(N524="nulová",J524,0)</f>
        <v>0</v>
      </c>
      <c r="BJ524" s="17" t="s">
        <v>165</v>
      </c>
      <c r="BK524" s="214">
        <f>ROUND(I524*H524,0)</f>
        <v>0</v>
      </c>
      <c r="BL524" s="17" t="s">
        <v>164</v>
      </c>
      <c r="BM524" s="17" t="s">
        <v>2988</v>
      </c>
    </row>
    <row r="525" spans="2:51" s="11" customFormat="1" ht="12">
      <c r="B525" s="215"/>
      <c r="C525" s="216"/>
      <c r="D525" s="217" t="s">
        <v>167</v>
      </c>
      <c r="E525" s="218" t="s">
        <v>20</v>
      </c>
      <c r="F525" s="219" t="s">
        <v>2989</v>
      </c>
      <c r="G525" s="216"/>
      <c r="H525" s="220">
        <v>468.6</v>
      </c>
      <c r="I525" s="221"/>
      <c r="J525" s="216"/>
      <c r="K525" s="216"/>
      <c r="L525" s="222"/>
      <c r="M525" s="223"/>
      <c r="N525" s="224"/>
      <c r="O525" s="224"/>
      <c r="P525" s="224"/>
      <c r="Q525" s="224"/>
      <c r="R525" s="224"/>
      <c r="S525" s="224"/>
      <c r="T525" s="225"/>
      <c r="AT525" s="226" t="s">
        <v>167</v>
      </c>
      <c r="AU525" s="226" t="s">
        <v>165</v>
      </c>
      <c r="AV525" s="11" t="s">
        <v>165</v>
      </c>
      <c r="AW525" s="11" t="s">
        <v>34</v>
      </c>
      <c r="AX525" s="11" t="s">
        <v>8</v>
      </c>
      <c r="AY525" s="226" t="s">
        <v>157</v>
      </c>
    </row>
    <row r="526" spans="2:65" s="1" customFormat="1" ht="16.5" customHeight="1">
      <c r="B526" s="38"/>
      <c r="C526" s="204" t="s">
        <v>538</v>
      </c>
      <c r="D526" s="204" t="s">
        <v>159</v>
      </c>
      <c r="E526" s="205" t="s">
        <v>527</v>
      </c>
      <c r="F526" s="206" t="s">
        <v>528</v>
      </c>
      <c r="G526" s="207" t="s">
        <v>514</v>
      </c>
      <c r="H526" s="208">
        <v>105.87</v>
      </c>
      <c r="I526" s="209"/>
      <c r="J526" s="208">
        <f>ROUND(I526*H526,0)</f>
        <v>0</v>
      </c>
      <c r="K526" s="206" t="s">
        <v>163</v>
      </c>
      <c r="L526" s="43"/>
      <c r="M526" s="210" t="s">
        <v>20</v>
      </c>
      <c r="N526" s="211" t="s">
        <v>46</v>
      </c>
      <c r="O526" s="79"/>
      <c r="P526" s="212">
        <f>O526*H526</f>
        <v>0</v>
      </c>
      <c r="Q526" s="212">
        <v>0</v>
      </c>
      <c r="R526" s="212">
        <f>Q526*H526</f>
        <v>0</v>
      </c>
      <c r="S526" s="212">
        <v>0</v>
      </c>
      <c r="T526" s="213">
        <f>S526*H526</f>
        <v>0</v>
      </c>
      <c r="AR526" s="17" t="s">
        <v>164</v>
      </c>
      <c r="AT526" s="17" t="s">
        <v>159</v>
      </c>
      <c r="AU526" s="17" t="s">
        <v>165</v>
      </c>
      <c r="AY526" s="17" t="s">
        <v>157</v>
      </c>
      <c r="BE526" s="214">
        <f>IF(N526="základní",J526,0)</f>
        <v>0</v>
      </c>
      <c r="BF526" s="214">
        <f>IF(N526="snížená",J526,0)</f>
        <v>0</v>
      </c>
      <c r="BG526" s="214">
        <f>IF(N526="zákl. přenesená",J526,0)</f>
        <v>0</v>
      </c>
      <c r="BH526" s="214">
        <f>IF(N526="sníž. přenesená",J526,0)</f>
        <v>0</v>
      </c>
      <c r="BI526" s="214">
        <f>IF(N526="nulová",J526,0)</f>
        <v>0</v>
      </c>
      <c r="BJ526" s="17" t="s">
        <v>165</v>
      </c>
      <c r="BK526" s="214">
        <f>ROUND(I526*H526,0)</f>
        <v>0</v>
      </c>
      <c r="BL526" s="17" t="s">
        <v>164</v>
      </c>
      <c r="BM526" s="17" t="s">
        <v>2990</v>
      </c>
    </row>
    <row r="527" spans="2:63" s="10" customFormat="1" ht="22.8" customHeight="1">
      <c r="B527" s="188"/>
      <c r="C527" s="189"/>
      <c r="D527" s="190" t="s">
        <v>73</v>
      </c>
      <c r="E527" s="202" t="s">
        <v>530</v>
      </c>
      <c r="F527" s="202" t="s">
        <v>531</v>
      </c>
      <c r="G527" s="189"/>
      <c r="H527" s="189"/>
      <c r="I527" s="192"/>
      <c r="J527" s="203">
        <f>BK527</f>
        <v>0</v>
      </c>
      <c r="K527" s="189"/>
      <c r="L527" s="194"/>
      <c r="M527" s="195"/>
      <c r="N527" s="196"/>
      <c r="O527" s="196"/>
      <c r="P527" s="197">
        <f>P528</f>
        <v>0</v>
      </c>
      <c r="Q527" s="196"/>
      <c r="R527" s="197">
        <f>R528</f>
        <v>0</v>
      </c>
      <c r="S527" s="196"/>
      <c r="T527" s="198">
        <f>T528</f>
        <v>0</v>
      </c>
      <c r="AR527" s="199" t="s">
        <v>8</v>
      </c>
      <c r="AT527" s="200" t="s">
        <v>73</v>
      </c>
      <c r="AU527" s="200" t="s">
        <v>8</v>
      </c>
      <c r="AY527" s="199" t="s">
        <v>157</v>
      </c>
      <c r="BK527" s="201">
        <f>BK528</f>
        <v>0</v>
      </c>
    </row>
    <row r="528" spans="2:65" s="1" customFormat="1" ht="22.5" customHeight="1">
      <c r="B528" s="38"/>
      <c r="C528" s="204" t="s">
        <v>544</v>
      </c>
      <c r="D528" s="204" t="s">
        <v>159</v>
      </c>
      <c r="E528" s="205" t="s">
        <v>533</v>
      </c>
      <c r="F528" s="206" t="s">
        <v>534</v>
      </c>
      <c r="G528" s="207" t="s">
        <v>514</v>
      </c>
      <c r="H528" s="208">
        <v>106.21</v>
      </c>
      <c r="I528" s="209"/>
      <c r="J528" s="208">
        <f>ROUND(I528*H528,0)</f>
        <v>0</v>
      </c>
      <c r="K528" s="206" t="s">
        <v>163</v>
      </c>
      <c r="L528" s="43"/>
      <c r="M528" s="210" t="s">
        <v>20</v>
      </c>
      <c r="N528" s="211" t="s">
        <v>46</v>
      </c>
      <c r="O528" s="79"/>
      <c r="P528" s="212">
        <f>O528*H528</f>
        <v>0</v>
      </c>
      <c r="Q528" s="212">
        <v>0</v>
      </c>
      <c r="R528" s="212">
        <f>Q528*H528</f>
        <v>0</v>
      </c>
      <c r="S528" s="212">
        <v>0</v>
      </c>
      <c r="T528" s="213">
        <f>S528*H528</f>
        <v>0</v>
      </c>
      <c r="AR528" s="17" t="s">
        <v>164</v>
      </c>
      <c r="AT528" s="17" t="s">
        <v>159</v>
      </c>
      <c r="AU528" s="17" t="s">
        <v>165</v>
      </c>
      <c r="AY528" s="17" t="s">
        <v>157</v>
      </c>
      <c r="BE528" s="214">
        <f>IF(N528="základní",J528,0)</f>
        <v>0</v>
      </c>
      <c r="BF528" s="214">
        <f>IF(N528="snížená",J528,0)</f>
        <v>0</v>
      </c>
      <c r="BG528" s="214">
        <f>IF(N528="zákl. přenesená",J528,0)</f>
        <v>0</v>
      </c>
      <c r="BH528" s="214">
        <f>IF(N528="sníž. přenesená",J528,0)</f>
        <v>0</v>
      </c>
      <c r="BI528" s="214">
        <f>IF(N528="nulová",J528,0)</f>
        <v>0</v>
      </c>
      <c r="BJ528" s="17" t="s">
        <v>165</v>
      </c>
      <c r="BK528" s="214">
        <f>ROUND(I528*H528,0)</f>
        <v>0</v>
      </c>
      <c r="BL528" s="17" t="s">
        <v>164</v>
      </c>
      <c r="BM528" s="17" t="s">
        <v>2991</v>
      </c>
    </row>
    <row r="529" spans="2:63" s="10" customFormat="1" ht="25.9" customHeight="1">
      <c r="B529" s="188"/>
      <c r="C529" s="189"/>
      <c r="D529" s="190" t="s">
        <v>73</v>
      </c>
      <c r="E529" s="191" t="s">
        <v>554</v>
      </c>
      <c r="F529" s="191" t="s">
        <v>555</v>
      </c>
      <c r="G529" s="189"/>
      <c r="H529" s="189"/>
      <c r="I529" s="192"/>
      <c r="J529" s="193">
        <f>BK529</f>
        <v>0</v>
      </c>
      <c r="K529" s="189"/>
      <c r="L529" s="194"/>
      <c r="M529" s="195"/>
      <c r="N529" s="196"/>
      <c r="O529" s="196"/>
      <c r="P529" s="197">
        <f>P530+P563+P578+P591+P630+P637+P681+P687+P725+P734+P764+P788+P808+P880+P894+P928+P956+P972+P1020+P1078+P1092+P1123</f>
        <v>0</v>
      </c>
      <c r="Q529" s="196"/>
      <c r="R529" s="197">
        <f>R530+R563+R578+R591+R630+R637+R681+R687+R725+R734+R764+R788+R808+R880+R894+R928+R956+R972+R1020+R1078+R1092+R1123</f>
        <v>35.2006171</v>
      </c>
      <c r="S529" s="196"/>
      <c r="T529" s="198">
        <f>T530+T563+T578+T591+T630+T637+T681+T687+T725+T734+T764+T788+T808+T880+T894+T928+T956+T972+T1020+T1078+T1092+T1123</f>
        <v>14.126638999999997</v>
      </c>
      <c r="AR529" s="199" t="s">
        <v>165</v>
      </c>
      <c r="AT529" s="200" t="s">
        <v>73</v>
      </c>
      <c r="AU529" s="200" t="s">
        <v>74</v>
      </c>
      <c r="AY529" s="199" t="s">
        <v>157</v>
      </c>
      <c r="BK529" s="201">
        <f>BK530+BK563+BK578+BK591+BK630+BK637+BK681+BK687+BK725+BK734+BK764+BK788+BK808+BK880+BK894+BK928+BK956+BK972+BK1020+BK1078+BK1092+BK1123</f>
        <v>0</v>
      </c>
    </row>
    <row r="530" spans="2:63" s="10" customFormat="1" ht="22.8" customHeight="1">
      <c r="B530" s="188"/>
      <c r="C530" s="189"/>
      <c r="D530" s="190" t="s">
        <v>73</v>
      </c>
      <c r="E530" s="202" t="s">
        <v>2992</v>
      </c>
      <c r="F530" s="202" t="s">
        <v>2993</v>
      </c>
      <c r="G530" s="189"/>
      <c r="H530" s="189"/>
      <c r="I530" s="192"/>
      <c r="J530" s="203">
        <f>BK530</f>
        <v>0</v>
      </c>
      <c r="K530" s="189"/>
      <c r="L530" s="194"/>
      <c r="M530" s="195"/>
      <c r="N530" s="196"/>
      <c r="O530" s="196"/>
      <c r="P530" s="197">
        <f>SUM(P531:P562)</f>
        <v>0</v>
      </c>
      <c r="Q530" s="196"/>
      <c r="R530" s="197">
        <f>SUM(R531:R562)</f>
        <v>0</v>
      </c>
      <c r="S530" s="196"/>
      <c r="T530" s="198">
        <f>SUM(T531:T562)</f>
        <v>0</v>
      </c>
      <c r="AR530" s="199" t="s">
        <v>8</v>
      </c>
      <c r="AT530" s="200" t="s">
        <v>73</v>
      </c>
      <c r="AU530" s="200" t="s">
        <v>8</v>
      </c>
      <c r="AY530" s="199" t="s">
        <v>157</v>
      </c>
      <c r="BK530" s="201">
        <f>SUM(BK531:BK562)</f>
        <v>0</v>
      </c>
    </row>
    <row r="531" spans="2:65" s="1" customFormat="1" ht="16.5" customHeight="1">
      <c r="B531" s="38"/>
      <c r="C531" s="248" t="s">
        <v>549</v>
      </c>
      <c r="D531" s="248" t="s">
        <v>223</v>
      </c>
      <c r="E531" s="249" t="s">
        <v>2994</v>
      </c>
      <c r="F531" s="250" t="s">
        <v>2995</v>
      </c>
      <c r="G531" s="251" t="s">
        <v>434</v>
      </c>
      <c r="H531" s="252">
        <v>2</v>
      </c>
      <c r="I531" s="253"/>
      <c r="J531" s="252">
        <f>ROUND(I531*H531,0)</f>
        <v>0</v>
      </c>
      <c r="K531" s="250" t="s">
        <v>209</v>
      </c>
      <c r="L531" s="254"/>
      <c r="M531" s="255" t="s">
        <v>20</v>
      </c>
      <c r="N531" s="256" t="s">
        <v>46</v>
      </c>
      <c r="O531" s="79"/>
      <c r="P531" s="212">
        <f>O531*H531</f>
        <v>0</v>
      </c>
      <c r="Q531" s="212">
        <v>0</v>
      </c>
      <c r="R531" s="212">
        <f>Q531*H531</f>
        <v>0</v>
      </c>
      <c r="S531" s="212">
        <v>0</v>
      </c>
      <c r="T531" s="213">
        <f>S531*H531</f>
        <v>0</v>
      </c>
      <c r="AR531" s="17" t="s">
        <v>200</v>
      </c>
      <c r="AT531" s="17" t="s">
        <v>223</v>
      </c>
      <c r="AU531" s="17" t="s">
        <v>165</v>
      </c>
      <c r="AY531" s="17" t="s">
        <v>157</v>
      </c>
      <c r="BE531" s="214">
        <f>IF(N531="základní",J531,0)</f>
        <v>0</v>
      </c>
      <c r="BF531" s="214">
        <f>IF(N531="snížená",J531,0)</f>
        <v>0</v>
      </c>
      <c r="BG531" s="214">
        <f>IF(N531="zákl. přenesená",J531,0)</f>
        <v>0</v>
      </c>
      <c r="BH531" s="214">
        <f>IF(N531="sníž. přenesená",J531,0)</f>
        <v>0</v>
      </c>
      <c r="BI531" s="214">
        <f>IF(N531="nulová",J531,0)</f>
        <v>0</v>
      </c>
      <c r="BJ531" s="17" t="s">
        <v>165</v>
      </c>
      <c r="BK531" s="214">
        <f>ROUND(I531*H531,0)</f>
        <v>0</v>
      </c>
      <c r="BL531" s="17" t="s">
        <v>164</v>
      </c>
      <c r="BM531" s="17" t="s">
        <v>2996</v>
      </c>
    </row>
    <row r="532" spans="2:51" s="11" customFormat="1" ht="12">
      <c r="B532" s="215"/>
      <c r="C532" s="216"/>
      <c r="D532" s="217" t="s">
        <v>167</v>
      </c>
      <c r="E532" s="218" t="s">
        <v>20</v>
      </c>
      <c r="F532" s="219" t="s">
        <v>165</v>
      </c>
      <c r="G532" s="216"/>
      <c r="H532" s="220">
        <v>2</v>
      </c>
      <c r="I532" s="221"/>
      <c r="J532" s="216"/>
      <c r="K532" s="216"/>
      <c r="L532" s="222"/>
      <c r="M532" s="223"/>
      <c r="N532" s="224"/>
      <c r="O532" s="224"/>
      <c r="P532" s="224"/>
      <c r="Q532" s="224"/>
      <c r="R532" s="224"/>
      <c r="S532" s="224"/>
      <c r="T532" s="225"/>
      <c r="AT532" s="226" t="s">
        <v>167</v>
      </c>
      <c r="AU532" s="226" t="s">
        <v>165</v>
      </c>
      <c r="AV532" s="11" t="s">
        <v>165</v>
      </c>
      <c r="AW532" s="11" t="s">
        <v>34</v>
      </c>
      <c r="AX532" s="11" t="s">
        <v>8</v>
      </c>
      <c r="AY532" s="226" t="s">
        <v>157</v>
      </c>
    </row>
    <row r="533" spans="2:65" s="1" customFormat="1" ht="16.5" customHeight="1">
      <c r="B533" s="38"/>
      <c r="C533" s="248" t="s">
        <v>558</v>
      </c>
      <c r="D533" s="248" t="s">
        <v>223</v>
      </c>
      <c r="E533" s="249" t="s">
        <v>2997</v>
      </c>
      <c r="F533" s="250" t="s">
        <v>2998</v>
      </c>
      <c r="G533" s="251" t="s">
        <v>434</v>
      </c>
      <c r="H533" s="252">
        <v>2</v>
      </c>
      <c r="I533" s="253"/>
      <c r="J533" s="252">
        <f>ROUND(I533*H533,0)</f>
        <v>0</v>
      </c>
      <c r="K533" s="250" t="s">
        <v>209</v>
      </c>
      <c r="L533" s="254"/>
      <c r="M533" s="255" t="s">
        <v>20</v>
      </c>
      <c r="N533" s="256" t="s">
        <v>46</v>
      </c>
      <c r="O533" s="79"/>
      <c r="P533" s="212">
        <f>O533*H533</f>
        <v>0</v>
      </c>
      <c r="Q533" s="212">
        <v>0</v>
      </c>
      <c r="R533" s="212">
        <f>Q533*H533</f>
        <v>0</v>
      </c>
      <c r="S533" s="212">
        <v>0</v>
      </c>
      <c r="T533" s="213">
        <f>S533*H533</f>
        <v>0</v>
      </c>
      <c r="AR533" s="17" t="s">
        <v>200</v>
      </c>
      <c r="AT533" s="17" t="s">
        <v>223</v>
      </c>
      <c r="AU533" s="17" t="s">
        <v>165</v>
      </c>
      <c r="AY533" s="17" t="s">
        <v>157</v>
      </c>
      <c r="BE533" s="214">
        <f>IF(N533="základní",J533,0)</f>
        <v>0</v>
      </c>
      <c r="BF533" s="214">
        <f>IF(N533="snížená",J533,0)</f>
        <v>0</v>
      </c>
      <c r="BG533" s="214">
        <f>IF(N533="zákl. přenesená",J533,0)</f>
        <v>0</v>
      </c>
      <c r="BH533" s="214">
        <f>IF(N533="sníž. přenesená",J533,0)</f>
        <v>0</v>
      </c>
      <c r="BI533" s="214">
        <f>IF(N533="nulová",J533,0)</f>
        <v>0</v>
      </c>
      <c r="BJ533" s="17" t="s">
        <v>165</v>
      </c>
      <c r="BK533" s="214">
        <f>ROUND(I533*H533,0)</f>
        <v>0</v>
      </c>
      <c r="BL533" s="17" t="s">
        <v>164</v>
      </c>
      <c r="BM533" s="17" t="s">
        <v>2999</v>
      </c>
    </row>
    <row r="534" spans="2:51" s="11" customFormat="1" ht="12">
      <c r="B534" s="215"/>
      <c r="C534" s="216"/>
      <c r="D534" s="217" t="s">
        <v>167</v>
      </c>
      <c r="E534" s="218" t="s">
        <v>20</v>
      </c>
      <c r="F534" s="219" t="s">
        <v>165</v>
      </c>
      <c r="G534" s="216"/>
      <c r="H534" s="220">
        <v>2</v>
      </c>
      <c r="I534" s="221"/>
      <c r="J534" s="216"/>
      <c r="K534" s="216"/>
      <c r="L534" s="222"/>
      <c r="M534" s="223"/>
      <c r="N534" s="224"/>
      <c r="O534" s="224"/>
      <c r="P534" s="224"/>
      <c r="Q534" s="224"/>
      <c r="R534" s="224"/>
      <c r="S534" s="224"/>
      <c r="T534" s="225"/>
      <c r="AT534" s="226" t="s">
        <v>167</v>
      </c>
      <c r="AU534" s="226" t="s">
        <v>165</v>
      </c>
      <c r="AV534" s="11" t="s">
        <v>165</v>
      </c>
      <c r="AW534" s="11" t="s">
        <v>34</v>
      </c>
      <c r="AX534" s="11" t="s">
        <v>8</v>
      </c>
      <c r="AY534" s="226" t="s">
        <v>157</v>
      </c>
    </row>
    <row r="535" spans="2:65" s="1" customFormat="1" ht="16.5" customHeight="1">
      <c r="B535" s="38"/>
      <c r="C535" s="248" t="s">
        <v>563</v>
      </c>
      <c r="D535" s="248" t="s">
        <v>223</v>
      </c>
      <c r="E535" s="249" t="s">
        <v>3000</v>
      </c>
      <c r="F535" s="250" t="s">
        <v>3001</v>
      </c>
      <c r="G535" s="251" t="s">
        <v>434</v>
      </c>
      <c r="H535" s="252">
        <v>2</v>
      </c>
      <c r="I535" s="253"/>
      <c r="J535" s="252">
        <f>ROUND(I535*H535,0)</f>
        <v>0</v>
      </c>
      <c r="K535" s="250" t="s">
        <v>209</v>
      </c>
      <c r="L535" s="254"/>
      <c r="M535" s="255" t="s">
        <v>20</v>
      </c>
      <c r="N535" s="256" t="s">
        <v>46</v>
      </c>
      <c r="O535" s="79"/>
      <c r="P535" s="212">
        <f>O535*H535</f>
        <v>0</v>
      </c>
      <c r="Q535" s="212">
        <v>0</v>
      </c>
      <c r="R535" s="212">
        <f>Q535*H535</f>
        <v>0</v>
      </c>
      <c r="S535" s="212">
        <v>0</v>
      </c>
      <c r="T535" s="213">
        <f>S535*H535</f>
        <v>0</v>
      </c>
      <c r="AR535" s="17" t="s">
        <v>200</v>
      </c>
      <c r="AT535" s="17" t="s">
        <v>223</v>
      </c>
      <c r="AU535" s="17" t="s">
        <v>165</v>
      </c>
      <c r="AY535" s="17" t="s">
        <v>157</v>
      </c>
      <c r="BE535" s="214">
        <f>IF(N535="základní",J535,0)</f>
        <v>0</v>
      </c>
      <c r="BF535" s="214">
        <f>IF(N535="snížená",J535,0)</f>
        <v>0</v>
      </c>
      <c r="BG535" s="214">
        <f>IF(N535="zákl. přenesená",J535,0)</f>
        <v>0</v>
      </c>
      <c r="BH535" s="214">
        <f>IF(N535="sníž. přenesená",J535,0)</f>
        <v>0</v>
      </c>
      <c r="BI535" s="214">
        <f>IF(N535="nulová",J535,0)</f>
        <v>0</v>
      </c>
      <c r="BJ535" s="17" t="s">
        <v>165</v>
      </c>
      <c r="BK535" s="214">
        <f>ROUND(I535*H535,0)</f>
        <v>0</v>
      </c>
      <c r="BL535" s="17" t="s">
        <v>164</v>
      </c>
      <c r="BM535" s="17" t="s">
        <v>3002</v>
      </c>
    </row>
    <row r="536" spans="2:51" s="11" customFormat="1" ht="12">
      <c r="B536" s="215"/>
      <c r="C536" s="216"/>
      <c r="D536" s="217" t="s">
        <v>167</v>
      </c>
      <c r="E536" s="218" t="s">
        <v>20</v>
      </c>
      <c r="F536" s="219" t="s">
        <v>165</v>
      </c>
      <c r="G536" s="216"/>
      <c r="H536" s="220">
        <v>2</v>
      </c>
      <c r="I536" s="221"/>
      <c r="J536" s="216"/>
      <c r="K536" s="216"/>
      <c r="L536" s="222"/>
      <c r="M536" s="223"/>
      <c r="N536" s="224"/>
      <c r="O536" s="224"/>
      <c r="P536" s="224"/>
      <c r="Q536" s="224"/>
      <c r="R536" s="224"/>
      <c r="S536" s="224"/>
      <c r="T536" s="225"/>
      <c r="AT536" s="226" t="s">
        <v>167</v>
      </c>
      <c r="AU536" s="226" t="s">
        <v>165</v>
      </c>
      <c r="AV536" s="11" t="s">
        <v>165</v>
      </c>
      <c r="AW536" s="11" t="s">
        <v>34</v>
      </c>
      <c r="AX536" s="11" t="s">
        <v>8</v>
      </c>
      <c r="AY536" s="226" t="s">
        <v>157</v>
      </c>
    </row>
    <row r="537" spans="2:65" s="1" customFormat="1" ht="16.5" customHeight="1">
      <c r="B537" s="38"/>
      <c r="C537" s="248" t="s">
        <v>568</v>
      </c>
      <c r="D537" s="248" t="s">
        <v>223</v>
      </c>
      <c r="E537" s="249" t="s">
        <v>3003</v>
      </c>
      <c r="F537" s="250" t="s">
        <v>3004</v>
      </c>
      <c r="G537" s="251" t="s">
        <v>434</v>
      </c>
      <c r="H537" s="252">
        <v>4</v>
      </c>
      <c r="I537" s="253"/>
      <c r="J537" s="252">
        <f>ROUND(I537*H537,0)</f>
        <v>0</v>
      </c>
      <c r="K537" s="250" t="s">
        <v>209</v>
      </c>
      <c r="L537" s="254"/>
      <c r="M537" s="255" t="s">
        <v>20</v>
      </c>
      <c r="N537" s="256" t="s">
        <v>46</v>
      </c>
      <c r="O537" s="79"/>
      <c r="P537" s="212">
        <f>O537*H537</f>
        <v>0</v>
      </c>
      <c r="Q537" s="212">
        <v>0</v>
      </c>
      <c r="R537" s="212">
        <f>Q537*H537</f>
        <v>0</v>
      </c>
      <c r="S537" s="212">
        <v>0</v>
      </c>
      <c r="T537" s="213">
        <f>S537*H537</f>
        <v>0</v>
      </c>
      <c r="AR537" s="17" t="s">
        <v>200</v>
      </c>
      <c r="AT537" s="17" t="s">
        <v>223</v>
      </c>
      <c r="AU537" s="17" t="s">
        <v>165</v>
      </c>
      <c r="AY537" s="17" t="s">
        <v>157</v>
      </c>
      <c r="BE537" s="214">
        <f>IF(N537="základní",J537,0)</f>
        <v>0</v>
      </c>
      <c r="BF537" s="214">
        <f>IF(N537="snížená",J537,0)</f>
        <v>0</v>
      </c>
      <c r="BG537" s="214">
        <f>IF(N537="zákl. přenesená",J537,0)</f>
        <v>0</v>
      </c>
      <c r="BH537" s="214">
        <f>IF(N537="sníž. přenesená",J537,0)</f>
        <v>0</v>
      </c>
      <c r="BI537" s="214">
        <f>IF(N537="nulová",J537,0)</f>
        <v>0</v>
      </c>
      <c r="BJ537" s="17" t="s">
        <v>165</v>
      </c>
      <c r="BK537" s="214">
        <f>ROUND(I537*H537,0)</f>
        <v>0</v>
      </c>
      <c r="BL537" s="17" t="s">
        <v>164</v>
      </c>
      <c r="BM537" s="17" t="s">
        <v>3005</v>
      </c>
    </row>
    <row r="538" spans="2:51" s="11" customFormat="1" ht="12">
      <c r="B538" s="215"/>
      <c r="C538" s="216"/>
      <c r="D538" s="217" t="s">
        <v>167</v>
      </c>
      <c r="E538" s="218" t="s">
        <v>20</v>
      </c>
      <c r="F538" s="219" t="s">
        <v>164</v>
      </c>
      <c r="G538" s="216"/>
      <c r="H538" s="220">
        <v>4</v>
      </c>
      <c r="I538" s="221"/>
      <c r="J538" s="216"/>
      <c r="K538" s="216"/>
      <c r="L538" s="222"/>
      <c r="M538" s="223"/>
      <c r="N538" s="224"/>
      <c r="O538" s="224"/>
      <c r="P538" s="224"/>
      <c r="Q538" s="224"/>
      <c r="R538" s="224"/>
      <c r="S538" s="224"/>
      <c r="T538" s="225"/>
      <c r="AT538" s="226" t="s">
        <v>167</v>
      </c>
      <c r="AU538" s="226" t="s">
        <v>165</v>
      </c>
      <c r="AV538" s="11" t="s">
        <v>165</v>
      </c>
      <c r="AW538" s="11" t="s">
        <v>34</v>
      </c>
      <c r="AX538" s="11" t="s">
        <v>8</v>
      </c>
      <c r="AY538" s="226" t="s">
        <v>157</v>
      </c>
    </row>
    <row r="539" spans="2:65" s="1" customFormat="1" ht="16.5" customHeight="1">
      <c r="B539" s="38"/>
      <c r="C539" s="248" t="s">
        <v>573</v>
      </c>
      <c r="D539" s="248" t="s">
        <v>223</v>
      </c>
      <c r="E539" s="249" t="s">
        <v>3006</v>
      </c>
      <c r="F539" s="250" t="s">
        <v>3007</v>
      </c>
      <c r="G539" s="251" t="s">
        <v>434</v>
      </c>
      <c r="H539" s="252">
        <v>2</v>
      </c>
      <c r="I539" s="253"/>
      <c r="J539" s="252">
        <f>ROUND(I539*H539,0)</f>
        <v>0</v>
      </c>
      <c r="K539" s="250" t="s">
        <v>209</v>
      </c>
      <c r="L539" s="254"/>
      <c r="M539" s="255" t="s">
        <v>20</v>
      </c>
      <c r="N539" s="256" t="s">
        <v>46</v>
      </c>
      <c r="O539" s="79"/>
      <c r="P539" s="212">
        <f>O539*H539</f>
        <v>0</v>
      </c>
      <c r="Q539" s="212">
        <v>0</v>
      </c>
      <c r="R539" s="212">
        <f>Q539*H539</f>
        <v>0</v>
      </c>
      <c r="S539" s="212">
        <v>0</v>
      </c>
      <c r="T539" s="213">
        <f>S539*H539</f>
        <v>0</v>
      </c>
      <c r="AR539" s="17" t="s">
        <v>200</v>
      </c>
      <c r="AT539" s="17" t="s">
        <v>223</v>
      </c>
      <c r="AU539" s="17" t="s">
        <v>165</v>
      </c>
      <c r="AY539" s="17" t="s">
        <v>157</v>
      </c>
      <c r="BE539" s="214">
        <f>IF(N539="základní",J539,0)</f>
        <v>0</v>
      </c>
      <c r="BF539" s="214">
        <f>IF(N539="snížená",J539,0)</f>
        <v>0</v>
      </c>
      <c r="BG539" s="214">
        <f>IF(N539="zákl. přenesená",J539,0)</f>
        <v>0</v>
      </c>
      <c r="BH539" s="214">
        <f>IF(N539="sníž. přenesená",J539,0)</f>
        <v>0</v>
      </c>
      <c r="BI539" s="214">
        <f>IF(N539="nulová",J539,0)</f>
        <v>0</v>
      </c>
      <c r="BJ539" s="17" t="s">
        <v>165</v>
      </c>
      <c r="BK539" s="214">
        <f>ROUND(I539*H539,0)</f>
        <v>0</v>
      </c>
      <c r="BL539" s="17" t="s">
        <v>164</v>
      </c>
      <c r="BM539" s="17" t="s">
        <v>3008</v>
      </c>
    </row>
    <row r="540" spans="2:51" s="11" customFormat="1" ht="12">
      <c r="B540" s="215"/>
      <c r="C540" s="216"/>
      <c r="D540" s="217" t="s">
        <v>167</v>
      </c>
      <c r="E540" s="218" t="s">
        <v>20</v>
      </c>
      <c r="F540" s="219" t="s">
        <v>165</v>
      </c>
      <c r="G540" s="216"/>
      <c r="H540" s="220">
        <v>2</v>
      </c>
      <c r="I540" s="221"/>
      <c r="J540" s="216"/>
      <c r="K540" s="216"/>
      <c r="L540" s="222"/>
      <c r="M540" s="223"/>
      <c r="N540" s="224"/>
      <c r="O540" s="224"/>
      <c r="P540" s="224"/>
      <c r="Q540" s="224"/>
      <c r="R540" s="224"/>
      <c r="S540" s="224"/>
      <c r="T540" s="225"/>
      <c r="AT540" s="226" t="s">
        <v>167</v>
      </c>
      <c r="AU540" s="226" t="s">
        <v>165</v>
      </c>
      <c r="AV540" s="11" t="s">
        <v>165</v>
      </c>
      <c r="AW540" s="11" t="s">
        <v>34</v>
      </c>
      <c r="AX540" s="11" t="s">
        <v>8</v>
      </c>
      <c r="AY540" s="226" t="s">
        <v>157</v>
      </c>
    </row>
    <row r="541" spans="2:65" s="1" customFormat="1" ht="16.5" customHeight="1">
      <c r="B541" s="38"/>
      <c r="C541" s="248" t="s">
        <v>577</v>
      </c>
      <c r="D541" s="248" t="s">
        <v>223</v>
      </c>
      <c r="E541" s="249" t="s">
        <v>3009</v>
      </c>
      <c r="F541" s="250" t="s">
        <v>3010</v>
      </c>
      <c r="G541" s="251" t="s">
        <v>434</v>
      </c>
      <c r="H541" s="252">
        <v>2</v>
      </c>
      <c r="I541" s="253"/>
      <c r="J541" s="252">
        <f>ROUND(I541*H541,0)</f>
        <v>0</v>
      </c>
      <c r="K541" s="250" t="s">
        <v>209</v>
      </c>
      <c r="L541" s="254"/>
      <c r="M541" s="255" t="s">
        <v>20</v>
      </c>
      <c r="N541" s="256" t="s">
        <v>46</v>
      </c>
      <c r="O541" s="79"/>
      <c r="P541" s="212">
        <f>O541*H541</f>
        <v>0</v>
      </c>
      <c r="Q541" s="212">
        <v>0</v>
      </c>
      <c r="R541" s="212">
        <f>Q541*H541</f>
        <v>0</v>
      </c>
      <c r="S541" s="212">
        <v>0</v>
      </c>
      <c r="T541" s="213">
        <f>S541*H541</f>
        <v>0</v>
      </c>
      <c r="AR541" s="17" t="s">
        <v>200</v>
      </c>
      <c r="AT541" s="17" t="s">
        <v>223</v>
      </c>
      <c r="AU541" s="17" t="s">
        <v>165</v>
      </c>
      <c r="AY541" s="17" t="s">
        <v>157</v>
      </c>
      <c r="BE541" s="214">
        <f>IF(N541="základní",J541,0)</f>
        <v>0</v>
      </c>
      <c r="BF541" s="214">
        <f>IF(N541="snížená",J541,0)</f>
        <v>0</v>
      </c>
      <c r="BG541" s="214">
        <f>IF(N541="zákl. přenesená",J541,0)</f>
        <v>0</v>
      </c>
      <c r="BH541" s="214">
        <f>IF(N541="sníž. přenesená",J541,0)</f>
        <v>0</v>
      </c>
      <c r="BI541" s="214">
        <f>IF(N541="nulová",J541,0)</f>
        <v>0</v>
      </c>
      <c r="BJ541" s="17" t="s">
        <v>165</v>
      </c>
      <c r="BK541" s="214">
        <f>ROUND(I541*H541,0)</f>
        <v>0</v>
      </c>
      <c r="BL541" s="17" t="s">
        <v>164</v>
      </c>
      <c r="BM541" s="17" t="s">
        <v>3011</v>
      </c>
    </row>
    <row r="542" spans="2:51" s="11" customFormat="1" ht="12">
      <c r="B542" s="215"/>
      <c r="C542" s="216"/>
      <c r="D542" s="217" t="s">
        <v>167</v>
      </c>
      <c r="E542" s="218" t="s">
        <v>20</v>
      </c>
      <c r="F542" s="219" t="s">
        <v>165</v>
      </c>
      <c r="G542" s="216"/>
      <c r="H542" s="220">
        <v>2</v>
      </c>
      <c r="I542" s="221"/>
      <c r="J542" s="216"/>
      <c r="K542" s="216"/>
      <c r="L542" s="222"/>
      <c r="M542" s="223"/>
      <c r="N542" s="224"/>
      <c r="O542" s="224"/>
      <c r="P542" s="224"/>
      <c r="Q542" s="224"/>
      <c r="R542" s="224"/>
      <c r="S542" s="224"/>
      <c r="T542" s="225"/>
      <c r="AT542" s="226" t="s">
        <v>167</v>
      </c>
      <c r="AU542" s="226" t="s">
        <v>165</v>
      </c>
      <c r="AV542" s="11" t="s">
        <v>165</v>
      </c>
      <c r="AW542" s="11" t="s">
        <v>34</v>
      </c>
      <c r="AX542" s="11" t="s">
        <v>8</v>
      </c>
      <c r="AY542" s="226" t="s">
        <v>157</v>
      </c>
    </row>
    <row r="543" spans="2:65" s="1" customFormat="1" ht="16.5" customHeight="1">
      <c r="B543" s="38"/>
      <c r="C543" s="248" t="s">
        <v>581</v>
      </c>
      <c r="D543" s="248" t="s">
        <v>223</v>
      </c>
      <c r="E543" s="249" t="s">
        <v>3012</v>
      </c>
      <c r="F543" s="250" t="s">
        <v>3013</v>
      </c>
      <c r="G543" s="251" t="s">
        <v>434</v>
      </c>
      <c r="H543" s="252">
        <v>2</v>
      </c>
      <c r="I543" s="253"/>
      <c r="J543" s="252">
        <f>ROUND(I543*H543,0)</f>
        <v>0</v>
      </c>
      <c r="K543" s="250" t="s">
        <v>209</v>
      </c>
      <c r="L543" s="254"/>
      <c r="M543" s="255" t="s">
        <v>20</v>
      </c>
      <c r="N543" s="256" t="s">
        <v>46</v>
      </c>
      <c r="O543" s="79"/>
      <c r="P543" s="212">
        <f>O543*H543</f>
        <v>0</v>
      </c>
      <c r="Q543" s="212">
        <v>0</v>
      </c>
      <c r="R543" s="212">
        <f>Q543*H543</f>
        <v>0</v>
      </c>
      <c r="S543" s="212">
        <v>0</v>
      </c>
      <c r="T543" s="213">
        <f>S543*H543</f>
        <v>0</v>
      </c>
      <c r="AR543" s="17" t="s">
        <v>200</v>
      </c>
      <c r="AT543" s="17" t="s">
        <v>223</v>
      </c>
      <c r="AU543" s="17" t="s">
        <v>165</v>
      </c>
      <c r="AY543" s="17" t="s">
        <v>157</v>
      </c>
      <c r="BE543" s="214">
        <f>IF(N543="základní",J543,0)</f>
        <v>0</v>
      </c>
      <c r="BF543" s="214">
        <f>IF(N543="snížená",J543,0)</f>
        <v>0</v>
      </c>
      <c r="BG543" s="214">
        <f>IF(N543="zákl. přenesená",J543,0)</f>
        <v>0</v>
      </c>
      <c r="BH543" s="214">
        <f>IF(N543="sníž. přenesená",J543,0)</f>
        <v>0</v>
      </c>
      <c r="BI543" s="214">
        <f>IF(N543="nulová",J543,0)</f>
        <v>0</v>
      </c>
      <c r="BJ543" s="17" t="s">
        <v>165</v>
      </c>
      <c r="BK543" s="214">
        <f>ROUND(I543*H543,0)</f>
        <v>0</v>
      </c>
      <c r="BL543" s="17" t="s">
        <v>164</v>
      </c>
      <c r="BM543" s="17" t="s">
        <v>3014</v>
      </c>
    </row>
    <row r="544" spans="2:51" s="11" customFormat="1" ht="12">
      <c r="B544" s="215"/>
      <c r="C544" s="216"/>
      <c r="D544" s="217" t="s">
        <v>167</v>
      </c>
      <c r="E544" s="218" t="s">
        <v>20</v>
      </c>
      <c r="F544" s="219" t="s">
        <v>165</v>
      </c>
      <c r="G544" s="216"/>
      <c r="H544" s="220">
        <v>2</v>
      </c>
      <c r="I544" s="221"/>
      <c r="J544" s="216"/>
      <c r="K544" s="216"/>
      <c r="L544" s="222"/>
      <c r="M544" s="223"/>
      <c r="N544" s="224"/>
      <c r="O544" s="224"/>
      <c r="P544" s="224"/>
      <c r="Q544" s="224"/>
      <c r="R544" s="224"/>
      <c r="S544" s="224"/>
      <c r="T544" s="225"/>
      <c r="AT544" s="226" t="s">
        <v>167</v>
      </c>
      <c r="AU544" s="226" t="s">
        <v>165</v>
      </c>
      <c r="AV544" s="11" t="s">
        <v>165</v>
      </c>
      <c r="AW544" s="11" t="s">
        <v>34</v>
      </c>
      <c r="AX544" s="11" t="s">
        <v>8</v>
      </c>
      <c r="AY544" s="226" t="s">
        <v>157</v>
      </c>
    </row>
    <row r="545" spans="2:65" s="1" customFormat="1" ht="16.5" customHeight="1">
      <c r="B545" s="38"/>
      <c r="C545" s="248" t="s">
        <v>586</v>
      </c>
      <c r="D545" s="248" t="s">
        <v>223</v>
      </c>
      <c r="E545" s="249" t="s">
        <v>3015</v>
      </c>
      <c r="F545" s="250" t="s">
        <v>3016</v>
      </c>
      <c r="G545" s="251" t="s">
        <v>434</v>
      </c>
      <c r="H545" s="252">
        <v>4</v>
      </c>
      <c r="I545" s="253"/>
      <c r="J545" s="252">
        <f>ROUND(I545*H545,0)</f>
        <v>0</v>
      </c>
      <c r="K545" s="250" t="s">
        <v>209</v>
      </c>
      <c r="L545" s="254"/>
      <c r="M545" s="255" t="s">
        <v>20</v>
      </c>
      <c r="N545" s="256" t="s">
        <v>46</v>
      </c>
      <c r="O545" s="79"/>
      <c r="P545" s="212">
        <f>O545*H545</f>
        <v>0</v>
      </c>
      <c r="Q545" s="212">
        <v>0</v>
      </c>
      <c r="R545" s="212">
        <f>Q545*H545</f>
        <v>0</v>
      </c>
      <c r="S545" s="212">
        <v>0</v>
      </c>
      <c r="T545" s="213">
        <f>S545*H545</f>
        <v>0</v>
      </c>
      <c r="AR545" s="17" t="s">
        <v>200</v>
      </c>
      <c r="AT545" s="17" t="s">
        <v>223</v>
      </c>
      <c r="AU545" s="17" t="s">
        <v>165</v>
      </c>
      <c r="AY545" s="17" t="s">
        <v>157</v>
      </c>
      <c r="BE545" s="214">
        <f>IF(N545="základní",J545,0)</f>
        <v>0</v>
      </c>
      <c r="BF545" s="214">
        <f>IF(N545="snížená",J545,0)</f>
        <v>0</v>
      </c>
      <c r="BG545" s="214">
        <f>IF(N545="zákl. přenesená",J545,0)</f>
        <v>0</v>
      </c>
      <c r="BH545" s="214">
        <f>IF(N545="sníž. přenesená",J545,0)</f>
        <v>0</v>
      </c>
      <c r="BI545" s="214">
        <f>IF(N545="nulová",J545,0)</f>
        <v>0</v>
      </c>
      <c r="BJ545" s="17" t="s">
        <v>165</v>
      </c>
      <c r="BK545" s="214">
        <f>ROUND(I545*H545,0)</f>
        <v>0</v>
      </c>
      <c r="BL545" s="17" t="s">
        <v>164</v>
      </c>
      <c r="BM545" s="17" t="s">
        <v>3017</v>
      </c>
    </row>
    <row r="546" spans="2:51" s="11" customFormat="1" ht="12">
      <c r="B546" s="215"/>
      <c r="C546" s="216"/>
      <c r="D546" s="217" t="s">
        <v>167</v>
      </c>
      <c r="E546" s="218" t="s">
        <v>20</v>
      </c>
      <c r="F546" s="219" t="s">
        <v>164</v>
      </c>
      <c r="G546" s="216"/>
      <c r="H546" s="220">
        <v>4</v>
      </c>
      <c r="I546" s="221"/>
      <c r="J546" s="216"/>
      <c r="K546" s="216"/>
      <c r="L546" s="222"/>
      <c r="M546" s="223"/>
      <c r="N546" s="224"/>
      <c r="O546" s="224"/>
      <c r="P546" s="224"/>
      <c r="Q546" s="224"/>
      <c r="R546" s="224"/>
      <c r="S546" s="224"/>
      <c r="T546" s="225"/>
      <c r="AT546" s="226" t="s">
        <v>167</v>
      </c>
      <c r="AU546" s="226" t="s">
        <v>165</v>
      </c>
      <c r="AV546" s="11" t="s">
        <v>165</v>
      </c>
      <c r="AW546" s="11" t="s">
        <v>34</v>
      </c>
      <c r="AX546" s="11" t="s">
        <v>8</v>
      </c>
      <c r="AY546" s="226" t="s">
        <v>157</v>
      </c>
    </row>
    <row r="547" spans="2:65" s="1" customFormat="1" ht="16.5" customHeight="1">
      <c r="B547" s="38"/>
      <c r="C547" s="248" t="s">
        <v>591</v>
      </c>
      <c r="D547" s="248" t="s">
        <v>223</v>
      </c>
      <c r="E547" s="249" t="s">
        <v>3018</v>
      </c>
      <c r="F547" s="250" t="s">
        <v>3019</v>
      </c>
      <c r="G547" s="251" t="s">
        <v>434</v>
      </c>
      <c r="H547" s="252">
        <v>12</v>
      </c>
      <c r="I547" s="253"/>
      <c r="J547" s="252">
        <f>ROUND(I547*H547,0)</f>
        <v>0</v>
      </c>
      <c r="K547" s="250" t="s">
        <v>209</v>
      </c>
      <c r="L547" s="254"/>
      <c r="M547" s="255" t="s">
        <v>20</v>
      </c>
      <c r="N547" s="256" t="s">
        <v>46</v>
      </c>
      <c r="O547" s="79"/>
      <c r="P547" s="212">
        <f>O547*H547</f>
        <v>0</v>
      </c>
      <c r="Q547" s="212">
        <v>0</v>
      </c>
      <c r="R547" s="212">
        <f>Q547*H547</f>
        <v>0</v>
      </c>
      <c r="S547" s="212">
        <v>0</v>
      </c>
      <c r="T547" s="213">
        <f>S547*H547</f>
        <v>0</v>
      </c>
      <c r="AR547" s="17" t="s">
        <v>200</v>
      </c>
      <c r="AT547" s="17" t="s">
        <v>223</v>
      </c>
      <c r="AU547" s="17" t="s">
        <v>165</v>
      </c>
      <c r="AY547" s="17" t="s">
        <v>157</v>
      </c>
      <c r="BE547" s="214">
        <f>IF(N547="základní",J547,0)</f>
        <v>0</v>
      </c>
      <c r="BF547" s="214">
        <f>IF(N547="snížená",J547,0)</f>
        <v>0</v>
      </c>
      <c r="BG547" s="214">
        <f>IF(N547="zákl. přenesená",J547,0)</f>
        <v>0</v>
      </c>
      <c r="BH547" s="214">
        <f>IF(N547="sníž. přenesená",J547,0)</f>
        <v>0</v>
      </c>
      <c r="BI547" s="214">
        <f>IF(N547="nulová",J547,0)</f>
        <v>0</v>
      </c>
      <c r="BJ547" s="17" t="s">
        <v>165</v>
      </c>
      <c r="BK547" s="214">
        <f>ROUND(I547*H547,0)</f>
        <v>0</v>
      </c>
      <c r="BL547" s="17" t="s">
        <v>164</v>
      </c>
      <c r="BM547" s="17" t="s">
        <v>3020</v>
      </c>
    </row>
    <row r="548" spans="2:51" s="11" customFormat="1" ht="12">
      <c r="B548" s="215"/>
      <c r="C548" s="216"/>
      <c r="D548" s="217" t="s">
        <v>167</v>
      </c>
      <c r="E548" s="218" t="s">
        <v>20</v>
      </c>
      <c r="F548" s="219" t="s">
        <v>1658</v>
      </c>
      <c r="G548" s="216"/>
      <c r="H548" s="220">
        <v>12</v>
      </c>
      <c r="I548" s="221"/>
      <c r="J548" s="216"/>
      <c r="K548" s="216"/>
      <c r="L548" s="222"/>
      <c r="M548" s="223"/>
      <c r="N548" s="224"/>
      <c r="O548" s="224"/>
      <c r="P548" s="224"/>
      <c r="Q548" s="224"/>
      <c r="R548" s="224"/>
      <c r="S548" s="224"/>
      <c r="T548" s="225"/>
      <c r="AT548" s="226" t="s">
        <v>167</v>
      </c>
      <c r="AU548" s="226" t="s">
        <v>165</v>
      </c>
      <c r="AV548" s="11" t="s">
        <v>165</v>
      </c>
      <c r="AW548" s="11" t="s">
        <v>34</v>
      </c>
      <c r="AX548" s="11" t="s">
        <v>8</v>
      </c>
      <c r="AY548" s="226" t="s">
        <v>157</v>
      </c>
    </row>
    <row r="549" spans="2:65" s="1" customFormat="1" ht="16.5" customHeight="1">
      <c r="B549" s="38"/>
      <c r="C549" s="248" t="s">
        <v>597</v>
      </c>
      <c r="D549" s="248" t="s">
        <v>223</v>
      </c>
      <c r="E549" s="249" t="s">
        <v>3021</v>
      </c>
      <c r="F549" s="250" t="s">
        <v>3022</v>
      </c>
      <c r="G549" s="251" t="s">
        <v>434</v>
      </c>
      <c r="H549" s="252">
        <v>2</v>
      </c>
      <c r="I549" s="253"/>
      <c r="J549" s="252">
        <f>ROUND(I549*H549,0)</f>
        <v>0</v>
      </c>
      <c r="K549" s="250" t="s">
        <v>209</v>
      </c>
      <c r="L549" s="254"/>
      <c r="M549" s="255" t="s">
        <v>20</v>
      </c>
      <c r="N549" s="256" t="s">
        <v>46</v>
      </c>
      <c r="O549" s="79"/>
      <c r="P549" s="212">
        <f>O549*H549</f>
        <v>0</v>
      </c>
      <c r="Q549" s="212">
        <v>0</v>
      </c>
      <c r="R549" s="212">
        <f>Q549*H549</f>
        <v>0</v>
      </c>
      <c r="S549" s="212">
        <v>0</v>
      </c>
      <c r="T549" s="213">
        <f>S549*H549</f>
        <v>0</v>
      </c>
      <c r="AR549" s="17" t="s">
        <v>200</v>
      </c>
      <c r="AT549" s="17" t="s">
        <v>223</v>
      </c>
      <c r="AU549" s="17" t="s">
        <v>165</v>
      </c>
      <c r="AY549" s="17" t="s">
        <v>157</v>
      </c>
      <c r="BE549" s="214">
        <f>IF(N549="základní",J549,0)</f>
        <v>0</v>
      </c>
      <c r="BF549" s="214">
        <f>IF(N549="snížená",J549,0)</f>
        <v>0</v>
      </c>
      <c r="BG549" s="214">
        <f>IF(N549="zákl. přenesená",J549,0)</f>
        <v>0</v>
      </c>
      <c r="BH549" s="214">
        <f>IF(N549="sníž. přenesená",J549,0)</f>
        <v>0</v>
      </c>
      <c r="BI549" s="214">
        <f>IF(N549="nulová",J549,0)</f>
        <v>0</v>
      </c>
      <c r="BJ549" s="17" t="s">
        <v>165</v>
      </c>
      <c r="BK549" s="214">
        <f>ROUND(I549*H549,0)</f>
        <v>0</v>
      </c>
      <c r="BL549" s="17" t="s">
        <v>164</v>
      </c>
      <c r="BM549" s="17" t="s">
        <v>3023</v>
      </c>
    </row>
    <row r="550" spans="2:51" s="11" customFormat="1" ht="12">
      <c r="B550" s="215"/>
      <c r="C550" s="216"/>
      <c r="D550" s="217" t="s">
        <v>167</v>
      </c>
      <c r="E550" s="218" t="s">
        <v>20</v>
      </c>
      <c r="F550" s="219" t="s">
        <v>165</v>
      </c>
      <c r="G550" s="216"/>
      <c r="H550" s="220">
        <v>2</v>
      </c>
      <c r="I550" s="221"/>
      <c r="J550" s="216"/>
      <c r="K550" s="216"/>
      <c r="L550" s="222"/>
      <c r="M550" s="223"/>
      <c r="N550" s="224"/>
      <c r="O550" s="224"/>
      <c r="P550" s="224"/>
      <c r="Q550" s="224"/>
      <c r="R550" s="224"/>
      <c r="S550" s="224"/>
      <c r="T550" s="225"/>
      <c r="AT550" s="226" t="s">
        <v>167</v>
      </c>
      <c r="AU550" s="226" t="s">
        <v>165</v>
      </c>
      <c r="AV550" s="11" t="s">
        <v>165</v>
      </c>
      <c r="AW550" s="11" t="s">
        <v>34</v>
      </c>
      <c r="AX550" s="11" t="s">
        <v>8</v>
      </c>
      <c r="AY550" s="226" t="s">
        <v>157</v>
      </c>
    </row>
    <row r="551" spans="2:65" s="1" customFormat="1" ht="16.5" customHeight="1">
      <c r="B551" s="38"/>
      <c r="C551" s="248" t="s">
        <v>602</v>
      </c>
      <c r="D551" s="248" t="s">
        <v>223</v>
      </c>
      <c r="E551" s="249" t="s">
        <v>3024</v>
      </c>
      <c r="F551" s="250" t="s">
        <v>3025</v>
      </c>
      <c r="G551" s="251" t="s">
        <v>434</v>
      </c>
      <c r="H551" s="252">
        <v>8</v>
      </c>
      <c r="I551" s="253"/>
      <c r="J551" s="252">
        <f>ROUND(I551*H551,0)</f>
        <v>0</v>
      </c>
      <c r="K551" s="250" t="s">
        <v>209</v>
      </c>
      <c r="L551" s="254"/>
      <c r="M551" s="255" t="s">
        <v>20</v>
      </c>
      <c r="N551" s="256" t="s">
        <v>46</v>
      </c>
      <c r="O551" s="79"/>
      <c r="P551" s="212">
        <f>O551*H551</f>
        <v>0</v>
      </c>
      <c r="Q551" s="212">
        <v>0</v>
      </c>
      <c r="R551" s="212">
        <f>Q551*H551</f>
        <v>0</v>
      </c>
      <c r="S551" s="212">
        <v>0</v>
      </c>
      <c r="T551" s="213">
        <f>S551*H551</f>
        <v>0</v>
      </c>
      <c r="AR551" s="17" t="s">
        <v>200</v>
      </c>
      <c r="AT551" s="17" t="s">
        <v>223</v>
      </c>
      <c r="AU551" s="17" t="s">
        <v>165</v>
      </c>
      <c r="AY551" s="17" t="s">
        <v>157</v>
      </c>
      <c r="BE551" s="214">
        <f>IF(N551="základní",J551,0)</f>
        <v>0</v>
      </c>
      <c r="BF551" s="214">
        <f>IF(N551="snížená",J551,0)</f>
        <v>0</v>
      </c>
      <c r="BG551" s="214">
        <f>IF(N551="zákl. přenesená",J551,0)</f>
        <v>0</v>
      </c>
      <c r="BH551" s="214">
        <f>IF(N551="sníž. přenesená",J551,0)</f>
        <v>0</v>
      </c>
      <c r="BI551" s="214">
        <f>IF(N551="nulová",J551,0)</f>
        <v>0</v>
      </c>
      <c r="BJ551" s="17" t="s">
        <v>165</v>
      </c>
      <c r="BK551" s="214">
        <f>ROUND(I551*H551,0)</f>
        <v>0</v>
      </c>
      <c r="BL551" s="17" t="s">
        <v>164</v>
      </c>
      <c r="BM551" s="17" t="s">
        <v>3026</v>
      </c>
    </row>
    <row r="552" spans="2:51" s="11" customFormat="1" ht="12">
      <c r="B552" s="215"/>
      <c r="C552" s="216"/>
      <c r="D552" s="217" t="s">
        <v>167</v>
      </c>
      <c r="E552" s="218" t="s">
        <v>20</v>
      </c>
      <c r="F552" s="219" t="s">
        <v>2709</v>
      </c>
      <c r="G552" s="216"/>
      <c r="H552" s="220">
        <v>8</v>
      </c>
      <c r="I552" s="221"/>
      <c r="J552" s="216"/>
      <c r="K552" s="216"/>
      <c r="L552" s="222"/>
      <c r="M552" s="223"/>
      <c r="N552" s="224"/>
      <c r="O552" s="224"/>
      <c r="P552" s="224"/>
      <c r="Q552" s="224"/>
      <c r="R552" s="224"/>
      <c r="S552" s="224"/>
      <c r="T552" s="225"/>
      <c r="AT552" s="226" t="s">
        <v>167</v>
      </c>
      <c r="AU552" s="226" t="s">
        <v>165</v>
      </c>
      <c r="AV552" s="11" t="s">
        <v>165</v>
      </c>
      <c r="AW552" s="11" t="s">
        <v>34</v>
      </c>
      <c r="AX552" s="11" t="s">
        <v>8</v>
      </c>
      <c r="AY552" s="226" t="s">
        <v>157</v>
      </c>
    </row>
    <row r="553" spans="2:65" s="1" customFormat="1" ht="16.5" customHeight="1">
      <c r="B553" s="38"/>
      <c r="C553" s="248" t="s">
        <v>608</v>
      </c>
      <c r="D553" s="248" t="s">
        <v>223</v>
      </c>
      <c r="E553" s="249" t="s">
        <v>3027</v>
      </c>
      <c r="F553" s="250" t="s">
        <v>3028</v>
      </c>
      <c r="G553" s="251" t="s">
        <v>434</v>
      </c>
      <c r="H553" s="252">
        <v>22</v>
      </c>
      <c r="I553" s="253"/>
      <c r="J553" s="252">
        <f>ROUND(I553*H553,0)</f>
        <v>0</v>
      </c>
      <c r="K553" s="250" t="s">
        <v>209</v>
      </c>
      <c r="L553" s="254"/>
      <c r="M553" s="255" t="s">
        <v>20</v>
      </c>
      <c r="N553" s="256" t="s">
        <v>46</v>
      </c>
      <c r="O553" s="79"/>
      <c r="P553" s="212">
        <f>O553*H553</f>
        <v>0</v>
      </c>
      <c r="Q553" s="212">
        <v>0</v>
      </c>
      <c r="R553" s="212">
        <f>Q553*H553</f>
        <v>0</v>
      </c>
      <c r="S553" s="212">
        <v>0</v>
      </c>
      <c r="T553" s="213">
        <f>S553*H553</f>
        <v>0</v>
      </c>
      <c r="AR553" s="17" t="s">
        <v>200</v>
      </c>
      <c r="AT553" s="17" t="s">
        <v>223</v>
      </c>
      <c r="AU553" s="17" t="s">
        <v>165</v>
      </c>
      <c r="AY553" s="17" t="s">
        <v>157</v>
      </c>
      <c r="BE553" s="214">
        <f>IF(N553="základní",J553,0)</f>
        <v>0</v>
      </c>
      <c r="BF553" s="214">
        <f>IF(N553="snížená",J553,0)</f>
        <v>0</v>
      </c>
      <c r="BG553" s="214">
        <f>IF(N553="zákl. přenesená",J553,0)</f>
        <v>0</v>
      </c>
      <c r="BH553" s="214">
        <f>IF(N553="sníž. přenesená",J553,0)</f>
        <v>0</v>
      </c>
      <c r="BI553" s="214">
        <f>IF(N553="nulová",J553,0)</f>
        <v>0</v>
      </c>
      <c r="BJ553" s="17" t="s">
        <v>165</v>
      </c>
      <c r="BK553" s="214">
        <f>ROUND(I553*H553,0)</f>
        <v>0</v>
      </c>
      <c r="BL553" s="17" t="s">
        <v>164</v>
      </c>
      <c r="BM553" s="17" t="s">
        <v>3029</v>
      </c>
    </row>
    <row r="554" spans="2:51" s="11" customFormat="1" ht="12">
      <c r="B554" s="215"/>
      <c r="C554" s="216"/>
      <c r="D554" s="217" t="s">
        <v>167</v>
      </c>
      <c r="E554" s="218" t="s">
        <v>20</v>
      </c>
      <c r="F554" s="219" t="s">
        <v>3030</v>
      </c>
      <c r="G554" s="216"/>
      <c r="H554" s="220">
        <v>22</v>
      </c>
      <c r="I554" s="221"/>
      <c r="J554" s="216"/>
      <c r="K554" s="216"/>
      <c r="L554" s="222"/>
      <c r="M554" s="223"/>
      <c r="N554" s="224"/>
      <c r="O554" s="224"/>
      <c r="P554" s="224"/>
      <c r="Q554" s="224"/>
      <c r="R554" s="224"/>
      <c r="S554" s="224"/>
      <c r="T554" s="225"/>
      <c r="AT554" s="226" t="s">
        <v>167</v>
      </c>
      <c r="AU554" s="226" t="s">
        <v>165</v>
      </c>
      <c r="AV554" s="11" t="s">
        <v>165</v>
      </c>
      <c r="AW554" s="11" t="s">
        <v>34</v>
      </c>
      <c r="AX554" s="11" t="s">
        <v>8</v>
      </c>
      <c r="AY554" s="226" t="s">
        <v>157</v>
      </c>
    </row>
    <row r="555" spans="2:65" s="1" customFormat="1" ht="16.5" customHeight="1">
      <c r="B555" s="38"/>
      <c r="C555" s="248" t="s">
        <v>613</v>
      </c>
      <c r="D555" s="248" t="s">
        <v>223</v>
      </c>
      <c r="E555" s="249" t="s">
        <v>3031</v>
      </c>
      <c r="F555" s="250" t="s">
        <v>3032</v>
      </c>
      <c r="G555" s="251" t="s">
        <v>434</v>
      </c>
      <c r="H555" s="252">
        <v>2</v>
      </c>
      <c r="I555" s="253"/>
      <c r="J555" s="252">
        <f>ROUND(I555*H555,0)</f>
        <v>0</v>
      </c>
      <c r="K555" s="250" t="s">
        <v>209</v>
      </c>
      <c r="L555" s="254"/>
      <c r="M555" s="255" t="s">
        <v>20</v>
      </c>
      <c r="N555" s="256" t="s">
        <v>46</v>
      </c>
      <c r="O555" s="79"/>
      <c r="P555" s="212">
        <f>O555*H555</f>
        <v>0</v>
      </c>
      <c r="Q555" s="212">
        <v>0</v>
      </c>
      <c r="R555" s="212">
        <f>Q555*H555</f>
        <v>0</v>
      </c>
      <c r="S555" s="212">
        <v>0</v>
      </c>
      <c r="T555" s="213">
        <f>S555*H555</f>
        <v>0</v>
      </c>
      <c r="AR555" s="17" t="s">
        <v>200</v>
      </c>
      <c r="AT555" s="17" t="s">
        <v>223</v>
      </c>
      <c r="AU555" s="17" t="s">
        <v>165</v>
      </c>
      <c r="AY555" s="17" t="s">
        <v>157</v>
      </c>
      <c r="BE555" s="214">
        <f>IF(N555="základní",J555,0)</f>
        <v>0</v>
      </c>
      <c r="BF555" s="214">
        <f>IF(N555="snížená",J555,0)</f>
        <v>0</v>
      </c>
      <c r="BG555" s="214">
        <f>IF(N555="zákl. přenesená",J555,0)</f>
        <v>0</v>
      </c>
      <c r="BH555" s="214">
        <f>IF(N555="sníž. přenesená",J555,0)</f>
        <v>0</v>
      </c>
      <c r="BI555" s="214">
        <f>IF(N555="nulová",J555,0)</f>
        <v>0</v>
      </c>
      <c r="BJ555" s="17" t="s">
        <v>165</v>
      </c>
      <c r="BK555" s="214">
        <f>ROUND(I555*H555,0)</f>
        <v>0</v>
      </c>
      <c r="BL555" s="17" t="s">
        <v>164</v>
      </c>
      <c r="BM555" s="17" t="s">
        <v>3033</v>
      </c>
    </row>
    <row r="556" spans="2:51" s="11" customFormat="1" ht="12">
      <c r="B556" s="215"/>
      <c r="C556" s="216"/>
      <c r="D556" s="217" t="s">
        <v>167</v>
      </c>
      <c r="E556" s="218" t="s">
        <v>20</v>
      </c>
      <c r="F556" s="219" t="s">
        <v>165</v>
      </c>
      <c r="G556" s="216"/>
      <c r="H556" s="220">
        <v>2</v>
      </c>
      <c r="I556" s="221"/>
      <c r="J556" s="216"/>
      <c r="K556" s="216"/>
      <c r="L556" s="222"/>
      <c r="M556" s="223"/>
      <c r="N556" s="224"/>
      <c r="O556" s="224"/>
      <c r="P556" s="224"/>
      <c r="Q556" s="224"/>
      <c r="R556" s="224"/>
      <c r="S556" s="224"/>
      <c r="T556" s="225"/>
      <c r="AT556" s="226" t="s">
        <v>167</v>
      </c>
      <c r="AU556" s="226" t="s">
        <v>165</v>
      </c>
      <c r="AV556" s="11" t="s">
        <v>165</v>
      </c>
      <c r="AW556" s="11" t="s">
        <v>34</v>
      </c>
      <c r="AX556" s="11" t="s">
        <v>8</v>
      </c>
      <c r="AY556" s="226" t="s">
        <v>157</v>
      </c>
    </row>
    <row r="557" spans="2:65" s="1" customFormat="1" ht="16.5" customHeight="1">
      <c r="B557" s="38"/>
      <c r="C557" s="248" t="s">
        <v>618</v>
      </c>
      <c r="D557" s="248" t="s">
        <v>223</v>
      </c>
      <c r="E557" s="249" t="s">
        <v>3034</v>
      </c>
      <c r="F557" s="250" t="s">
        <v>3035</v>
      </c>
      <c r="G557" s="251" t="s">
        <v>434</v>
      </c>
      <c r="H557" s="252">
        <v>46</v>
      </c>
      <c r="I557" s="253"/>
      <c r="J557" s="252">
        <f>ROUND(I557*H557,0)</f>
        <v>0</v>
      </c>
      <c r="K557" s="250" t="s">
        <v>209</v>
      </c>
      <c r="L557" s="254"/>
      <c r="M557" s="255" t="s">
        <v>20</v>
      </c>
      <c r="N557" s="256" t="s">
        <v>46</v>
      </c>
      <c r="O557" s="79"/>
      <c r="P557" s="212">
        <f>O557*H557</f>
        <v>0</v>
      </c>
      <c r="Q557" s="212">
        <v>0</v>
      </c>
      <c r="R557" s="212">
        <f>Q557*H557</f>
        <v>0</v>
      </c>
      <c r="S557" s="212">
        <v>0</v>
      </c>
      <c r="T557" s="213">
        <f>S557*H557</f>
        <v>0</v>
      </c>
      <c r="AR557" s="17" t="s">
        <v>200</v>
      </c>
      <c r="AT557" s="17" t="s">
        <v>223</v>
      </c>
      <c r="AU557" s="17" t="s">
        <v>165</v>
      </c>
      <c r="AY557" s="17" t="s">
        <v>157</v>
      </c>
      <c r="BE557" s="214">
        <f>IF(N557="základní",J557,0)</f>
        <v>0</v>
      </c>
      <c r="BF557" s="214">
        <f>IF(N557="snížená",J557,0)</f>
        <v>0</v>
      </c>
      <c r="BG557" s="214">
        <f>IF(N557="zákl. přenesená",J557,0)</f>
        <v>0</v>
      </c>
      <c r="BH557" s="214">
        <f>IF(N557="sníž. přenesená",J557,0)</f>
        <v>0</v>
      </c>
      <c r="BI557" s="214">
        <f>IF(N557="nulová",J557,0)</f>
        <v>0</v>
      </c>
      <c r="BJ557" s="17" t="s">
        <v>165</v>
      </c>
      <c r="BK557" s="214">
        <f>ROUND(I557*H557,0)</f>
        <v>0</v>
      </c>
      <c r="BL557" s="17" t="s">
        <v>164</v>
      </c>
      <c r="BM557" s="17" t="s">
        <v>3036</v>
      </c>
    </row>
    <row r="558" spans="2:51" s="11" customFormat="1" ht="12">
      <c r="B558" s="215"/>
      <c r="C558" s="216"/>
      <c r="D558" s="217" t="s">
        <v>167</v>
      </c>
      <c r="E558" s="218" t="s">
        <v>20</v>
      </c>
      <c r="F558" s="219" t="s">
        <v>3037</v>
      </c>
      <c r="G558" s="216"/>
      <c r="H558" s="220">
        <v>46</v>
      </c>
      <c r="I558" s="221"/>
      <c r="J558" s="216"/>
      <c r="K558" s="216"/>
      <c r="L558" s="222"/>
      <c r="M558" s="223"/>
      <c r="N558" s="224"/>
      <c r="O558" s="224"/>
      <c r="P558" s="224"/>
      <c r="Q558" s="224"/>
      <c r="R558" s="224"/>
      <c r="S558" s="224"/>
      <c r="T558" s="225"/>
      <c r="AT558" s="226" t="s">
        <v>167</v>
      </c>
      <c r="AU558" s="226" t="s">
        <v>165</v>
      </c>
      <c r="AV558" s="11" t="s">
        <v>165</v>
      </c>
      <c r="AW558" s="11" t="s">
        <v>34</v>
      </c>
      <c r="AX558" s="11" t="s">
        <v>8</v>
      </c>
      <c r="AY558" s="226" t="s">
        <v>157</v>
      </c>
    </row>
    <row r="559" spans="2:65" s="1" customFormat="1" ht="16.5" customHeight="1">
      <c r="B559" s="38"/>
      <c r="C559" s="248" t="s">
        <v>624</v>
      </c>
      <c r="D559" s="248" t="s">
        <v>223</v>
      </c>
      <c r="E559" s="249" t="s">
        <v>3038</v>
      </c>
      <c r="F559" s="250" t="s">
        <v>3039</v>
      </c>
      <c r="G559" s="251" t="s">
        <v>434</v>
      </c>
      <c r="H559" s="252">
        <v>1</v>
      </c>
      <c r="I559" s="253"/>
      <c r="J559" s="252">
        <f>ROUND(I559*H559,0)</f>
        <v>0</v>
      </c>
      <c r="K559" s="250" t="s">
        <v>209</v>
      </c>
      <c r="L559" s="254"/>
      <c r="M559" s="255" t="s">
        <v>20</v>
      </c>
      <c r="N559" s="256" t="s">
        <v>46</v>
      </c>
      <c r="O559" s="79"/>
      <c r="P559" s="212">
        <f>O559*H559</f>
        <v>0</v>
      </c>
      <c r="Q559" s="212">
        <v>0</v>
      </c>
      <c r="R559" s="212">
        <f>Q559*H559</f>
        <v>0</v>
      </c>
      <c r="S559" s="212">
        <v>0</v>
      </c>
      <c r="T559" s="213">
        <f>S559*H559</f>
        <v>0</v>
      </c>
      <c r="AR559" s="17" t="s">
        <v>200</v>
      </c>
      <c r="AT559" s="17" t="s">
        <v>223</v>
      </c>
      <c r="AU559" s="17" t="s">
        <v>165</v>
      </c>
      <c r="AY559" s="17" t="s">
        <v>157</v>
      </c>
      <c r="BE559" s="214">
        <f>IF(N559="základní",J559,0)</f>
        <v>0</v>
      </c>
      <c r="BF559" s="214">
        <f>IF(N559="snížená",J559,0)</f>
        <v>0</v>
      </c>
      <c r="BG559" s="214">
        <f>IF(N559="zákl. přenesená",J559,0)</f>
        <v>0</v>
      </c>
      <c r="BH559" s="214">
        <f>IF(N559="sníž. přenesená",J559,0)</f>
        <v>0</v>
      </c>
      <c r="BI559" s="214">
        <f>IF(N559="nulová",J559,0)</f>
        <v>0</v>
      </c>
      <c r="BJ559" s="17" t="s">
        <v>165</v>
      </c>
      <c r="BK559" s="214">
        <f>ROUND(I559*H559,0)</f>
        <v>0</v>
      </c>
      <c r="BL559" s="17" t="s">
        <v>164</v>
      </c>
      <c r="BM559" s="17" t="s">
        <v>3040</v>
      </c>
    </row>
    <row r="560" spans="2:51" s="11" customFormat="1" ht="12">
      <c r="B560" s="215"/>
      <c r="C560" s="216"/>
      <c r="D560" s="217" t="s">
        <v>167</v>
      </c>
      <c r="E560" s="218" t="s">
        <v>20</v>
      </c>
      <c r="F560" s="219" t="s">
        <v>8</v>
      </c>
      <c r="G560" s="216"/>
      <c r="H560" s="220">
        <v>1</v>
      </c>
      <c r="I560" s="221"/>
      <c r="J560" s="216"/>
      <c r="K560" s="216"/>
      <c r="L560" s="222"/>
      <c r="M560" s="223"/>
      <c r="N560" s="224"/>
      <c r="O560" s="224"/>
      <c r="P560" s="224"/>
      <c r="Q560" s="224"/>
      <c r="R560" s="224"/>
      <c r="S560" s="224"/>
      <c r="T560" s="225"/>
      <c r="AT560" s="226" t="s">
        <v>167</v>
      </c>
      <c r="AU560" s="226" t="s">
        <v>165</v>
      </c>
      <c r="AV560" s="11" t="s">
        <v>165</v>
      </c>
      <c r="AW560" s="11" t="s">
        <v>34</v>
      </c>
      <c r="AX560" s="11" t="s">
        <v>8</v>
      </c>
      <c r="AY560" s="226" t="s">
        <v>157</v>
      </c>
    </row>
    <row r="561" spans="2:65" s="1" customFormat="1" ht="16.5" customHeight="1">
      <c r="B561" s="38"/>
      <c r="C561" s="248" t="s">
        <v>628</v>
      </c>
      <c r="D561" s="248" t="s">
        <v>223</v>
      </c>
      <c r="E561" s="249" t="s">
        <v>3041</v>
      </c>
      <c r="F561" s="250" t="s">
        <v>3042</v>
      </c>
      <c r="G561" s="251" t="s">
        <v>434</v>
      </c>
      <c r="H561" s="252">
        <v>2</v>
      </c>
      <c r="I561" s="253"/>
      <c r="J561" s="252">
        <f>ROUND(I561*H561,0)</f>
        <v>0</v>
      </c>
      <c r="K561" s="250" t="s">
        <v>209</v>
      </c>
      <c r="L561" s="254"/>
      <c r="M561" s="255" t="s">
        <v>20</v>
      </c>
      <c r="N561" s="256" t="s">
        <v>46</v>
      </c>
      <c r="O561" s="79"/>
      <c r="P561" s="212">
        <f>O561*H561</f>
        <v>0</v>
      </c>
      <c r="Q561" s="212">
        <v>0</v>
      </c>
      <c r="R561" s="212">
        <f>Q561*H561</f>
        <v>0</v>
      </c>
      <c r="S561" s="212">
        <v>0</v>
      </c>
      <c r="T561" s="213">
        <f>S561*H561</f>
        <v>0</v>
      </c>
      <c r="AR561" s="17" t="s">
        <v>200</v>
      </c>
      <c r="AT561" s="17" t="s">
        <v>223</v>
      </c>
      <c r="AU561" s="17" t="s">
        <v>165</v>
      </c>
      <c r="AY561" s="17" t="s">
        <v>157</v>
      </c>
      <c r="BE561" s="214">
        <f>IF(N561="základní",J561,0)</f>
        <v>0</v>
      </c>
      <c r="BF561" s="214">
        <f>IF(N561="snížená",J561,0)</f>
        <v>0</v>
      </c>
      <c r="BG561" s="214">
        <f>IF(N561="zákl. přenesená",J561,0)</f>
        <v>0</v>
      </c>
      <c r="BH561" s="214">
        <f>IF(N561="sníž. přenesená",J561,0)</f>
        <v>0</v>
      </c>
      <c r="BI561" s="214">
        <f>IF(N561="nulová",J561,0)</f>
        <v>0</v>
      </c>
      <c r="BJ561" s="17" t="s">
        <v>165</v>
      </c>
      <c r="BK561" s="214">
        <f>ROUND(I561*H561,0)</f>
        <v>0</v>
      </c>
      <c r="BL561" s="17" t="s">
        <v>164</v>
      </c>
      <c r="BM561" s="17" t="s">
        <v>3043</v>
      </c>
    </row>
    <row r="562" spans="2:51" s="11" customFormat="1" ht="12">
      <c r="B562" s="215"/>
      <c r="C562" s="216"/>
      <c r="D562" s="217" t="s">
        <v>167</v>
      </c>
      <c r="E562" s="218" t="s">
        <v>20</v>
      </c>
      <c r="F562" s="219" t="s">
        <v>165</v>
      </c>
      <c r="G562" s="216"/>
      <c r="H562" s="220">
        <v>2</v>
      </c>
      <c r="I562" s="221"/>
      <c r="J562" s="216"/>
      <c r="K562" s="216"/>
      <c r="L562" s="222"/>
      <c r="M562" s="223"/>
      <c r="N562" s="224"/>
      <c r="O562" s="224"/>
      <c r="P562" s="224"/>
      <c r="Q562" s="224"/>
      <c r="R562" s="224"/>
      <c r="S562" s="224"/>
      <c r="T562" s="225"/>
      <c r="AT562" s="226" t="s">
        <v>167</v>
      </c>
      <c r="AU562" s="226" t="s">
        <v>165</v>
      </c>
      <c r="AV562" s="11" t="s">
        <v>165</v>
      </c>
      <c r="AW562" s="11" t="s">
        <v>34</v>
      </c>
      <c r="AX562" s="11" t="s">
        <v>8</v>
      </c>
      <c r="AY562" s="226" t="s">
        <v>157</v>
      </c>
    </row>
    <row r="563" spans="2:63" s="10" customFormat="1" ht="22.8" customHeight="1">
      <c r="B563" s="188"/>
      <c r="C563" s="189"/>
      <c r="D563" s="190" t="s">
        <v>73</v>
      </c>
      <c r="E563" s="202" t="s">
        <v>3044</v>
      </c>
      <c r="F563" s="202" t="s">
        <v>3045</v>
      </c>
      <c r="G563" s="189"/>
      <c r="H563" s="189"/>
      <c r="I563" s="192"/>
      <c r="J563" s="203">
        <f>BK563</f>
        <v>0</v>
      </c>
      <c r="K563" s="189"/>
      <c r="L563" s="194"/>
      <c r="M563" s="195"/>
      <c r="N563" s="196"/>
      <c r="O563" s="196"/>
      <c r="P563" s="197">
        <f>SUM(P564:P577)</f>
        <v>0</v>
      </c>
      <c r="Q563" s="196"/>
      <c r="R563" s="197">
        <f>SUM(R564:R577)</f>
        <v>0</v>
      </c>
      <c r="S563" s="196"/>
      <c r="T563" s="198">
        <f>SUM(T564:T577)</f>
        <v>0</v>
      </c>
      <c r="AR563" s="199" t="s">
        <v>8</v>
      </c>
      <c r="AT563" s="200" t="s">
        <v>73</v>
      </c>
      <c r="AU563" s="200" t="s">
        <v>8</v>
      </c>
      <c r="AY563" s="199" t="s">
        <v>157</v>
      </c>
      <c r="BK563" s="201">
        <f>SUM(BK564:BK577)</f>
        <v>0</v>
      </c>
    </row>
    <row r="564" spans="2:65" s="1" customFormat="1" ht="16.5" customHeight="1">
      <c r="B564" s="38"/>
      <c r="C564" s="248" t="s">
        <v>633</v>
      </c>
      <c r="D564" s="248" t="s">
        <v>223</v>
      </c>
      <c r="E564" s="249" t="s">
        <v>3046</v>
      </c>
      <c r="F564" s="250" t="s">
        <v>3047</v>
      </c>
      <c r="G564" s="251" t="s">
        <v>434</v>
      </c>
      <c r="H564" s="252">
        <v>2</v>
      </c>
      <c r="I564" s="253"/>
      <c r="J564" s="252">
        <f>ROUND(I564*H564,0)</f>
        <v>0</v>
      </c>
      <c r="K564" s="250" t="s">
        <v>209</v>
      </c>
      <c r="L564" s="254"/>
      <c r="M564" s="255" t="s">
        <v>20</v>
      </c>
      <c r="N564" s="256" t="s">
        <v>46</v>
      </c>
      <c r="O564" s="79"/>
      <c r="P564" s="212">
        <f>O564*H564</f>
        <v>0</v>
      </c>
      <c r="Q564" s="212">
        <v>0</v>
      </c>
      <c r="R564" s="212">
        <f>Q564*H564</f>
        <v>0</v>
      </c>
      <c r="S564" s="212">
        <v>0</v>
      </c>
      <c r="T564" s="213">
        <f>S564*H564</f>
        <v>0</v>
      </c>
      <c r="AR564" s="17" t="s">
        <v>200</v>
      </c>
      <c r="AT564" s="17" t="s">
        <v>223</v>
      </c>
      <c r="AU564" s="17" t="s">
        <v>165</v>
      </c>
      <c r="AY564" s="17" t="s">
        <v>157</v>
      </c>
      <c r="BE564" s="214">
        <f>IF(N564="základní",J564,0)</f>
        <v>0</v>
      </c>
      <c r="BF564" s="214">
        <f>IF(N564="snížená",J564,0)</f>
        <v>0</v>
      </c>
      <c r="BG564" s="214">
        <f>IF(N564="zákl. přenesená",J564,0)</f>
        <v>0</v>
      </c>
      <c r="BH564" s="214">
        <f>IF(N564="sníž. přenesená",J564,0)</f>
        <v>0</v>
      </c>
      <c r="BI564" s="214">
        <f>IF(N564="nulová",J564,0)</f>
        <v>0</v>
      </c>
      <c r="BJ564" s="17" t="s">
        <v>165</v>
      </c>
      <c r="BK564" s="214">
        <f>ROUND(I564*H564,0)</f>
        <v>0</v>
      </c>
      <c r="BL564" s="17" t="s">
        <v>164</v>
      </c>
      <c r="BM564" s="17" t="s">
        <v>3048</v>
      </c>
    </row>
    <row r="565" spans="2:51" s="11" customFormat="1" ht="12">
      <c r="B565" s="215"/>
      <c r="C565" s="216"/>
      <c r="D565" s="217" t="s">
        <v>167</v>
      </c>
      <c r="E565" s="218" t="s">
        <v>20</v>
      </c>
      <c r="F565" s="219" t="s">
        <v>165</v>
      </c>
      <c r="G565" s="216"/>
      <c r="H565" s="220">
        <v>2</v>
      </c>
      <c r="I565" s="221"/>
      <c r="J565" s="216"/>
      <c r="K565" s="216"/>
      <c r="L565" s="222"/>
      <c r="M565" s="223"/>
      <c r="N565" s="224"/>
      <c r="O565" s="224"/>
      <c r="P565" s="224"/>
      <c r="Q565" s="224"/>
      <c r="R565" s="224"/>
      <c r="S565" s="224"/>
      <c r="T565" s="225"/>
      <c r="AT565" s="226" t="s">
        <v>167</v>
      </c>
      <c r="AU565" s="226" t="s">
        <v>165</v>
      </c>
      <c r="AV565" s="11" t="s">
        <v>165</v>
      </c>
      <c r="AW565" s="11" t="s">
        <v>34</v>
      </c>
      <c r="AX565" s="11" t="s">
        <v>8</v>
      </c>
      <c r="AY565" s="226" t="s">
        <v>157</v>
      </c>
    </row>
    <row r="566" spans="2:65" s="1" customFormat="1" ht="16.5" customHeight="1">
      <c r="B566" s="38"/>
      <c r="C566" s="248" t="s">
        <v>638</v>
      </c>
      <c r="D566" s="248" t="s">
        <v>223</v>
      </c>
      <c r="E566" s="249" t="s">
        <v>3049</v>
      </c>
      <c r="F566" s="250" t="s">
        <v>3001</v>
      </c>
      <c r="G566" s="251" t="s">
        <v>434</v>
      </c>
      <c r="H566" s="252">
        <v>2</v>
      </c>
      <c r="I566" s="253"/>
      <c r="J566" s="252">
        <f>ROUND(I566*H566,0)</f>
        <v>0</v>
      </c>
      <c r="K566" s="250" t="s">
        <v>209</v>
      </c>
      <c r="L566" s="254"/>
      <c r="M566" s="255" t="s">
        <v>20</v>
      </c>
      <c r="N566" s="256" t="s">
        <v>46</v>
      </c>
      <c r="O566" s="79"/>
      <c r="P566" s="212">
        <f>O566*H566</f>
        <v>0</v>
      </c>
      <c r="Q566" s="212">
        <v>0</v>
      </c>
      <c r="R566" s="212">
        <f>Q566*H566</f>
        <v>0</v>
      </c>
      <c r="S566" s="212">
        <v>0</v>
      </c>
      <c r="T566" s="213">
        <f>S566*H566</f>
        <v>0</v>
      </c>
      <c r="AR566" s="17" t="s">
        <v>200</v>
      </c>
      <c r="AT566" s="17" t="s">
        <v>223</v>
      </c>
      <c r="AU566" s="17" t="s">
        <v>165</v>
      </c>
      <c r="AY566" s="17" t="s">
        <v>157</v>
      </c>
      <c r="BE566" s="214">
        <f>IF(N566="základní",J566,0)</f>
        <v>0</v>
      </c>
      <c r="BF566" s="214">
        <f>IF(N566="snížená",J566,0)</f>
        <v>0</v>
      </c>
      <c r="BG566" s="214">
        <f>IF(N566="zákl. přenesená",J566,0)</f>
        <v>0</v>
      </c>
      <c r="BH566" s="214">
        <f>IF(N566="sníž. přenesená",J566,0)</f>
        <v>0</v>
      </c>
      <c r="BI566" s="214">
        <f>IF(N566="nulová",J566,0)</f>
        <v>0</v>
      </c>
      <c r="BJ566" s="17" t="s">
        <v>165</v>
      </c>
      <c r="BK566" s="214">
        <f>ROUND(I566*H566,0)</f>
        <v>0</v>
      </c>
      <c r="BL566" s="17" t="s">
        <v>164</v>
      </c>
      <c r="BM566" s="17" t="s">
        <v>3050</v>
      </c>
    </row>
    <row r="567" spans="2:51" s="11" customFormat="1" ht="12">
      <c r="B567" s="215"/>
      <c r="C567" s="216"/>
      <c r="D567" s="217" t="s">
        <v>167</v>
      </c>
      <c r="E567" s="218" t="s">
        <v>20</v>
      </c>
      <c r="F567" s="219" t="s">
        <v>165</v>
      </c>
      <c r="G567" s="216"/>
      <c r="H567" s="220">
        <v>2</v>
      </c>
      <c r="I567" s="221"/>
      <c r="J567" s="216"/>
      <c r="K567" s="216"/>
      <c r="L567" s="222"/>
      <c r="M567" s="223"/>
      <c r="N567" s="224"/>
      <c r="O567" s="224"/>
      <c r="P567" s="224"/>
      <c r="Q567" s="224"/>
      <c r="R567" s="224"/>
      <c r="S567" s="224"/>
      <c r="T567" s="225"/>
      <c r="AT567" s="226" t="s">
        <v>167</v>
      </c>
      <c r="AU567" s="226" t="s">
        <v>165</v>
      </c>
      <c r="AV567" s="11" t="s">
        <v>165</v>
      </c>
      <c r="AW567" s="11" t="s">
        <v>34</v>
      </c>
      <c r="AX567" s="11" t="s">
        <v>8</v>
      </c>
      <c r="AY567" s="226" t="s">
        <v>157</v>
      </c>
    </row>
    <row r="568" spans="2:65" s="1" customFormat="1" ht="16.5" customHeight="1">
      <c r="B568" s="38"/>
      <c r="C568" s="248" t="s">
        <v>643</v>
      </c>
      <c r="D568" s="248" t="s">
        <v>223</v>
      </c>
      <c r="E568" s="249" t="s">
        <v>3051</v>
      </c>
      <c r="F568" s="250" t="s">
        <v>3052</v>
      </c>
      <c r="G568" s="251" t="s">
        <v>434</v>
      </c>
      <c r="H568" s="252">
        <v>4</v>
      </c>
      <c r="I568" s="253"/>
      <c r="J568" s="252">
        <f>ROUND(I568*H568,0)</f>
        <v>0</v>
      </c>
      <c r="K568" s="250" t="s">
        <v>209</v>
      </c>
      <c r="L568" s="254"/>
      <c r="M568" s="255" t="s">
        <v>20</v>
      </c>
      <c r="N568" s="256" t="s">
        <v>46</v>
      </c>
      <c r="O568" s="79"/>
      <c r="P568" s="212">
        <f>O568*H568</f>
        <v>0</v>
      </c>
      <c r="Q568" s="212">
        <v>0</v>
      </c>
      <c r="R568" s="212">
        <f>Q568*H568</f>
        <v>0</v>
      </c>
      <c r="S568" s="212">
        <v>0</v>
      </c>
      <c r="T568" s="213">
        <f>S568*H568</f>
        <v>0</v>
      </c>
      <c r="AR568" s="17" t="s">
        <v>200</v>
      </c>
      <c r="AT568" s="17" t="s">
        <v>223</v>
      </c>
      <c r="AU568" s="17" t="s">
        <v>165</v>
      </c>
      <c r="AY568" s="17" t="s">
        <v>157</v>
      </c>
      <c r="BE568" s="214">
        <f>IF(N568="základní",J568,0)</f>
        <v>0</v>
      </c>
      <c r="BF568" s="214">
        <f>IF(N568="snížená",J568,0)</f>
        <v>0</v>
      </c>
      <c r="BG568" s="214">
        <f>IF(N568="zákl. přenesená",J568,0)</f>
        <v>0</v>
      </c>
      <c r="BH568" s="214">
        <f>IF(N568="sníž. přenesená",J568,0)</f>
        <v>0</v>
      </c>
      <c r="BI568" s="214">
        <f>IF(N568="nulová",J568,0)</f>
        <v>0</v>
      </c>
      <c r="BJ568" s="17" t="s">
        <v>165</v>
      </c>
      <c r="BK568" s="214">
        <f>ROUND(I568*H568,0)</f>
        <v>0</v>
      </c>
      <c r="BL568" s="17" t="s">
        <v>164</v>
      </c>
      <c r="BM568" s="17" t="s">
        <v>3053</v>
      </c>
    </row>
    <row r="569" spans="2:51" s="11" customFormat="1" ht="12">
      <c r="B569" s="215"/>
      <c r="C569" s="216"/>
      <c r="D569" s="217" t="s">
        <v>167</v>
      </c>
      <c r="E569" s="218" t="s">
        <v>20</v>
      </c>
      <c r="F569" s="219" t="s">
        <v>164</v>
      </c>
      <c r="G569" s="216"/>
      <c r="H569" s="220">
        <v>4</v>
      </c>
      <c r="I569" s="221"/>
      <c r="J569" s="216"/>
      <c r="K569" s="216"/>
      <c r="L569" s="222"/>
      <c r="M569" s="223"/>
      <c r="N569" s="224"/>
      <c r="O569" s="224"/>
      <c r="P569" s="224"/>
      <c r="Q569" s="224"/>
      <c r="R569" s="224"/>
      <c r="S569" s="224"/>
      <c r="T569" s="225"/>
      <c r="AT569" s="226" t="s">
        <v>167</v>
      </c>
      <c r="AU569" s="226" t="s">
        <v>165</v>
      </c>
      <c r="AV569" s="11" t="s">
        <v>165</v>
      </c>
      <c r="AW569" s="11" t="s">
        <v>34</v>
      </c>
      <c r="AX569" s="11" t="s">
        <v>8</v>
      </c>
      <c r="AY569" s="226" t="s">
        <v>157</v>
      </c>
    </row>
    <row r="570" spans="2:65" s="1" customFormat="1" ht="16.5" customHeight="1">
      <c r="B570" s="38"/>
      <c r="C570" s="248" t="s">
        <v>649</v>
      </c>
      <c r="D570" s="248" t="s">
        <v>223</v>
      </c>
      <c r="E570" s="249" t="s">
        <v>3054</v>
      </c>
      <c r="F570" s="250" t="s">
        <v>3055</v>
      </c>
      <c r="G570" s="251" t="s">
        <v>434</v>
      </c>
      <c r="H570" s="252">
        <v>2</v>
      </c>
      <c r="I570" s="253"/>
      <c r="J570" s="252">
        <f>ROUND(I570*H570,0)</f>
        <v>0</v>
      </c>
      <c r="K570" s="250" t="s">
        <v>209</v>
      </c>
      <c r="L570" s="254"/>
      <c r="M570" s="255" t="s">
        <v>20</v>
      </c>
      <c r="N570" s="256" t="s">
        <v>46</v>
      </c>
      <c r="O570" s="79"/>
      <c r="P570" s="212">
        <f>O570*H570</f>
        <v>0</v>
      </c>
      <c r="Q570" s="212">
        <v>0</v>
      </c>
      <c r="R570" s="212">
        <f>Q570*H570</f>
        <v>0</v>
      </c>
      <c r="S570" s="212">
        <v>0</v>
      </c>
      <c r="T570" s="213">
        <f>S570*H570</f>
        <v>0</v>
      </c>
      <c r="AR570" s="17" t="s">
        <v>200</v>
      </c>
      <c r="AT570" s="17" t="s">
        <v>223</v>
      </c>
      <c r="AU570" s="17" t="s">
        <v>165</v>
      </c>
      <c r="AY570" s="17" t="s">
        <v>157</v>
      </c>
      <c r="BE570" s="214">
        <f>IF(N570="základní",J570,0)</f>
        <v>0</v>
      </c>
      <c r="BF570" s="214">
        <f>IF(N570="snížená",J570,0)</f>
        <v>0</v>
      </c>
      <c r="BG570" s="214">
        <f>IF(N570="zákl. přenesená",J570,0)</f>
        <v>0</v>
      </c>
      <c r="BH570" s="214">
        <f>IF(N570="sníž. přenesená",J570,0)</f>
        <v>0</v>
      </c>
      <c r="BI570" s="214">
        <f>IF(N570="nulová",J570,0)</f>
        <v>0</v>
      </c>
      <c r="BJ570" s="17" t="s">
        <v>165</v>
      </c>
      <c r="BK570" s="214">
        <f>ROUND(I570*H570,0)</f>
        <v>0</v>
      </c>
      <c r="BL570" s="17" t="s">
        <v>164</v>
      </c>
      <c r="BM570" s="17" t="s">
        <v>3056</v>
      </c>
    </row>
    <row r="571" spans="2:51" s="11" customFormat="1" ht="12">
      <c r="B571" s="215"/>
      <c r="C571" s="216"/>
      <c r="D571" s="217" t="s">
        <v>167</v>
      </c>
      <c r="E571" s="218" t="s">
        <v>20</v>
      </c>
      <c r="F571" s="219" t="s">
        <v>165</v>
      </c>
      <c r="G571" s="216"/>
      <c r="H571" s="220">
        <v>2</v>
      </c>
      <c r="I571" s="221"/>
      <c r="J571" s="216"/>
      <c r="K571" s="216"/>
      <c r="L571" s="222"/>
      <c r="M571" s="223"/>
      <c r="N571" s="224"/>
      <c r="O571" s="224"/>
      <c r="P571" s="224"/>
      <c r="Q571" s="224"/>
      <c r="R571" s="224"/>
      <c r="S571" s="224"/>
      <c r="T571" s="225"/>
      <c r="AT571" s="226" t="s">
        <v>167</v>
      </c>
      <c r="AU571" s="226" t="s">
        <v>165</v>
      </c>
      <c r="AV571" s="11" t="s">
        <v>165</v>
      </c>
      <c r="AW571" s="11" t="s">
        <v>34</v>
      </c>
      <c r="AX571" s="11" t="s">
        <v>8</v>
      </c>
      <c r="AY571" s="226" t="s">
        <v>157</v>
      </c>
    </row>
    <row r="572" spans="2:65" s="1" customFormat="1" ht="16.5" customHeight="1">
      <c r="B572" s="38"/>
      <c r="C572" s="248" t="s">
        <v>654</v>
      </c>
      <c r="D572" s="248" t="s">
        <v>223</v>
      </c>
      <c r="E572" s="249" t="s">
        <v>3057</v>
      </c>
      <c r="F572" s="250" t="s">
        <v>3058</v>
      </c>
      <c r="G572" s="251" t="s">
        <v>434</v>
      </c>
      <c r="H572" s="252">
        <v>2</v>
      </c>
      <c r="I572" s="253"/>
      <c r="J572" s="252">
        <f>ROUND(I572*H572,0)</f>
        <v>0</v>
      </c>
      <c r="K572" s="250" t="s">
        <v>209</v>
      </c>
      <c r="L572" s="254"/>
      <c r="M572" s="255" t="s">
        <v>20</v>
      </c>
      <c r="N572" s="256" t="s">
        <v>46</v>
      </c>
      <c r="O572" s="79"/>
      <c r="P572" s="212">
        <f>O572*H572</f>
        <v>0</v>
      </c>
      <c r="Q572" s="212">
        <v>0</v>
      </c>
      <c r="R572" s="212">
        <f>Q572*H572</f>
        <v>0</v>
      </c>
      <c r="S572" s="212">
        <v>0</v>
      </c>
      <c r="T572" s="213">
        <f>S572*H572</f>
        <v>0</v>
      </c>
      <c r="AR572" s="17" t="s">
        <v>200</v>
      </c>
      <c r="AT572" s="17" t="s">
        <v>223</v>
      </c>
      <c r="AU572" s="17" t="s">
        <v>165</v>
      </c>
      <c r="AY572" s="17" t="s">
        <v>157</v>
      </c>
      <c r="BE572" s="214">
        <f>IF(N572="základní",J572,0)</f>
        <v>0</v>
      </c>
      <c r="BF572" s="214">
        <f>IF(N572="snížená",J572,0)</f>
        <v>0</v>
      </c>
      <c r="BG572" s="214">
        <f>IF(N572="zákl. přenesená",J572,0)</f>
        <v>0</v>
      </c>
      <c r="BH572" s="214">
        <f>IF(N572="sníž. přenesená",J572,0)</f>
        <v>0</v>
      </c>
      <c r="BI572" s="214">
        <f>IF(N572="nulová",J572,0)</f>
        <v>0</v>
      </c>
      <c r="BJ572" s="17" t="s">
        <v>165</v>
      </c>
      <c r="BK572" s="214">
        <f>ROUND(I572*H572,0)</f>
        <v>0</v>
      </c>
      <c r="BL572" s="17" t="s">
        <v>164</v>
      </c>
      <c r="BM572" s="17" t="s">
        <v>3059</v>
      </c>
    </row>
    <row r="573" spans="2:51" s="11" customFormat="1" ht="12">
      <c r="B573" s="215"/>
      <c r="C573" s="216"/>
      <c r="D573" s="217" t="s">
        <v>167</v>
      </c>
      <c r="E573" s="218" t="s">
        <v>20</v>
      </c>
      <c r="F573" s="219" t="s">
        <v>165</v>
      </c>
      <c r="G573" s="216"/>
      <c r="H573" s="220">
        <v>2</v>
      </c>
      <c r="I573" s="221"/>
      <c r="J573" s="216"/>
      <c r="K573" s="216"/>
      <c r="L573" s="222"/>
      <c r="M573" s="223"/>
      <c r="N573" s="224"/>
      <c r="O573" s="224"/>
      <c r="P573" s="224"/>
      <c r="Q573" s="224"/>
      <c r="R573" s="224"/>
      <c r="S573" s="224"/>
      <c r="T573" s="225"/>
      <c r="AT573" s="226" t="s">
        <v>167</v>
      </c>
      <c r="AU573" s="226" t="s">
        <v>165</v>
      </c>
      <c r="AV573" s="11" t="s">
        <v>165</v>
      </c>
      <c r="AW573" s="11" t="s">
        <v>34</v>
      </c>
      <c r="AX573" s="11" t="s">
        <v>8</v>
      </c>
      <c r="AY573" s="226" t="s">
        <v>157</v>
      </c>
    </row>
    <row r="574" spans="2:65" s="1" customFormat="1" ht="16.5" customHeight="1">
      <c r="B574" s="38"/>
      <c r="C574" s="248" t="s">
        <v>659</v>
      </c>
      <c r="D574" s="248" t="s">
        <v>223</v>
      </c>
      <c r="E574" s="249" t="s">
        <v>3060</v>
      </c>
      <c r="F574" s="250" t="s">
        <v>3061</v>
      </c>
      <c r="G574" s="251" t="s">
        <v>162</v>
      </c>
      <c r="H574" s="252">
        <v>5</v>
      </c>
      <c r="I574" s="253"/>
      <c r="J574" s="252">
        <f>ROUND(I574*H574,0)</f>
        <v>0</v>
      </c>
      <c r="K574" s="250" t="s">
        <v>209</v>
      </c>
      <c r="L574" s="254"/>
      <c r="M574" s="255" t="s">
        <v>20</v>
      </c>
      <c r="N574" s="256" t="s">
        <v>46</v>
      </c>
      <c r="O574" s="79"/>
      <c r="P574" s="212">
        <f>O574*H574</f>
        <v>0</v>
      </c>
      <c r="Q574" s="212">
        <v>0</v>
      </c>
      <c r="R574" s="212">
        <f>Q574*H574</f>
        <v>0</v>
      </c>
      <c r="S574" s="212">
        <v>0</v>
      </c>
      <c r="T574" s="213">
        <f>S574*H574</f>
        <v>0</v>
      </c>
      <c r="AR574" s="17" t="s">
        <v>200</v>
      </c>
      <c r="AT574" s="17" t="s">
        <v>223</v>
      </c>
      <c r="AU574" s="17" t="s">
        <v>165</v>
      </c>
      <c r="AY574" s="17" t="s">
        <v>157</v>
      </c>
      <c r="BE574" s="214">
        <f>IF(N574="základní",J574,0)</f>
        <v>0</v>
      </c>
      <c r="BF574" s="214">
        <f>IF(N574="snížená",J574,0)</f>
        <v>0</v>
      </c>
      <c r="BG574" s="214">
        <f>IF(N574="zákl. přenesená",J574,0)</f>
        <v>0</v>
      </c>
      <c r="BH574" s="214">
        <f>IF(N574="sníž. přenesená",J574,0)</f>
        <v>0</v>
      </c>
      <c r="BI574" s="214">
        <f>IF(N574="nulová",J574,0)</f>
        <v>0</v>
      </c>
      <c r="BJ574" s="17" t="s">
        <v>165</v>
      </c>
      <c r="BK574" s="214">
        <f>ROUND(I574*H574,0)</f>
        <v>0</v>
      </c>
      <c r="BL574" s="17" t="s">
        <v>164</v>
      </c>
      <c r="BM574" s="17" t="s">
        <v>3062</v>
      </c>
    </row>
    <row r="575" spans="2:51" s="11" customFormat="1" ht="12">
      <c r="B575" s="215"/>
      <c r="C575" s="216"/>
      <c r="D575" s="217" t="s">
        <v>167</v>
      </c>
      <c r="E575" s="218" t="s">
        <v>20</v>
      </c>
      <c r="F575" s="219" t="s">
        <v>2498</v>
      </c>
      <c r="G575" s="216"/>
      <c r="H575" s="220">
        <v>5</v>
      </c>
      <c r="I575" s="221"/>
      <c r="J575" s="216"/>
      <c r="K575" s="216"/>
      <c r="L575" s="222"/>
      <c r="M575" s="223"/>
      <c r="N575" s="224"/>
      <c r="O575" s="224"/>
      <c r="P575" s="224"/>
      <c r="Q575" s="224"/>
      <c r="R575" s="224"/>
      <c r="S575" s="224"/>
      <c r="T575" s="225"/>
      <c r="AT575" s="226" t="s">
        <v>167</v>
      </c>
      <c r="AU575" s="226" t="s">
        <v>165</v>
      </c>
      <c r="AV575" s="11" t="s">
        <v>165</v>
      </c>
      <c r="AW575" s="11" t="s">
        <v>34</v>
      </c>
      <c r="AX575" s="11" t="s">
        <v>8</v>
      </c>
      <c r="AY575" s="226" t="s">
        <v>157</v>
      </c>
    </row>
    <row r="576" spans="2:65" s="1" customFormat="1" ht="16.5" customHeight="1">
      <c r="B576" s="38"/>
      <c r="C576" s="248" t="s">
        <v>664</v>
      </c>
      <c r="D576" s="248" t="s">
        <v>223</v>
      </c>
      <c r="E576" s="249" t="s">
        <v>3063</v>
      </c>
      <c r="F576" s="250" t="s">
        <v>3064</v>
      </c>
      <c r="G576" s="251" t="s">
        <v>434</v>
      </c>
      <c r="H576" s="252">
        <v>2</v>
      </c>
      <c r="I576" s="253"/>
      <c r="J576" s="252">
        <f>ROUND(I576*H576,0)</f>
        <v>0</v>
      </c>
      <c r="K576" s="250" t="s">
        <v>209</v>
      </c>
      <c r="L576" s="254"/>
      <c r="M576" s="255" t="s">
        <v>20</v>
      </c>
      <c r="N576" s="256" t="s">
        <v>46</v>
      </c>
      <c r="O576" s="79"/>
      <c r="P576" s="212">
        <f>O576*H576</f>
        <v>0</v>
      </c>
      <c r="Q576" s="212">
        <v>0</v>
      </c>
      <c r="R576" s="212">
        <f>Q576*H576</f>
        <v>0</v>
      </c>
      <c r="S576" s="212">
        <v>0</v>
      </c>
      <c r="T576" s="213">
        <f>S576*H576</f>
        <v>0</v>
      </c>
      <c r="AR576" s="17" t="s">
        <v>200</v>
      </c>
      <c r="AT576" s="17" t="s">
        <v>223</v>
      </c>
      <c r="AU576" s="17" t="s">
        <v>165</v>
      </c>
      <c r="AY576" s="17" t="s">
        <v>157</v>
      </c>
      <c r="BE576" s="214">
        <f>IF(N576="základní",J576,0)</f>
        <v>0</v>
      </c>
      <c r="BF576" s="214">
        <f>IF(N576="snížená",J576,0)</f>
        <v>0</v>
      </c>
      <c r="BG576" s="214">
        <f>IF(N576="zákl. přenesená",J576,0)</f>
        <v>0</v>
      </c>
      <c r="BH576" s="214">
        <f>IF(N576="sníž. přenesená",J576,0)</f>
        <v>0</v>
      </c>
      <c r="BI576" s="214">
        <f>IF(N576="nulová",J576,0)</f>
        <v>0</v>
      </c>
      <c r="BJ576" s="17" t="s">
        <v>165</v>
      </c>
      <c r="BK576" s="214">
        <f>ROUND(I576*H576,0)</f>
        <v>0</v>
      </c>
      <c r="BL576" s="17" t="s">
        <v>164</v>
      </c>
      <c r="BM576" s="17" t="s">
        <v>3065</v>
      </c>
    </row>
    <row r="577" spans="2:51" s="11" customFormat="1" ht="12">
      <c r="B577" s="215"/>
      <c r="C577" s="216"/>
      <c r="D577" s="217" t="s">
        <v>167</v>
      </c>
      <c r="E577" s="218" t="s">
        <v>20</v>
      </c>
      <c r="F577" s="219" t="s">
        <v>165</v>
      </c>
      <c r="G577" s="216"/>
      <c r="H577" s="220">
        <v>2</v>
      </c>
      <c r="I577" s="221"/>
      <c r="J577" s="216"/>
      <c r="K577" s="216"/>
      <c r="L577" s="222"/>
      <c r="M577" s="223"/>
      <c r="N577" s="224"/>
      <c r="O577" s="224"/>
      <c r="P577" s="224"/>
      <c r="Q577" s="224"/>
      <c r="R577" s="224"/>
      <c r="S577" s="224"/>
      <c r="T577" s="225"/>
      <c r="AT577" s="226" t="s">
        <v>167</v>
      </c>
      <c r="AU577" s="226" t="s">
        <v>165</v>
      </c>
      <c r="AV577" s="11" t="s">
        <v>165</v>
      </c>
      <c r="AW577" s="11" t="s">
        <v>34</v>
      </c>
      <c r="AX577" s="11" t="s">
        <v>8</v>
      </c>
      <c r="AY577" s="226" t="s">
        <v>157</v>
      </c>
    </row>
    <row r="578" spans="2:63" s="10" customFormat="1" ht="22.8" customHeight="1">
      <c r="B578" s="188"/>
      <c r="C578" s="189"/>
      <c r="D578" s="190" t="s">
        <v>73</v>
      </c>
      <c r="E578" s="202" t="s">
        <v>3066</v>
      </c>
      <c r="F578" s="202" t="s">
        <v>3067</v>
      </c>
      <c r="G578" s="189"/>
      <c r="H578" s="189"/>
      <c r="I578" s="192"/>
      <c r="J578" s="203">
        <f>BK578</f>
        <v>0</v>
      </c>
      <c r="K578" s="189"/>
      <c r="L578" s="194"/>
      <c r="M578" s="195"/>
      <c r="N578" s="196"/>
      <c r="O578" s="196"/>
      <c r="P578" s="197">
        <f>SUM(P579:P590)</f>
        <v>0</v>
      </c>
      <c r="Q578" s="196"/>
      <c r="R578" s="197">
        <f>SUM(R579:R590)</f>
        <v>0</v>
      </c>
      <c r="S578" s="196"/>
      <c r="T578" s="198">
        <f>SUM(T579:T590)</f>
        <v>0</v>
      </c>
      <c r="AR578" s="199" t="s">
        <v>8</v>
      </c>
      <c r="AT578" s="200" t="s">
        <v>73</v>
      </c>
      <c r="AU578" s="200" t="s">
        <v>8</v>
      </c>
      <c r="AY578" s="199" t="s">
        <v>157</v>
      </c>
      <c r="BK578" s="201">
        <f>SUM(BK579:BK590)</f>
        <v>0</v>
      </c>
    </row>
    <row r="579" spans="2:65" s="1" customFormat="1" ht="16.5" customHeight="1">
      <c r="B579" s="38"/>
      <c r="C579" s="248" t="s">
        <v>669</v>
      </c>
      <c r="D579" s="248" t="s">
        <v>223</v>
      </c>
      <c r="E579" s="249" t="s">
        <v>3068</v>
      </c>
      <c r="F579" s="250" t="s">
        <v>3069</v>
      </c>
      <c r="G579" s="251" t="s">
        <v>231</v>
      </c>
      <c r="H579" s="252">
        <v>12</v>
      </c>
      <c r="I579" s="253"/>
      <c r="J579" s="252">
        <f>ROUND(I579*H579,0)</f>
        <v>0</v>
      </c>
      <c r="K579" s="250" t="s">
        <v>209</v>
      </c>
      <c r="L579" s="254"/>
      <c r="M579" s="255" t="s">
        <v>20</v>
      </c>
      <c r="N579" s="256" t="s">
        <v>46</v>
      </c>
      <c r="O579" s="79"/>
      <c r="P579" s="212">
        <f>O579*H579</f>
        <v>0</v>
      </c>
      <c r="Q579" s="212">
        <v>0</v>
      </c>
      <c r="R579" s="212">
        <f>Q579*H579</f>
        <v>0</v>
      </c>
      <c r="S579" s="212">
        <v>0</v>
      </c>
      <c r="T579" s="213">
        <f>S579*H579</f>
        <v>0</v>
      </c>
      <c r="AR579" s="17" t="s">
        <v>200</v>
      </c>
      <c r="AT579" s="17" t="s">
        <v>223</v>
      </c>
      <c r="AU579" s="17" t="s">
        <v>165</v>
      </c>
      <c r="AY579" s="17" t="s">
        <v>157</v>
      </c>
      <c r="BE579" s="214">
        <f>IF(N579="základní",J579,0)</f>
        <v>0</v>
      </c>
      <c r="BF579" s="214">
        <f>IF(N579="snížená",J579,0)</f>
        <v>0</v>
      </c>
      <c r="BG579" s="214">
        <f>IF(N579="zákl. přenesená",J579,0)</f>
        <v>0</v>
      </c>
      <c r="BH579" s="214">
        <f>IF(N579="sníž. přenesená",J579,0)</f>
        <v>0</v>
      </c>
      <c r="BI579" s="214">
        <f>IF(N579="nulová",J579,0)</f>
        <v>0</v>
      </c>
      <c r="BJ579" s="17" t="s">
        <v>165</v>
      </c>
      <c r="BK579" s="214">
        <f>ROUND(I579*H579,0)</f>
        <v>0</v>
      </c>
      <c r="BL579" s="17" t="s">
        <v>164</v>
      </c>
      <c r="BM579" s="17" t="s">
        <v>3070</v>
      </c>
    </row>
    <row r="580" spans="2:51" s="11" customFormat="1" ht="12">
      <c r="B580" s="215"/>
      <c r="C580" s="216"/>
      <c r="D580" s="217" t="s">
        <v>167</v>
      </c>
      <c r="E580" s="218" t="s">
        <v>20</v>
      </c>
      <c r="F580" s="219" t="s">
        <v>1658</v>
      </c>
      <c r="G580" s="216"/>
      <c r="H580" s="220">
        <v>12</v>
      </c>
      <c r="I580" s="221"/>
      <c r="J580" s="216"/>
      <c r="K580" s="216"/>
      <c r="L580" s="222"/>
      <c r="M580" s="223"/>
      <c r="N580" s="224"/>
      <c r="O580" s="224"/>
      <c r="P580" s="224"/>
      <c r="Q580" s="224"/>
      <c r="R580" s="224"/>
      <c r="S580" s="224"/>
      <c r="T580" s="225"/>
      <c r="AT580" s="226" t="s">
        <v>167</v>
      </c>
      <c r="AU580" s="226" t="s">
        <v>165</v>
      </c>
      <c r="AV580" s="11" t="s">
        <v>165</v>
      </c>
      <c r="AW580" s="11" t="s">
        <v>34</v>
      </c>
      <c r="AX580" s="11" t="s">
        <v>8</v>
      </c>
      <c r="AY580" s="226" t="s">
        <v>157</v>
      </c>
    </row>
    <row r="581" spans="2:65" s="1" customFormat="1" ht="16.5" customHeight="1">
      <c r="B581" s="38"/>
      <c r="C581" s="248" t="s">
        <v>674</v>
      </c>
      <c r="D581" s="248" t="s">
        <v>223</v>
      </c>
      <c r="E581" s="249" t="s">
        <v>3071</v>
      </c>
      <c r="F581" s="250" t="s">
        <v>3072</v>
      </c>
      <c r="G581" s="251" t="s">
        <v>434</v>
      </c>
      <c r="H581" s="252">
        <v>3</v>
      </c>
      <c r="I581" s="253"/>
      <c r="J581" s="252">
        <f>ROUND(I581*H581,0)</f>
        <v>0</v>
      </c>
      <c r="K581" s="250" t="s">
        <v>209</v>
      </c>
      <c r="L581" s="254"/>
      <c r="M581" s="255" t="s">
        <v>20</v>
      </c>
      <c r="N581" s="256" t="s">
        <v>46</v>
      </c>
      <c r="O581" s="79"/>
      <c r="P581" s="212">
        <f>O581*H581</f>
        <v>0</v>
      </c>
      <c r="Q581" s="212">
        <v>0</v>
      </c>
      <c r="R581" s="212">
        <f>Q581*H581</f>
        <v>0</v>
      </c>
      <c r="S581" s="212">
        <v>0</v>
      </c>
      <c r="T581" s="213">
        <f>S581*H581</f>
        <v>0</v>
      </c>
      <c r="AR581" s="17" t="s">
        <v>200</v>
      </c>
      <c r="AT581" s="17" t="s">
        <v>223</v>
      </c>
      <c r="AU581" s="17" t="s">
        <v>165</v>
      </c>
      <c r="AY581" s="17" t="s">
        <v>157</v>
      </c>
      <c r="BE581" s="214">
        <f>IF(N581="základní",J581,0)</f>
        <v>0</v>
      </c>
      <c r="BF581" s="214">
        <f>IF(N581="snížená",J581,0)</f>
        <v>0</v>
      </c>
      <c r="BG581" s="214">
        <f>IF(N581="zákl. přenesená",J581,0)</f>
        <v>0</v>
      </c>
      <c r="BH581" s="214">
        <f>IF(N581="sníž. přenesená",J581,0)</f>
        <v>0</v>
      </c>
      <c r="BI581" s="214">
        <f>IF(N581="nulová",J581,0)</f>
        <v>0</v>
      </c>
      <c r="BJ581" s="17" t="s">
        <v>165</v>
      </c>
      <c r="BK581" s="214">
        <f>ROUND(I581*H581,0)</f>
        <v>0</v>
      </c>
      <c r="BL581" s="17" t="s">
        <v>164</v>
      </c>
      <c r="BM581" s="17" t="s">
        <v>3073</v>
      </c>
    </row>
    <row r="582" spans="2:51" s="11" customFormat="1" ht="12">
      <c r="B582" s="215"/>
      <c r="C582" s="216"/>
      <c r="D582" s="217" t="s">
        <v>167</v>
      </c>
      <c r="E582" s="218" t="s">
        <v>20</v>
      </c>
      <c r="F582" s="219" t="s">
        <v>175</v>
      </c>
      <c r="G582" s="216"/>
      <c r="H582" s="220">
        <v>3</v>
      </c>
      <c r="I582" s="221"/>
      <c r="J582" s="216"/>
      <c r="K582" s="216"/>
      <c r="L582" s="222"/>
      <c r="M582" s="223"/>
      <c r="N582" s="224"/>
      <c r="O582" s="224"/>
      <c r="P582" s="224"/>
      <c r="Q582" s="224"/>
      <c r="R582" s="224"/>
      <c r="S582" s="224"/>
      <c r="T582" s="225"/>
      <c r="AT582" s="226" t="s">
        <v>167</v>
      </c>
      <c r="AU582" s="226" t="s">
        <v>165</v>
      </c>
      <c r="AV582" s="11" t="s">
        <v>165</v>
      </c>
      <c r="AW582" s="11" t="s">
        <v>34</v>
      </c>
      <c r="AX582" s="11" t="s">
        <v>8</v>
      </c>
      <c r="AY582" s="226" t="s">
        <v>157</v>
      </c>
    </row>
    <row r="583" spans="2:65" s="1" customFormat="1" ht="16.5" customHeight="1">
      <c r="B583" s="38"/>
      <c r="C583" s="248" t="s">
        <v>679</v>
      </c>
      <c r="D583" s="248" t="s">
        <v>223</v>
      </c>
      <c r="E583" s="249" t="s">
        <v>3074</v>
      </c>
      <c r="F583" s="250" t="s">
        <v>3075</v>
      </c>
      <c r="G583" s="251" t="s">
        <v>434</v>
      </c>
      <c r="H583" s="252">
        <v>3</v>
      </c>
      <c r="I583" s="253"/>
      <c r="J583" s="252">
        <f>ROUND(I583*H583,0)</f>
        <v>0</v>
      </c>
      <c r="K583" s="250" t="s">
        <v>209</v>
      </c>
      <c r="L583" s="254"/>
      <c r="M583" s="255" t="s">
        <v>20</v>
      </c>
      <c r="N583" s="256" t="s">
        <v>46</v>
      </c>
      <c r="O583" s="79"/>
      <c r="P583" s="212">
        <f>O583*H583</f>
        <v>0</v>
      </c>
      <c r="Q583" s="212">
        <v>0</v>
      </c>
      <c r="R583" s="212">
        <f>Q583*H583</f>
        <v>0</v>
      </c>
      <c r="S583" s="212">
        <v>0</v>
      </c>
      <c r="T583" s="213">
        <f>S583*H583</f>
        <v>0</v>
      </c>
      <c r="AR583" s="17" t="s">
        <v>200</v>
      </c>
      <c r="AT583" s="17" t="s">
        <v>223</v>
      </c>
      <c r="AU583" s="17" t="s">
        <v>165</v>
      </c>
      <c r="AY583" s="17" t="s">
        <v>157</v>
      </c>
      <c r="BE583" s="214">
        <f>IF(N583="základní",J583,0)</f>
        <v>0</v>
      </c>
      <c r="BF583" s="214">
        <f>IF(N583="snížená",J583,0)</f>
        <v>0</v>
      </c>
      <c r="BG583" s="214">
        <f>IF(N583="zákl. přenesená",J583,0)</f>
        <v>0</v>
      </c>
      <c r="BH583" s="214">
        <f>IF(N583="sníž. přenesená",J583,0)</f>
        <v>0</v>
      </c>
      <c r="BI583" s="214">
        <f>IF(N583="nulová",J583,0)</f>
        <v>0</v>
      </c>
      <c r="BJ583" s="17" t="s">
        <v>165</v>
      </c>
      <c r="BK583" s="214">
        <f>ROUND(I583*H583,0)</f>
        <v>0</v>
      </c>
      <c r="BL583" s="17" t="s">
        <v>164</v>
      </c>
      <c r="BM583" s="17" t="s">
        <v>3076</v>
      </c>
    </row>
    <row r="584" spans="2:51" s="11" customFormat="1" ht="12">
      <c r="B584" s="215"/>
      <c r="C584" s="216"/>
      <c r="D584" s="217" t="s">
        <v>167</v>
      </c>
      <c r="E584" s="218" t="s">
        <v>20</v>
      </c>
      <c r="F584" s="219" t="s">
        <v>175</v>
      </c>
      <c r="G584" s="216"/>
      <c r="H584" s="220">
        <v>3</v>
      </c>
      <c r="I584" s="221"/>
      <c r="J584" s="216"/>
      <c r="K584" s="216"/>
      <c r="L584" s="222"/>
      <c r="M584" s="223"/>
      <c r="N584" s="224"/>
      <c r="O584" s="224"/>
      <c r="P584" s="224"/>
      <c r="Q584" s="224"/>
      <c r="R584" s="224"/>
      <c r="S584" s="224"/>
      <c r="T584" s="225"/>
      <c r="AT584" s="226" t="s">
        <v>167</v>
      </c>
      <c r="AU584" s="226" t="s">
        <v>165</v>
      </c>
      <c r="AV584" s="11" t="s">
        <v>165</v>
      </c>
      <c r="AW584" s="11" t="s">
        <v>34</v>
      </c>
      <c r="AX584" s="11" t="s">
        <v>8</v>
      </c>
      <c r="AY584" s="226" t="s">
        <v>157</v>
      </c>
    </row>
    <row r="585" spans="2:65" s="1" customFormat="1" ht="16.5" customHeight="1">
      <c r="B585" s="38"/>
      <c r="C585" s="248" t="s">
        <v>684</v>
      </c>
      <c r="D585" s="248" t="s">
        <v>223</v>
      </c>
      <c r="E585" s="249" t="s">
        <v>3077</v>
      </c>
      <c r="F585" s="250" t="s">
        <v>3078</v>
      </c>
      <c r="G585" s="251" t="s">
        <v>162</v>
      </c>
      <c r="H585" s="252">
        <v>5</v>
      </c>
      <c r="I585" s="253"/>
      <c r="J585" s="252">
        <f>ROUND(I585*H585,0)</f>
        <v>0</v>
      </c>
      <c r="K585" s="250" t="s">
        <v>209</v>
      </c>
      <c r="L585" s="254"/>
      <c r="M585" s="255" t="s">
        <v>20</v>
      </c>
      <c r="N585" s="256" t="s">
        <v>46</v>
      </c>
      <c r="O585" s="79"/>
      <c r="P585" s="212">
        <f>O585*H585</f>
        <v>0</v>
      </c>
      <c r="Q585" s="212">
        <v>0</v>
      </c>
      <c r="R585" s="212">
        <f>Q585*H585</f>
        <v>0</v>
      </c>
      <c r="S585" s="212">
        <v>0</v>
      </c>
      <c r="T585" s="213">
        <f>S585*H585</f>
        <v>0</v>
      </c>
      <c r="AR585" s="17" t="s">
        <v>200</v>
      </c>
      <c r="AT585" s="17" t="s">
        <v>223</v>
      </c>
      <c r="AU585" s="17" t="s">
        <v>165</v>
      </c>
      <c r="AY585" s="17" t="s">
        <v>157</v>
      </c>
      <c r="BE585" s="214">
        <f>IF(N585="základní",J585,0)</f>
        <v>0</v>
      </c>
      <c r="BF585" s="214">
        <f>IF(N585="snížená",J585,0)</f>
        <v>0</v>
      </c>
      <c r="BG585" s="214">
        <f>IF(N585="zákl. přenesená",J585,0)</f>
        <v>0</v>
      </c>
      <c r="BH585" s="214">
        <f>IF(N585="sníž. přenesená",J585,0)</f>
        <v>0</v>
      </c>
      <c r="BI585" s="214">
        <f>IF(N585="nulová",J585,0)</f>
        <v>0</v>
      </c>
      <c r="BJ585" s="17" t="s">
        <v>165</v>
      </c>
      <c r="BK585" s="214">
        <f>ROUND(I585*H585,0)</f>
        <v>0</v>
      </c>
      <c r="BL585" s="17" t="s">
        <v>164</v>
      </c>
      <c r="BM585" s="17" t="s">
        <v>3079</v>
      </c>
    </row>
    <row r="586" spans="2:51" s="11" customFormat="1" ht="12">
      <c r="B586" s="215"/>
      <c r="C586" s="216"/>
      <c r="D586" s="217" t="s">
        <v>167</v>
      </c>
      <c r="E586" s="218" t="s">
        <v>20</v>
      </c>
      <c r="F586" s="219" t="s">
        <v>185</v>
      </c>
      <c r="G586" s="216"/>
      <c r="H586" s="220">
        <v>5</v>
      </c>
      <c r="I586" s="221"/>
      <c r="J586" s="216"/>
      <c r="K586" s="216"/>
      <c r="L586" s="222"/>
      <c r="M586" s="223"/>
      <c r="N586" s="224"/>
      <c r="O586" s="224"/>
      <c r="P586" s="224"/>
      <c r="Q586" s="224"/>
      <c r="R586" s="224"/>
      <c r="S586" s="224"/>
      <c r="T586" s="225"/>
      <c r="AT586" s="226" t="s">
        <v>167</v>
      </c>
      <c r="AU586" s="226" t="s">
        <v>165</v>
      </c>
      <c r="AV586" s="11" t="s">
        <v>165</v>
      </c>
      <c r="AW586" s="11" t="s">
        <v>34</v>
      </c>
      <c r="AX586" s="11" t="s">
        <v>8</v>
      </c>
      <c r="AY586" s="226" t="s">
        <v>157</v>
      </c>
    </row>
    <row r="587" spans="2:65" s="1" customFormat="1" ht="16.5" customHeight="1">
      <c r="B587" s="38"/>
      <c r="C587" s="248" t="s">
        <v>689</v>
      </c>
      <c r="D587" s="248" t="s">
        <v>223</v>
      </c>
      <c r="E587" s="249" t="s">
        <v>3080</v>
      </c>
      <c r="F587" s="250" t="s">
        <v>3081</v>
      </c>
      <c r="G587" s="251" t="s">
        <v>162</v>
      </c>
      <c r="H587" s="252">
        <v>5</v>
      </c>
      <c r="I587" s="253"/>
      <c r="J587" s="252">
        <f>ROUND(I587*H587,0)</f>
        <v>0</v>
      </c>
      <c r="K587" s="250" t="s">
        <v>209</v>
      </c>
      <c r="L587" s="254"/>
      <c r="M587" s="255" t="s">
        <v>20</v>
      </c>
      <c r="N587" s="256" t="s">
        <v>46</v>
      </c>
      <c r="O587" s="79"/>
      <c r="P587" s="212">
        <f>O587*H587</f>
        <v>0</v>
      </c>
      <c r="Q587" s="212">
        <v>0</v>
      </c>
      <c r="R587" s="212">
        <f>Q587*H587</f>
        <v>0</v>
      </c>
      <c r="S587" s="212">
        <v>0</v>
      </c>
      <c r="T587" s="213">
        <f>S587*H587</f>
        <v>0</v>
      </c>
      <c r="AR587" s="17" t="s">
        <v>200</v>
      </c>
      <c r="AT587" s="17" t="s">
        <v>223</v>
      </c>
      <c r="AU587" s="17" t="s">
        <v>165</v>
      </c>
      <c r="AY587" s="17" t="s">
        <v>157</v>
      </c>
      <c r="BE587" s="214">
        <f>IF(N587="základní",J587,0)</f>
        <v>0</v>
      </c>
      <c r="BF587" s="214">
        <f>IF(N587="snížená",J587,0)</f>
        <v>0</v>
      </c>
      <c r="BG587" s="214">
        <f>IF(N587="zákl. přenesená",J587,0)</f>
        <v>0</v>
      </c>
      <c r="BH587" s="214">
        <f>IF(N587="sníž. přenesená",J587,0)</f>
        <v>0</v>
      </c>
      <c r="BI587" s="214">
        <f>IF(N587="nulová",J587,0)</f>
        <v>0</v>
      </c>
      <c r="BJ587" s="17" t="s">
        <v>165</v>
      </c>
      <c r="BK587" s="214">
        <f>ROUND(I587*H587,0)</f>
        <v>0</v>
      </c>
      <c r="BL587" s="17" t="s">
        <v>164</v>
      </c>
      <c r="BM587" s="17" t="s">
        <v>3082</v>
      </c>
    </row>
    <row r="588" spans="2:51" s="11" customFormat="1" ht="12">
      <c r="B588" s="215"/>
      <c r="C588" s="216"/>
      <c r="D588" s="217" t="s">
        <v>167</v>
      </c>
      <c r="E588" s="218" t="s">
        <v>20</v>
      </c>
      <c r="F588" s="219" t="s">
        <v>185</v>
      </c>
      <c r="G588" s="216"/>
      <c r="H588" s="220">
        <v>5</v>
      </c>
      <c r="I588" s="221"/>
      <c r="J588" s="216"/>
      <c r="K588" s="216"/>
      <c r="L588" s="222"/>
      <c r="M588" s="223"/>
      <c r="N588" s="224"/>
      <c r="O588" s="224"/>
      <c r="P588" s="224"/>
      <c r="Q588" s="224"/>
      <c r="R588" s="224"/>
      <c r="S588" s="224"/>
      <c r="T588" s="225"/>
      <c r="AT588" s="226" t="s">
        <v>167</v>
      </c>
      <c r="AU588" s="226" t="s">
        <v>165</v>
      </c>
      <c r="AV588" s="11" t="s">
        <v>165</v>
      </c>
      <c r="AW588" s="11" t="s">
        <v>34</v>
      </c>
      <c r="AX588" s="11" t="s">
        <v>8</v>
      </c>
      <c r="AY588" s="226" t="s">
        <v>157</v>
      </c>
    </row>
    <row r="589" spans="2:65" s="1" customFormat="1" ht="16.5" customHeight="1">
      <c r="B589" s="38"/>
      <c r="C589" s="248" t="s">
        <v>694</v>
      </c>
      <c r="D589" s="248" t="s">
        <v>223</v>
      </c>
      <c r="E589" s="249" t="s">
        <v>3083</v>
      </c>
      <c r="F589" s="250" t="s">
        <v>3084</v>
      </c>
      <c r="G589" s="251" t="s">
        <v>434</v>
      </c>
      <c r="H589" s="252">
        <v>1</v>
      </c>
      <c r="I589" s="253"/>
      <c r="J589" s="252">
        <f>ROUND(I589*H589,0)</f>
        <v>0</v>
      </c>
      <c r="K589" s="250" t="s">
        <v>209</v>
      </c>
      <c r="L589" s="254"/>
      <c r="M589" s="255" t="s">
        <v>20</v>
      </c>
      <c r="N589" s="256" t="s">
        <v>46</v>
      </c>
      <c r="O589" s="79"/>
      <c r="P589" s="212">
        <f>O589*H589</f>
        <v>0</v>
      </c>
      <c r="Q589" s="212">
        <v>0</v>
      </c>
      <c r="R589" s="212">
        <f>Q589*H589</f>
        <v>0</v>
      </c>
      <c r="S589" s="212">
        <v>0</v>
      </c>
      <c r="T589" s="213">
        <f>S589*H589</f>
        <v>0</v>
      </c>
      <c r="AR589" s="17" t="s">
        <v>200</v>
      </c>
      <c r="AT589" s="17" t="s">
        <v>223</v>
      </c>
      <c r="AU589" s="17" t="s">
        <v>165</v>
      </c>
      <c r="AY589" s="17" t="s">
        <v>157</v>
      </c>
      <c r="BE589" s="214">
        <f>IF(N589="základní",J589,0)</f>
        <v>0</v>
      </c>
      <c r="BF589" s="214">
        <f>IF(N589="snížená",J589,0)</f>
        <v>0</v>
      </c>
      <c r="BG589" s="214">
        <f>IF(N589="zákl. přenesená",J589,0)</f>
        <v>0</v>
      </c>
      <c r="BH589" s="214">
        <f>IF(N589="sníž. přenesená",J589,0)</f>
        <v>0</v>
      </c>
      <c r="BI589" s="214">
        <f>IF(N589="nulová",J589,0)</f>
        <v>0</v>
      </c>
      <c r="BJ589" s="17" t="s">
        <v>165</v>
      </c>
      <c r="BK589" s="214">
        <f>ROUND(I589*H589,0)</f>
        <v>0</v>
      </c>
      <c r="BL589" s="17" t="s">
        <v>164</v>
      </c>
      <c r="BM589" s="17" t="s">
        <v>3085</v>
      </c>
    </row>
    <row r="590" spans="2:51" s="11" customFormat="1" ht="12">
      <c r="B590" s="215"/>
      <c r="C590" s="216"/>
      <c r="D590" s="217" t="s">
        <v>167</v>
      </c>
      <c r="E590" s="218" t="s">
        <v>20</v>
      </c>
      <c r="F590" s="219" t="s">
        <v>8</v>
      </c>
      <c r="G590" s="216"/>
      <c r="H590" s="220">
        <v>1</v>
      </c>
      <c r="I590" s="221"/>
      <c r="J590" s="216"/>
      <c r="K590" s="216"/>
      <c r="L590" s="222"/>
      <c r="M590" s="223"/>
      <c r="N590" s="224"/>
      <c r="O590" s="224"/>
      <c r="P590" s="224"/>
      <c r="Q590" s="224"/>
      <c r="R590" s="224"/>
      <c r="S590" s="224"/>
      <c r="T590" s="225"/>
      <c r="AT590" s="226" t="s">
        <v>167</v>
      </c>
      <c r="AU590" s="226" t="s">
        <v>165</v>
      </c>
      <c r="AV590" s="11" t="s">
        <v>165</v>
      </c>
      <c r="AW590" s="11" t="s">
        <v>34</v>
      </c>
      <c r="AX590" s="11" t="s">
        <v>8</v>
      </c>
      <c r="AY590" s="226" t="s">
        <v>157</v>
      </c>
    </row>
    <row r="591" spans="2:63" s="10" customFormat="1" ht="22.8" customHeight="1">
      <c r="B591" s="188"/>
      <c r="C591" s="189"/>
      <c r="D591" s="190" t="s">
        <v>73</v>
      </c>
      <c r="E591" s="202" t="s">
        <v>556</v>
      </c>
      <c r="F591" s="202" t="s">
        <v>557</v>
      </c>
      <c r="G591" s="189"/>
      <c r="H591" s="189"/>
      <c r="I591" s="192"/>
      <c r="J591" s="203">
        <f>BK591</f>
        <v>0</v>
      </c>
      <c r="K591" s="189"/>
      <c r="L591" s="194"/>
      <c r="M591" s="195"/>
      <c r="N591" s="196"/>
      <c r="O591" s="196"/>
      <c r="P591" s="197">
        <f>SUM(P592:P629)</f>
        <v>0</v>
      </c>
      <c r="Q591" s="196"/>
      <c r="R591" s="197">
        <f>SUM(R592:R629)</f>
        <v>2.1767901999999997</v>
      </c>
      <c r="S591" s="196"/>
      <c r="T591" s="198">
        <f>SUM(T592:T629)</f>
        <v>0.9181799999999999</v>
      </c>
      <c r="AR591" s="199" t="s">
        <v>165</v>
      </c>
      <c r="AT591" s="200" t="s">
        <v>73</v>
      </c>
      <c r="AU591" s="200" t="s">
        <v>8</v>
      </c>
      <c r="AY591" s="199" t="s">
        <v>157</v>
      </c>
      <c r="BK591" s="201">
        <f>SUM(BK592:BK629)</f>
        <v>0</v>
      </c>
    </row>
    <row r="592" spans="2:65" s="1" customFormat="1" ht="16.5" customHeight="1">
      <c r="B592" s="38"/>
      <c r="C592" s="204" t="s">
        <v>700</v>
      </c>
      <c r="D592" s="204" t="s">
        <v>159</v>
      </c>
      <c r="E592" s="205" t="s">
        <v>559</v>
      </c>
      <c r="F592" s="206" t="s">
        <v>560</v>
      </c>
      <c r="G592" s="207" t="s">
        <v>162</v>
      </c>
      <c r="H592" s="208">
        <v>205.04</v>
      </c>
      <c r="I592" s="209"/>
      <c r="J592" s="208">
        <f>ROUND(I592*H592,0)</f>
        <v>0</v>
      </c>
      <c r="K592" s="206" t="s">
        <v>163</v>
      </c>
      <c r="L592" s="43"/>
      <c r="M592" s="210" t="s">
        <v>20</v>
      </c>
      <c r="N592" s="211" t="s">
        <v>46</v>
      </c>
      <c r="O592" s="79"/>
      <c r="P592" s="212">
        <f>O592*H592</f>
        <v>0</v>
      </c>
      <c r="Q592" s="212">
        <v>0</v>
      </c>
      <c r="R592" s="212">
        <f>Q592*H592</f>
        <v>0</v>
      </c>
      <c r="S592" s="212">
        <v>0</v>
      </c>
      <c r="T592" s="213">
        <f>S592*H592</f>
        <v>0</v>
      </c>
      <c r="AR592" s="17" t="s">
        <v>247</v>
      </c>
      <c r="AT592" s="17" t="s">
        <v>159</v>
      </c>
      <c r="AU592" s="17" t="s">
        <v>165</v>
      </c>
      <c r="AY592" s="17" t="s">
        <v>157</v>
      </c>
      <c r="BE592" s="214">
        <f>IF(N592="základní",J592,0)</f>
        <v>0</v>
      </c>
      <c r="BF592" s="214">
        <f>IF(N592="snížená",J592,0)</f>
        <v>0</v>
      </c>
      <c r="BG592" s="214">
        <f>IF(N592="zákl. přenesená",J592,0)</f>
        <v>0</v>
      </c>
      <c r="BH592" s="214">
        <f>IF(N592="sníž. přenesená",J592,0)</f>
        <v>0</v>
      </c>
      <c r="BI592" s="214">
        <f>IF(N592="nulová",J592,0)</f>
        <v>0</v>
      </c>
      <c r="BJ592" s="17" t="s">
        <v>165</v>
      </c>
      <c r="BK592" s="214">
        <f>ROUND(I592*H592,0)</f>
        <v>0</v>
      </c>
      <c r="BL592" s="17" t="s">
        <v>247</v>
      </c>
      <c r="BM592" s="17" t="s">
        <v>3086</v>
      </c>
    </row>
    <row r="593" spans="2:51" s="13" customFormat="1" ht="12">
      <c r="B593" s="238"/>
      <c r="C593" s="239"/>
      <c r="D593" s="217" t="s">
        <v>167</v>
      </c>
      <c r="E593" s="240" t="s">
        <v>20</v>
      </c>
      <c r="F593" s="241" t="s">
        <v>239</v>
      </c>
      <c r="G593" s="239"/>
      <c r="H593" s="240" t="s">
        <v>20</v>
      </c>
      <c r="I593" s="242"/>
      <c r="J593" s="239"/>
      <c r="K593" s="239"/>
      <c r="L593" s="243"/>
      <c r="M593" s="244"/>
      <c r="N593" s="245"/>
      <c r="O593" s="245"/>
      <c r="P593" s="245"/>
      <c r="Q593" s="245"/>
      <c r="R593" s="245"/>
      <c r="S593" s="245"/>
      <c r="T593" s="246"/>
      <c r="AT593" s="247" t="s">
        <v>167</v>
      </c>
      <c r="AU593" s="247" t="s">
        <v>165</v>
      </c>
      <c r="AV593" s="13" t="s">
        <v>8</v>
      </c>
      <c r="AW593" s="13" t="s">
        <v>34</v>
      </c>
      <c r="AX593" s="13" t="s">
        <v>74</v>
      </c>
      <c r="AY593" s="247" t="s">
        <v>157</v>
      </c>
    </row>
    <row r="594" spans="2:51" s="11" customFormat="1" ht="12">
      <c r="B594" s="215"/>
      <c r="C594" s="216"/>
      <c r="D594" s="217" t="s">
        <v>167</v>
      </c>
      <c r="E594" s="218" t="s">
        <v>20</v>
      </c>
      <c r="F594" s="219" t="s">
        <v>562</v>
      </c>
      <c r="G594" s="216"/>
      <c r="H594" s="220">
        <v>229.23</v>
      </c>
      <c r="I594" s="221"/>
      <c r="J594" s="216"/>
      <c r="K594" s="216"/>
      <c r="L594" s="222"/>
      <c r="M594" s="223"/>
      <c r="N594" s="224"/>
      <c r="O594" s="224"/>
      <c r="P594" s="224"/>
      <c r="Q594" s="224"/>
      <c r="R594" s="224"/>
      <c r="S594" s="224"/>
      <c r="T594" s="225"/>
      <c r="AT594" s="226" t="s">
        <v>167</v>
      </c>
      <c r="AU594" s="226" t="s">
        <v>165</v>
      </c>
      <c r="AV594" s="11" t="s">
        <v>165</v>
      </c>
      <c r="AW594" s="11" t="s">
        <v>34</v>
      </c>
      <c r="AX594" s="11" t="s">
        <v>74</v>
      </c>
      <c r="AY594" s="226" t="s">
        <v>157</v>
      </c>
    </row>
    <row r="595" spans="2:51" s="13" customFormat="1" ht="12">
      <c r="B595" s="238"/>
      <c r="C595" s="239"/>
      <c r="D595" s="217" t="s">
        <v>167</v>
      </c>
      <c r="E595" s="240" t="s">
        <v>20</v>
      </c>
      <c r="F595" s="241" t="s">
        <v>309</v>
      </c>
      <c r="G595" s="239"/>
      <c r="H595" s="240" t="s">
        <v>20</v>
      </c>
      <c r="I595" s="242"/>
      <c r="J595" s="239"/>
      <c r="K595" s="239"/>
      <c r="L595" s="243"/>
      <c r="M595" s="244"/>
      <c r="N595" s="245"/>
      <c r="O595" s="245"/>
      <c r="P595" s="245"/>
      <c r="Q595" s="245"/>
      <c r="R595" s="245"/>
      <c r="S595" s="245"/>
      <c r="T595" s="246"/>
      <c r="AT595" s="247" t="s">
        <v>167</v>
      </c>
      <c r="AU595" s="247" t="s">
        <v>165</v>
      </c>
      <c r="AV595" s="13" t="s">
        <v>8</v>
      </c>
      <c r="AW595" s="13" t="s">
        <v>34</v>
      </c>
      <c r="AX595" s="13" t="s">
        <v>74</v>
      </c>
      <c r="AY595" s="247" t="s">
        <v>157</v>
      </c>
    </row>
    <row r="596" spans="2:51" s="11" customFormat="1" ht="12">
      <c r="B596" s="215"/>
      <c r="C596" s="216"/>
      <c r="D596" s="217" t="s">
        <v>167</v>
      </c>
      <c r="E596" s="218" t="s">
        <v>20</v>
      </c>
      <c r="F596" s="219" t="s">
        <v>324</v>
      </c>
      <c r="G596" s="216"/>
      <c r="H596" s="220">
        <v>-24.19</v>
      </c>
      <c r="I596" s="221"/>
      <c r="J596" s="216"/>
      <c r="K596" s="216"/>
      <c r="L596" s="222"/>
      <c r="M596" s="223"/>
      <c r="N596" s="224"/>
      <c r="O596" s="224"/>
      <c r="P596" s="224"/>
      <c r="Q596" s="224"/>
      <c r="R596" s="224"/>
      <c r="S596" s="224"/>
      <c r="T596" s="225"/>
      <c r="AT596" s="226" t="s">
        <v>167</v>
      </c>
      <c r="AU596" s="226" t="s">
        <v>165</v>
      </c>
      <c r="AV596" s="11" t="s">
        <v>165</v>
      </c>
      <c r="AW596" s="11" t="s">
        <v>34</v>
      </c>
      <c r="AX596" s="11" t="s">
        <v>74</v>
      </c>
      <c r="AY596" s="226" t="s">
        <v>157</v>
      </c>
    </row>
    <row r="597" spans="2:51" s="12" customFormat="1" ht="12">
      <c r="B597" s="227"/>
      <c r="C597" s="228"/>
      <c r="D597" s="217" t="s">
        <v>167</v>
      </c>
      <c r="E597" s="229" t="s">
        <v>20</v>
      </c>
      <c r="F597" s="230" t="s">
        <v>169</v>
      </c>
      <c r="G597" s="228"/>
      <c r="H597" s="231">
        <v>205.04</v>
      </c>
      <c r="I597" s="232"/>
      <c r="J597" s="228"/>
      <c r="K597" s="228"/>
      <c r="L597" s="233"/>
      <c r="M597" s="234"/>
      <c r="N597" s="235"/>
      <c r="O597" s="235"/>
      <c r="P597" s="235"/>
      <c r="Q597" s="235"/>
      <c r="R597" s="235"/>
      <c r="S597" s="235"/>
      <c r="T597" s="236"/>
      <c r="AT597" s="237" t="s">
        <v>167</v>
      </c>
      <c r="AU597" s="237" t="s">
        <v>165</v>
      </c>
      <c r="AV597" s="12" t="s">
        <v>164</v>
      </c>
      <c r="AW597" s="12" t="s">
        <v>34</v>
      </c>
      <c r="AX597" s="12" t="s">
        <v>8</v>
      </c>
      <c r="AY597" s="237" t="s">
        <v>157</v>
      </c>
    </row>
    <row r="598" spans="2:65" s="1" customFormat="1" ht="16.5" customHeight="1">
      <c r="B598" s="38"/>
      <c r="C598" s="248" t="s">
        <v>704</v>
      </c>
      <c r="D598" s="248" t="s">
        <v>223</v>
      </c>
      <c r="E598" s="249" t="s">
        <v>564</v>
      </c>
      <c r="F598" s="250" t="s">
        <v>565</v>
      </c>
      <c r="G598" s="251" t="s">
        <v>514</v>
      </c>
      <c r="H598" s="252">
        <v>0.72</v>
      </c>
      <c r="I598" s="253"/>
      <c r="J598" s="252">
        <f>ROUND(I598*H598,0)</f>
        <v>0</v>
      </c>
      <c r="K598" s="250" t="s">
        <v>163</v>
      </c>
      <c r="L598" s="254"/>
      <c r="M598" s="255" t="s">
        <v>20</v>
      </c>
      <c r="N598" s="256" t="s">
        <v>46</v>
      </c>
      <c r="O598" s="79"/>
      <c r="P598" s="212">
        <f>O598*H598</f>
        <v>0</v>
      </c>
      <c r="Q598" s="212">
        <v>1</v>
      </c>
      <c r="R598" s="212">
        <f>Q598*H598</f>
        <v>0.72</v>
      </c>
      <c r="S598" s="212">
        <v>0</v>
      </c>
      <c r="T598" s="213">
        <f>S598*H598</f>
        <v>0</v>
      </c>
      <c r="AR598" s="17" t="s">
        <v>374</v>
      </c>
      <c r="AT598" s="17" t="s">
        <v>223</v>
      </c>
      <c r="AU598" s="17" t="s">
        <v>165</v>
      </c>
      <c r="AY598" s="17" t="s">
        <v>157</v>
      </c>
      <c r="BE598" s="214">
        <f>IF(N598="základní",J598,0)</f>
        <v>0</v>
      </c>
      <c r="BF598" s="214">
        <f>IF(N598="snížená",J598,0)</f>
        <v>0</v>
      </c>
      <c r="BG598" s="214">
        <f>IF(N598="zákl. přenesená",J598,0)</f>
        <v>0</v>
      </c>
      <c r="BH598" s="214">
        <f>IF(N598="sníž. přenesená",J598,0)</f>
        <v>0</v>
      </c>
      <c r="BI598" s="214">
        <f>IF(N598="nulová",J598,0)</f>
        <v>0</v>
      </c>
      <c r="BJ598" s="17" t="s">
        <v>165</v>
      </c>
      <c r="BK598" s="214">
        <f>ROUND(I598*H598,0)</f>
        <v>0</v>
      </c>
      <c r="BL598" s="17" t="s">
        <v>247</v>
      </c>
      <c r="BM598" s="17" t="s">
        <v>3087</v>
      </c>
    </row>
    <row r="599" spans="2:51" s="11" customFormat="1" ht="12">
      <c r="B599" s="215"/>
      <c r="C599" s="216"/>
      <c r="D599" s="217" t="s">
        <v>167</v>
      </c>
      <c r="E599" s="218" t="s">
        <v>20</v>
      </c>
      <c r="F599" s="219" t="s">
        <v>567</v>
      </c>
      <c r="G599" s="216"/>
      <c r="H599" s="220">
        <v>0.72</v>
      </c>
      <c r="I599" s="221"/>
      <c r="J599" s="216"/>
      <c r="K599" s="216"/>
      <c r="L599" s="222"/>
      <c r="M599" s="223"/>
      <c r="N599" s="224"/>
      <c r="O599" s="224"/>
      <c r="P599" s="224"/>
      <c r="Q599" s="224"/>
      <c r="R599" s="224"/>
      <c r="S599" s="224"/>
      <c r="T599" s="225"/>
      <c r="AT599" s="226" t="s">
        <v>167</v>
      </c>
      <c r="AU599" s="226" t="s">
        <v>165</v>
      </c>
      <c r="AV599" s="11" t="s">
        <v>165</v>
      </c>
      <c r="AW599" s="11" t="s">
        <v>34</v>
      </c>
      <c r="AX599" s="11" t="s">
        <v>74</v>
      </c>
      <c r="AY599" s="226" t="s">
        <v>157</v>
      </c>
    </row>
    <row r="600" spans="2:51" s="12" customFormat="1" ht="12">
      <c r="B600" s="227"/>
      <c r="C600" s="228"/>
      <c r="D600" s="217" t="s">
        <v>167</v>
      </c>
      <c r="E600" s="229" t="s">
        <v>20</v>
      </c>
      <c r="F600" s="230" t="s">
        <v>169</v>
      </c>
      <c r="G600" s="228"/>
      <c r="H600" s="231">
        <v>0.72</v>
      </c>
      <c r="I600" s="232"/>
      <c r="J600" s="228"/>
      <c r="K600" s="228"/>
      <c r="L600" s="233"/>
      <c r="M600" s="234"/>
      <c r="N600" s="235"/>
      <c r="O600" s="235"/>
      <c r="P600" s="235"/>
      <c r="Q600" s="235"/>
      <c r="R600" s="235"/>
      <c r="S600" s="235"/>
      <c r="T600" s="236"/>
      <c r="AT600" s="237" t="s">
        <v>167</v>
      </c>
      <c r="AU600" s="237" t="s">
        <v>165</v>
      </c>
      <c r="AV600" s="12" t="s">
        <v>164</v>
      </c>
      <c r="AW600" s="12" t="s">
        <v>34</v>
      </c>
      <c r="AX600" s="12" t="s">
        <v>8</v>
      </c>
      <c r="AY600" s="237" t="s">
        <v>157</v>
      </c>
    </row>
    <row r="601" spans="2:65" s="1" customFormat="1" ht="16.5" customHeight="1">
      <c r="B601" s="38"/>
      <c r="C601" s="204" t="s">
        <v>709</v>
      </c>
      <c r="D601" s="204" t="s">
        <v>159</v>
      </c>
      <c r="E601" s="205" t="s">
        <v>569</v>
      </c>
      <c r="F601" s="206" t="s">
        <v>570</v>
      </c>
      <c r="G601" s="207" t="s">
        <v>162</v>
      </c>
      <c r="H601" s="208">
        <v>204.04</v>
      </c>
      <c r="I601" s="209"/>
      <c r="J601" s="208">
        <f>ROUND(I601*H601,0)</f>
        <v>0</v>
      </c>
      <c r="K601" s="206" t="s">
        <v>163</v>
      </c>
      <c r="L601" s="43"/>
      <c r="M601" s="210" t="s">
        <v>20</v>
      </c>
      <c r="N601" s="211" t="s">
        <v>46</v>
      </c>
      <c r="O601" s="79"/>
      <c r="P601" s="212">
        <f>O601*H601</f>
        <v>0</v>
      </c>
      <c r="Q601" s="212">
        <v>0</v>
      </c>
      <c r="R601" s="212">
        <f>Q601*H601</f>
        <v>0</v>
      </c>
      <c r="S601" s="212">
        <v>0.0045</v>
      </c>
      <c r="T601" s="213">
        <f>S601*H601</f>
        <v>0.9181799999999999</v>
      </c>
      <c r="AR601" s="17" t="s">
        <v>247</v>
      </c>
      <c r="AT601" s="17" t="s">
        <v>159</v>
      </c>
      <c r="AU601" s="17" t="s">
        <v>165</v>
      </c>
      <c r="AY601" s="17" t="s">
        <v>157</v>
      </c>
      <c r="BE601" s="214">
        <f>IF(N601="základní",J601,0)</f>
        <v>0</v>
      </c>
      <c r="BF601" s="214">
        <f>IF(N601="snížená",J601,0)</f>
        <v>0</v>
      </c>
      <c r="BG601" s="214">
        <f>IF(N601="zákl. přenesená",J601,0)</f>
        <v>0</v>
      </c>
      <c r="BH601" s="214">
        <f>IF(N601="sníž. přenesená",J601,0)</f>
        <v>0</v>
      </c>
      <c r="BI601" s="214">
        <f>IF(N601="nulová",J601,0)</f>
        <v>0</v>
      </c>
      <c r="BJ601" s="17" t="s">
        <v>165</v>
      </c>
      <c r="BK601" s="214">
        <f>ROUND(I601*H601,0)</f>
        <v>0</v>
      </c>
      <c r="BL601" s="17" t="s">
        <v>247</v>
      </c>
      <c r="BM601" s="17" t="s">
        <v>3088</v>
      </c>
    </row>
    <row r="602" spans="2:51" s="13" customFormat="1" ht="12">
      <c r="B602" s="238"/>
      <c r="C602" s="239"/>
      <c r="D602" s="217" t="s">
        <v>167</v>
      </c>
      <c r="E602" s="240" t="s">
        <v>20</v>
      </c>
      <c r="F602" s="241" t="s">
        <v>239</v>
      </c>
      <c r="G602" s="239"/>
      <c r="H602" s="240" t="s">
        <v>20</v>
      </c>
      <c r="I602" s="242"/>
      <c r="J602" s="239"/>
      <c r="K602" s="239"/>
      <c r="L602" s="243"/>
      <c r="M602" s="244"/>
      <c r="N602" s="245"/>
      <c r="O602" s="245"/>
      <c r="P602" s="245"/>
      <c r="Q602" s="245"/>
      <c r="R602" s="245"/>
      <c r="S602" s="245"/>
      <c r="T602" s="246"/>
      <c r="AT602" s="247" t="s">
        <v>167</v>
      </c>
      <c r="AU602" s="247" t="s">
        <v>165</v>
      </c>
      <c r="AV602" s="13" t="s">
        <v>8</v>
      </c>
      <c r="AW602" s="13" t="s">
        <v>34</v>
      </c>
      <c r="AX602" s="13" t="s">
        <v>74</v>
      </c>
      <c r="AY602" s="247" t="s">
        <v>157</v>
      </c>
    </row>
    <row r="603" spans="2:51" s="11" customFormat="1" ht="12">
      <c r="B603" s="215"/>
      <c r="C603" s="216"/>
      <c r="D603" s="217" t="s">
        <v>167</v>
      </c>
      <c r="E603" s="218" t="s">
        <v>20</v>
      </c>
      <c r="F603" s="219" t="s">
        <v>562</v>
      </c>
      <c r="G603" s="216"/>
      <c r="H603" s="220">
        <v>229.23</v>
      </c>
      <c r="I603" s="221"/>
      <c r="J603" s="216"/>
      <c r="K603" s="216"/>
      <c r="L603" s="222"/>
      <c r="M603" s="223"/>
      <c r="N603" s="224"/>
      <c r="O603" s="224"/>
      <c r="P603" s="224"/>
      <c r="Q603" s="224"/>
      <c r="R603" s="224"/>
      <c r="S603" s="224"/>
      <c r="T603" s="225"/>
      <c r="AT603" s="226" t="s">
        <v>167</v>
      </c>
      <c r="AU603" s="226" t="s">
        <v>165</v>
      </c>
      <c r="AV603" s="11" t="s">
        <v>165</v>
      </c>
      <c r="AW603" s="11" t="s">
        <v>34</v>
      </c>
      <c r="AX603" s="11" t="s">
        <v>74</v>
      </c>
      <c r="AY603" s="226" t="s">
        <v>157</v>
      </c>
    </row>
    <row r="604" spans="2:51" s="13" customFormat="1" ht="12">
      <c r="B604" s="238"/>
      <c r="C604" s="239"/>
      <c r="D604" s="217" t="s">
        <v>167</v>
      </c>
      <c r="E604" s="240" t="s">
        <v>20</v>
      </c>
      <c r="F604" s="241" t="s">
        <v>309</v>
      </c>
      <c r="G604" s="239"/>
      <c r="H604" s="240" t="s">
        <v>20</v>
      </c>
      <c r="I604" s="242"/>
      <c r="J604" s="239"/>
      <c r="K604" s="239"/>
      <c r="L604" s="243"/>
      <c r="M604" s="244"/>
      <c r="N604" s="245"/>
      <c r="O604" s="245"/>
      <c r="P604" s="245"/>
      <c r="Q604" s="245"/>
      <c r="R604" s="245"/>
      <c r="S604" s="245"/>
      <c r="T604" s="246"/>
      <c r="AT604" s="247" t="s">
        <v>167</v>
      </c>
      <c r="AU604" s="247" t="s">
        <v>165</v>
      </c>
      <c r="AV604" s="13" t="s">
        <v>8</v>
      </c>
      <c r="AW604" s="13" t="s">
        <v>34</v>
      </c>
      <c r="AX604" s="13" t="s">
        <v>74</v>
      </c>
      <c r="AY604" s="247" t="s">
        <v>157</v>
      </c>
    </row>
    <row r="605" spans="2:51" s="11" customFormat="1" ht="12">
      <c r="B605" s="215"/>
      <c r="C605" s="216"/>
      <c r="D605" s="217" t="s">
        <v>167</v>
      </c>
      <c r="E605" s="218" t="s">
        <v>20</v>
      </c>
      <c r="F605" s="219" t="s">
        <v>3089</v>
      </c>
      <c r="G605" s="216"/>
      <c r="H605" s="220">
        <v>-25.19</v>
      </c>
      <c r="I605" s="221"/>
      <c r="J605" s="216"/>
      <c r="K605" s="216"/>
      <c r="L605" s="222"/>
      <c r="M605" s="223"/>
      <c r="N605" s="224"/>
      <c r="O605" s="224"/>
      <c r="P605" s="224"/>
      <c r="Q605" s="224"/>
      <c r="R605" s="224"/>
      <c r="S605" s="224"/>
      <c r="T605" s="225"/>
      <c r="AT605" s="226" t="s">
        <v>167</v>
      </c>
      <c r="AU605" s="226" t="s">
        <v>165</v>
      </c>
      <c r="AV605" s="11" t="s">
        <v>165</v>
      </c>
      <c r="AW605" s="11" t="s">
        <v>34</v>
      </c>
      <c r="AX605" s="11" t="s">
        <v>74</v>
      </c>
      <c r="AY605" s="226" t="s">
        <v>157</v>
      </c>
    </row>
    <row r="606" spans="2:51" s="12" customFormat="1" ht="12">
      <c r="B606" s="227"/>
      <c r="C606" s="228"/>
      <c r="D606" s="217" t="s">
        <v>167</v>
      </c>
      <c r="E606" s="229" t="s">
        <v>20</v>
      </c>
      <c r="F606" s="230" t="s">
        <v>169</v>
      </c>
      <c r="G606" s="228"/>
      <c r="H606" s="231">
        <v>204.04</v>
      </c>
      <c r="I606" s="232"/>
      <c r="J606" s="228"/>
      <c r="K606" s="228"/>
      <c r="L606" s="233"/>
      <c r="M606" s="234"/>
      <c r="N606" s="235"/>
      <c r="O606" s="235"/>
      <c r="P606" s="235"/>
      <c r="Q606" s="235"/>
      <c r="R606" s="235"/>
      <c r="S606" s="235"/>
      <c r="T606" s="236"/>
      <c r="AT606" s="237" t="s">
        <v>167</v>
      </c>
      <c r="AU606" s="237" t="s">
        <v>165</v>
      </c>
      <c r="AV606" s="12" t="s">
        <v>164</v>
      </c>
      <c r="AW606" s="12" t="s">
        <v>34</v>
      </c>
      <c r="AX606" s="12" t="s">
        <v>8</v>
      </c>
      <c r="AY606" s="237" t="s">
        <v>157</v>
      </c>
    </row>
    <row r="607" spans="2:65" s="1" customFormat="1" ht="22.5" customHeight="1">
      <c r="B607" s="38"/>
      <c r="C607" s="204" t="s">
        <v>715</v>
      </c>
      <c r="D607" s="204" t="s">
        <v>159</v>
      </c>
      <c r="E607" s="205" t="s">
        <v>574</v>
      </c>
      <c r="F607" s="206" t="s">
        <v>575</v>
      </c>
      <c r="G607" s="207" t="s">
        <v>162</v>
      </c>
      <c r="H607" s="208">
        <v>205.04</v>
      </c>
      <c r="I607" s="209"/>
      <c r="J607" s="208">
        <f>ROUND(I607*H607,0)</f>
        <v>0</v>
      </c>
      <c r="K607" s="206" t="s">
        <v>163</v>
      </c>
      <c r="L607" s="43"/>
      <c r="M607" s="210" t="s">
        <v>20</v>
      </c>
      <c r="N607" s="211" t="s">
        <v>46</v>
      </c>
      <c r="O607" s="79"/>
      <c r="P607" s="212">
        <f>O607*H607</f>
        <v>0</v>
      </c>
      <c r="Q607" s="212">
        <v>0.00078</v>
      </c>
      <c r="R607" s="212">
        <f>Q607*H607</f>
        <v>0.1599312</v>
      </c>
      <c r="S607" s="212">
        <v>0</v>
      </c>
      <c r="T607" s="213">
        <f>S607*H607</f>
        <v>0</v>
      </c>
      <c r="AR607" s="17" t="s">
        <v>247</v>
      </c>
      <c r="AT607" s="17" t="s">
        <v>159</v>
      </c>
      <c r="AU607" s="17" t="s">
        <v>165</v>
      </c>
      <c r="AY607" s="17" t="s">
        <v>157</v>
      </c>
      <c r="BE607" s="214">
        <f>IF(N607="základní",J607,0)</f>
        <v>0</v>
      </c>
      <c r="BF607" s="214">
        <f>IF(N607="snížená",J607,0)</f>
        <v>0</v>
      </c>
      <c r="BG607" s="214">
        <f>IF(N607="zákl. přenesená",J607,0)</f>
        <v>0</v>
      </c>
      <c r="BH607" s="214">
        <f>IF(N607="sníž. přenesená",J607,0)</f>
        <v>0</v>
      </c>
      <c r="BI607" s="214">
        <f>IF(N607="nulová",J607,0)</f>
        <v>0</v>
      </c>
      <c r="BJ607" s="17" t="s">
        <v>165</v>
      </c>
      <c r="BK607" s="214">
        <f>ROUND(I607*H607,0)</f>
        <v>0</v>
      </c>
      <c r="BL607" s="17" t="s">
        <v>247</v>
      </c>
      <c r="BM607" s="17" t="s">
        <v>3090</v>
      </c>
    </row>
    <row r="608" spans="2:51" s="13" customFormat="1" ht="12">
      <c r="B608" s="238"/>
      <c r="C608" s="239"/>
      <c r="D608" s="217" t="s">
        <v>167</v>
      </c>
      <c r="E608" s="240" t="s">
        <v>20</v>
      </c>
      <c r="F608" s="241" t="s">
        <v>239</v>
      </c>
      <c r="G608" s="239"/>
      <c r="H608" s="240" t="s">
        <v>20</v>
      </c>
      <c r="I608" s="242"/>
      <c r="J608" s="239"/>
      <c r="K608" s="239"/>
      <c r="L608" s="243"/>
      <c r="M608" s="244"/>
      <c r="N608" s="245"/>
      <c r="O608" s="245"/>
      <c r="P608" s="245"/>
      <c r="Q608" s="245"/>
      <c r="R608" s="245"/>
      <c r="S608" s="245"/>
      <c r="T608" s="246"/>
      <c r="AT608" s="247" t="s">
        <v>167</v>
      </c>
      <c r="AU608" s="247" t="s">
        <v>165</v>
      </c>
      <c r="AV608" s="13" t="s">
        <v>8</v>
      </c>
      <c r="AW608" s="13" t="s">
        <v>34</v>
      </c>
      <c r="AX608" s="13" t="s">
        <v>74</v>
      </c>
      <c r="AY608" s="247" t="s">
        <v>157</v>
      </c>
    </row>
    <row r="609" spans="2:51" s="11" customFormat="1" ht="12">
      <c r="B609" s="215"/>
      <c r="C609" s="216"/>
      <c r="D609" s="217" t="s">
        <v>167</v>
      </c>
      <c r="E609" s="218" t="s">
        <v>20</v>
      </c>
      <c r="F609" s="219" t="s">
        <v>562</v>
      </c>
      <c r="G609" s="216"/>
      <c r="H609" s="220">
        <v>229.23</v>
      </c>
      <c r="I609" s="221"/>
      <c r="J609" s="216"/>
      <c r="K609" s="216"/>
      <c r="L609" s="222"/>
      <c r="M609" s="223"/>
      <c r="N609" s="224"/>
      <c r="O609" s="224"/>
      <c r="P609" s="224"/>
      <c r="Q609" s="224"/>
      <c r="R609" s="224"/>
      <c r="S609" s="224"/>
      <c r="T609" s="225"/>
      <c r="AT609" s="226" t="s">
        <v>167</v>
      </c>
      <c r="AU609" s="226" t="s">
        <v>165</v>
      </c>
      <c r="AV609" s="11" t="s">
        <v>165</v>
      </c>
      <c r="AW609" s="11" t="s">
        <v>34</v>
      </c>
      <c r="AX609" s="11" t="s">
        <v>74</v>
      </c>
      <c r="AY609" s="226" t="s">
        <v>157</v>
      </c>
    </row>
    <row r="610" spans="2:51" s="13" customFormat="1" ht="12">
      <c r="B610" s="238"/>
      <c r="C610" s="239"/>
      <c r="D610" s="217" t="s">
        <v>167</v>
      </c>
      <c r="E610" s="240" t="s">
        <v>20</v>
      </c>
      <c r="F610" s="241" t="s">
        <v>309</v>
      </c>
      <c r="G610" s="239"/>
      <c r="H610" s="240" t="s">
        <v>20</v>
      </c>
      <c r="I610" s="242"/>
      <c r="J610" s="239"/>
      <c r="K610" s="239"/>
      <c r="L610" s="243"/>
      <c r="M610" s="244"/>
      <c r="N610" s="245"/>
      <c r="O610" s="245"/>
      <c r="P610" s="245"/>
      <c r="Q610" s="245"/>
      <c r="R610" s="245"/>
      <c r="S610" s="245"/>
      <c r="T610" s="246"/>
      <c r="AT610" s="247" t="s">
        <v>167</v>
      </c>
      <c r="AU610" s="247" t="s">
        <v>165</v>
      </c>
      <c r="AV610" s="13" t="s">
        <v>8</v>
      </c>
      <c r="AW610" s="13" t="s">
        <v>34</v>
      </c>
      <c r="AX610" s="13" t="s">
        <v>74</v>
      </c>
      <c r="AY610" s="247" t="s">
        <v>157</v>
      </c>
    </row>
    <row r="611" spans="2:51" s="11" customFormat="1" ht="12">
      <c r="B611" s="215"/>
      <c r="C611" s="216"/>
      <c r="D611" s="217" t="s">
        <v>167</v>
      </c>
      <c r="E611" s="218" t="s">
        <v>20</v>
      </c>
      <c r="F611" s="219" t="s">
        <v>324</v>
      </c>
      <c r="G611" s="216"/>
      <c r="H611" s="220">
        <v>-24.19</v>
      </c>
      <c r="I611" s="221"/>
      <c r="J611" s="216"/>
      <c r="K611" s="216"/>
      <c r="L611" s="222"/>
      <c r="M611" s="223"/>
      <c r="N611" s="224"/>
      <c r="O611" s="224"/>
      <c r="P611" s="224"/>
      <c r="Q611" s="224"/>
      <c r="R611" s="224"/>
      <c r="S611" s="224"/>
      <c r="T611" s="225"/>
      <c r="AT611" s="226" t="s">
        <v>167</v>
      </c>
      <c r="AU611" s="226" t="s">
        <v>165</v>
      </c>
      <c r="AV611" s="11" t="s">
        <v>165</v>
      </c>
      <c r="AW611" s="11" t="s">
        <v>34</v>
      </c>
      <c r="AX611" s="11" t="s">
        <v>74</v>
      </c>
      <c r="AY611" s="226" t="s">
        <v>157</v>
      </c>
    </row>
    <row r="612" spans="2:51" s="12" customFormat="1" ht="12">
      <c r="B612" s="227"/>
      <c r="C612" s="228"/>
      <c r="D612" s="217" t="s">
        <v>167</v>
      </c>
      <c r="E612" s="229" t="s">
        <v>20</v>
      </c>
      <c r="F612" s="230" t="s">
        <v>169</v>
      </c>
      <c r="G612" s="228"/>
      <c r="H612" s="231">
        <v>205.04</v>
      </c>
      <c r="I612" s="232"/>
      <c r="J612" s="228"/>
      <c r="K612" s="228"/>
      <c r="L612" s="233"/>
      <c r="M612" s="234"/>
      <c r="N612" s="235"/>
      <c r="O612" s="235"/>
      <c r="P612" s="235"/>
      <c r="Q612" s="235"/>
      <c r="R612" s="235"/>
      <c r="S612" s="235"/>
      <c r="T612" s="236"/>
      <c r="AT612" s="237" t="s">
        <v>167</v>
      </c>
      <c r="AU612" s="237" t="s">
        <v>165</v>
      </c>
      <c r="AV612" s="12" t="s">
        <v>164</v>
      </c>
      <c r="AW612" s="12" t="s">
        <v>34</v>
      </c>
      <c r="AX612" s="12" t="s">
        <v>8</v>
      </c>
      <c r="AY612" s="237" t="s">
        <v>157</v>
      </c>
    </row>
    <row r="613" spans="2:65" s="1" customFormat="1" ht="16.5" customHeight="1">
      <c r="B613" s="38"/>
      <c r="C613" s="204" t="s">
        <v>720</v>
      </c>
      <c r="D613" s="204" t="s">
        <v>159</v>
      </c>
      <c r="E613" s="205" t="s">
        <v>578</v>
      </c>
      <c r="F613" s="206" t="s">
        <v>579</v>
      </c>
      <c r="G613" s="207" t="s">
        <v>162</v>
      </c>
      <c r="H613" s="208">
        <v>205.04</v>
      </c>
      <c r="I613" s="209"/>
      <c r="J613" s="208">
        <f>ROUND(I613*H613,0)</f>
        <v>0</v>
      </c>
      <c r="K613" s="206" t="s">
        <v>163</v>
      </c>
      <c r="L613" s="43"/>
      <c r="M613" s="210" t="s">
        <v>20</v>
      </c>
      <c r="N613" s="211" t="s">
        <v>46</v>
      </c>
      <c r="O613" s="79"/>
      <c r="P613" s="212">
        <f>O613*H613</f>
        <v>0</v>
      </c>
      <c r="Q613" s="212">
        <v>0.0004</v>
      </c>
      <c r="R613" s="212">
        <f>Q613*H613</f>
        <v>0.082016</v>
      </c>
      <c r="S613" s="212">
        <v>0</v>
      </c>
      <c r="T613" s="213">
        <f>S613*H613</f>
        <v>0</v>
      </c>
      <c r="AR613" s="17" t="s">
        <v>247</v>
      </c>
      <c r="AT613" s="17" t="s">
        <v>159</v>
      </c>
      <c r="AU613" s="17" t="s">
        <v>165</v>
      </c>
      <c r="AY613" s="17" t="s">
        <v>157</v>
      </c>
      <c r="BE613" s="214">
        <f>IF(N613="základní",J613,0)</f>
        <v>0</v>
      </c>
      <c r="BF613" s="214">
        <f>IF(N613="snížená",J613,0)</f>
        <v>0</v>
      </c>
      <c r="BG613" s="214">
        <f>IF(N613="zákl. přenesená",J613,0)</f>
        <v>0</v>
      </c>
      <c r="BH613" s="214">
        <f>IF(N613="sníž. přenesená",J613,0)</f>
        <v>0</v>
      </c>
      <c r="BI613" s="214">
        <f>IF(N613="nulová",J613,0)</f>
        <v>0</v>
      </c>
      <c r="BJ613" s="17" t="s">
        <v>165</v>
      </c>
      <c r="BK613" s="214">
        <f>ROUND(I613*H613,0)</f>
        <v>0</v>
      </c>
      <c r="BL613" s="17" t="s">
        <v>247</v>
      </c>
      <c r="BM613" s="17" t="s">
        <v>3091</v>
      </c>
    </row>
    <row r="614" spans="2:51" s="13" customFormat="1" ht="12">
      <c r="B614" s="238"/>
      <c r="C614" s="239"/>
      <c r="D614" s="217" t="s">
        <v>167</v>
      </c>
      <c r="E614" s="240" t="s">
        <v>20</v>
      </c>
      <c r="F614" s="241" t="s">
        <v>239</v>
      </c>
      <c r="G614" s="239"/>
      <c r="H614" s="240" t="s">
        <v>20</v>
      </c>
      <c r="I614" s="242"/>
      <c r="J614" s="239"/>
      <c r="K614" s="239"/>
      <c r="L614" s="243"/>
      <c r="M614" s="244"/>
      <c r="N614" s="245"/>
      <c r="O614" s="245"/>
      <c r="P614" s="245"/>
      <c r="Q614" s="245"/>
      <c r="R614" s="245"/>
      <c r="S614" s="245"/>
      <c r="T614" s="246"/>
      <c r="AT614" s="247" t="s">
        <v>167</v>
      </c>
      <c r="AU614" s="247" t="s">
        <v>165</v>
      </c>
      <c r="AV614" s="13" t="s">
        <v>8</v>
      </c>
      <c r="AW614" s="13" t="s">
        <v>34</v>
      </c>
      <c r="AX614" s="13" t="s">
        <v>74</v>
      </c>
      <c r="AY614" s="247" t="s">
        <v>157</v>
      </c>
    </row>
    <row r="615" spans="2:51" s="11" customFormat="1" ht="12">
      <c r="B615" s="215"/>
      <c r="C615" s="216"/>
      <c r="D615" s="217" t="s">
        <v>167</v>
      </c>
      <c r="E615" s="218" t="s">
        <v>20</v>
      </c>
      <c r="F615" s="219" t="s">
        <v>562</v>
      </c>
      <c r="G615" s="216"/>
      <c r="H615" s="220">
        <v>229.23</v>
      </c>
      <c r="I615" s="221"/>
      <c r="J615" s="216"/>
      <c r="K615" s="216"/>
      <c r="L615" s="222"/>
      <c r="M615" s="223"/>
      <c r="N615" s="224"/>
      <c r="O615" s="224"/>
      <c r="P615" s="224"/>
      <c r="Q615" s="224"/>
      <c r="R615" s="224"/>
      <c r="S615" s="224"/>
      <c r="T615" s="225"/>
      <c r="AT615" s="226" t="s">
        <v>167</v>
      </c>
      <c r="AU615" s="226" t="s">
        <v>165</v>
      </c>
      <c r="AV615" s="11" t="s">
        <v>165</v>
      </c>
      <c r="AW615" s="11" t="s">
        <v>34</v>
      </c>
      <c r="AX615" s="11" t="s">
        <v>74</v>
      </c>
      <c r="AY615" s="226" t="s">
        <v>157</v>
      </c>
    </row>
    <row r="616" spans="2:51" s="13" customFormat="1" ht="12">
      <c r="B616" s="238"/>
      <c r="C616" s="239"/>
      <c r="D616" s="217" t="s">
        <v>167</v>
      </c>
      <c r="E616" s="240" t="s">
        <v>20</v>
      </c>
      <c r="F616" s="241" t="s">
        <v>309</v>
      </c>
      <c r="G616" s="239"/>
      <c r="H616" s="240" t="s">
        <v>20</v>
      </c>
      <c r="I616" s="242"/>
      <c r="J616" s="239"/>
      <c r="K616" s="239"/>
      <c r="L616" s="243"/>
      <c r="M616" s="244"/>
      <c r="N616" s="245"/>
      <c r="O616" s="245"/>
      <c r="P616" s="245"/>
      <c r="Q616" s="245"/>
      <c r="R616" s="245"/>
      <c r="S616" s="245"/>
      <c r="T616" s="246"/>
      <c r="AT616" s="247" t="s">
        <v>167</v>
      </c>
      <c r="AU616" s="247" t="s">
        <v>165</v>
      </c>
      <c r="AV616" s="13" t="s">
        <v>8</v>
      </c>
      <c r="AW616" s="13" t="s">
        <v>34</v>
      </c>
      <c r="AX616" s="13" t="s">
        <v>74</v>
      </c>
      <c r="AY616" s="247" t="s">
        <v>157</v>
      </c>
    </row>
    <row r="617" spans="2:51" s="11" customFormat="1" ht="12">
      <c r="B617" s="215"/>
      <c r="C617" s="216"/>
      <c r="D617" s="217" t="s">
        <v>167</v>
      </c>
      <c r="E617" s="218" t="s">
        <v>20</v>
      </c>
      <c r="F617" s="219" t="s">
        <v>324</v>
      </c>
      <c r="G617" s="216"/>
      <c r="H617" s="220">
        <v>-24.19</v>
      </c>
      <c r="I617" s="221"/>
      <c r="J617" s="216"/>
      <c r="K617" s="216"/>
      <c r="L617" s="222"/>
      <c r="M617" s="223"/>
      <c r="N617" s="224"/>
      <c r="O617" s="224"/>
      <c r="P617" s="224"/>
      <c r="Q617" s="224"/>
      <c r="R617" s="224"/>
      <c r="S617" s="224"/>
      <c r="T617" s="225"/>
      <c r="AT617" s="226" t="s">
        <v>167</v>
      </c>
      <c r="AU617" s="226" t="s">
        <v>165</v>
      </c>
      <c r="AV617" s="11" t="s">
        <v>165</v>
      </c>
      <c r="AW617" s="11" t="s">
        <v>34</v>
      </c>
      <c r="AX617" s="11" t="s">
        <v>74</v>
      </c>
      <c r="AY617" s="226" t="s">
        <v>157</v>
      </c>
    </row>
    <row r="618" spans="2:51" s="12" customFormat="1" ht="12">
      <c r="B618" s="227"/>
      <c r="C618" s="228"/>
      <c r="D618" s="217" t="s">
        <v>167</v>
      </c>
      <c r="E618" s="229" t="s">
        <v>20</v>
      </c>
      <c r="F618" s="230" t="s">
        <v>169</v>
      </c>
      <c r="G618" s="228"/>
      <c r="H618" s="231">
        <v>205.04</v>
      </c>
      <c r="I618" s="232"/>
      <c r="J618" s="228"/>
      <c r="K618" s="228"/>
      <c r="L618" s="233"/>
      <c r="M618" s="234"/>
      <c r="N618" s="235"/>
      <c r="O618" s="235"/>
      <c r="P618" s="235"/>
      <c r="Q618" s="235"/>
      <c r="R618" s="235"/>
      <c r="S618" s="235"/>
      <c r="T618" s="236"/>
      <c r="AT618" s="237" t="s">
        <v>167</v>
      </c>
      <c r="AU618" s="237" t="s">
        <v>165</v>
      </c>
      <c r="AV618" s="12" t="s">
        <v>164</v>
      </c>
      <c r="AW618" s="12" t="s">
        <v>34</v>
      </c>
      <c r="AX618" s="12" t="s">
        <v>8</v>
      </c>
      <c r="AY618" s="237" t="s">
        <v>157</v>
      </c>
    </row>
    <row r="619" spans="2:65" s="1" customFormat="1" ht="16.5" customHeight="1">
      <c r="B619" s="38"/>
      <c r="C619" s="248" t="s">
        <v>27</v>
      </c>
      <c r="D619" s="248" t="s">
        <v>223</v>
      </c>
      <c r="E619" s="249" t="s">
        <v>582</v>
      </c>
      <c r="F619" s="250" t="s">
        <v>583</v>
      </c>
      <c r="G619" s="251" t="s">
        <v>162</v>
      </c>
      <c r="H619" s="252">
        <v>246.05</v>
      </c>
      <c r="I619" s="253"/>
      <c r="J619" s="252">
        <f>ROUND(I619*H619,0)</f>
        <v>0</v>
      </c>
      <c r="K619" s="250" t="s">
        <v>163</v>
      </c>
      <c r="L619" s="254"/>
      <c r="M619" s="255" t="s">
        <v>20</v>
      </c>
      <c r="N619" s="256" t="s">
        <v>46</v>
      </c>
      <c r="O619" s="79"/>
      <c r="P619" s="212">
        <f>O619*H619</f>
        <v>0</v>
      </c>
      <c r="Q619" s="212">
        <v>0.0039</v>
      </c>
      <c r="R619" s="212">
        <f>Q619*H619</f>
        <v>0.959595</v>
      </c>
      <c r="S619" s="212">
        <v>0</v>
      </c>
      <c r="T619" s="213">
        <f>S619*H619</f>
        <v>0</v>
      </c>
      <c r="AR619" s="17" t="s">
        <v>374</v>
      </c>
      <c r="AT619" s="17" t="s">
        <v>223</v>
      </c>
      <c r="AU619" s="17" t="s">
        <v>165</v>
      </c>
      <c r="AY619" s="17" t="s">
        <v>157</v>
      </c>
      <c r="BE619" s="214">
        <f>IF(N619="základní",J619,0)</f>
        <v>0</v>
      </c>
      <c r="BF619" s="214">
        <f>IF(N619="snížená",J619,0)</f>
        <v>0</v>
      </c>
      <c r="BG619" s="214">
        <f>IF(N619="zákl. přenesená",J619,0)</f>
        <v>0</v>
      </c>
      <c r="BH619" s="214">
        <f>IF(N619="sníž. přenesená",J619,0)</f>
        <v>0</v>
      </c>
      <c r="BI619" s="214">
        <f>IF(N619="nulová",J619,0)</f>
        <v>0</v>
      </c>
      <c r="BJ619" s="17" t="s">
        <v>165</v>
      </c>
      <c r="BK619" s="214">
        <f>ROUND(I619*H619,0)</f>
        <v>0</v>
      </c>
      <c r="BL619" s="17" t="s">
        <v>247</v>
      </c>
      <c r="BM619" s="17" t="s">
        <v>3092</v>
      </c>
    </row>
    <row r="620" spans="2:51" s="11" customFormat="1" ht="12">
      <c r="B620" s="215"/>
      <c r="C620" s="216"/>
      <c r="D620" s="217" t="s">
        <v>167</v>
      </c>
      <c r="E620" s="218" t="s">
        <v>20</v>
      </c>
      <c r="F620" s="219" t="s">
        <v>585</v>
      </c>
      <c r="G620" s="216"/>
      <c r="H620" s="220">
        <v>246.05</v>
      </c>
      <c r="I620" s="221"/>
      <c r="J620" s="216"/>
      <c r="K620" s="216"/>
      <c r="L620" s="222"/>
      <c r="M620" s="223"/>
      <c r="N620" s="224"/>
      <c r="O620" s="224"/>
      <c r="P620" s="224"/>
      <c r="Q620" s="224"/>
      <c r="R620" s="224"/>
      <c r="S620" s="224"/>
      <c r="T620" s="225"/>
      <c r="AT620" s="226" t="s">
        <v>167</v>
      </c>
      <c r="AU620" s="226" t="s">
        <v>165</v>
      </c>
      <c r="AV620" s="11" t="s">
        <v>165</v>
      </c>
      <c r="AW620" s="11" t="s">
        <v>34</v>
      </c>
      <c r="AX620" s="11" t="s">
        <v>8</v>
      </c>
      <c r="AY620" s="226" t="s">
        <v>157</v>
      </c>
    </row>
    <row r="621" spans="2:65" s="1" customFormat="1" ht="16.5" customHeight="1">
      <c r="B621" s="38"/>
      <c r="C621" s="204" t="s">
        <v>728</v>
      </c>
      <c r="D621" s="204" t="s">
        <v>159</v>
      </c>
      <c r="E621" s="205" t="s">
        <v>587</v>
      </c>
      <c r="F621" s="206" t="s">
        <v>588</v>
      </c>
      <c r="G621" s="207" t="s">
        <v>231</v>
      </c>
      <c r="H621" s="208">
        <v>232.83</v>
      </c>
      <c r="I621" s="209"/>
      <c r="J621" s="208">
        <f>ROUND(I621*H621,0)</f>
        <v>0</v>
      </c>
      <c r="K621" s="206" t="s">
        <v>163</v>
      </c>
      <c r="L621" s="43"/>
      <c r="M621" s="210" t="s">
        <v>20</v>
      </c>
      <c r="N621" s="211" t="s">
        <v>46</v>
      </c>
      <c r="O621" s="79"/>
      <c r="P621" s="212">
        <f>O621*H621</f>
        <v>0</v>
      </c>
      <c r="Q621" s="212">
        <v>0.00028</v>
      </c>
      <c r="R621" s="212">
        <f>Q621*H621</f>
        <v>0.0651924</v>
      </c>
      <c r="S621" s="212">
        <v>0</v>
      </c>
      <c r="T621" s="213">
        <f>S621*H621</f>
        <v>0</v>
      </c>
      <c r="AR621" s="17" t="s">
        <v>247</v>
      </c>
      <c r="AT621" s="17" t="s">
        <v>159</v>
      </c>
      <c r="AU621" s="17" t="s">
        <v>165</v>
      </c>
      <c r="AY621" s="17" t="s">
        <v>157</v>
      </c>
      <c r="BE621" s="214">
        <f>IF(N621="základní",J621,0)</f>
        <v>0</v>
      </c>
      <c r="BF621" s="214">
        <f>IF(N621="snížená",J621,0)</f>
        <v>0</v>
      </c>
      <c r="BG621" s="214">
        <f>IF(N621="zákl. přenesená",J621,0)</f>
        <v>0</v>
      </c>
      <c r="BH621" s="214">
        <f>IF(N621="sníž. přenesená",J621,0)</f>
        <v>0</v>
      </c>
      <c r="BI621" s="214">
        <f>IF(N621="nulová",J621,0)</f>
        <v>0</v>
      </c>
      <c r="BJ621" s="17" t="s">
        <v>165</v>
      </c>
      <c r="BK621" s="214">
        <f>ROUND(I621*H621,0)</f>
        <v>0</v>
      </c>
      <c r="BL621" s="17" t="s">
        <v>247</v>
      </c>
      <c r="BM621" s="17" t="s">
        <v>3093</v>
      </c>
    </row>
    <row r="622" spans="2:51" s="11" customFormat="1" ht="12">
      <c r="B622" s="215"/>
      <c r="C622" s="216"/>
      <c r="D622" s="217" t="s">
        <v>167</v>
      </c>
      <c r="E622" s="218" t="s">
        <v>20</v>
      </c>
      <c r="F622" s="219" t="s">
        <v>3094</v>
      </c>
      <c r="G622" s="216"/>
      <c r="H622" s="220">
        <v>232.83</v>
      </c>
      <c r="I622" s="221"/>
      <c r="J622" s="216"/>
      <c r="K622" s="216"/>
      <c r="L622" s="222"/>
      <c r="M622" s="223"/>
      <c r="N622" s="224"/>
      <c r="O622" s="224"/>
      <c r="P622" s="224"/>
      <c r="Q622" s="224"/>
      <c r="R622" s="224"/>
      <c r="S622" s="224"/>
      <c r="T622" s="225"/>
      <c r="AT622" s="226" t="s">
        <v>167</v>
      </c>
      <c r="AU622" s="226" t="s">
        <v>165</v>
      </c>
      <c r="AV622" s="11" t="s">
        <v>165</v>
      </c>
      <c r="AW622" s="11" t="s">
        <v>34</v>
      </c>
      <c r="AX622" s="11" t="s">
        <v>8</v>
      </c>
      <c r="AY622" s="226" t="s">
        <v>157</v>
      </c>
    </row>
    <row r="623" spans="2:65" s="1" customFormat="1" ht="16.5" customHeight="1">
      <c r="B623" s="38"/>
      <c r="C623" s="204" t="s">
        <v>733</v>
      </c>
      <c r="D623" s="204" t="s">
        <v>159</v>
      </c>
      <c r="E623" s="205" t="s">
        <v>592</v>
      </c>
      <c r="F623" s="206" t="s">
        <v>593</v>
      </c>
      <c r="G623" s="207" t="s">
        <v>162</v>
      </c>
      <c r="H623" s="208">
        <v>646.45</v>
      </c>
      <c r="I623" s="209"/>
      <c r="J623" s="208">
        <f>ROUND(I623*H623,0)</f>
        <v>0</v>
      </c>
      <c r="K623" s="206" t="s">
        <v>163</v>
      </c>
      <c r="L623" s="43"/>
      <c r="M623" s="210" t="s">
        <v>20</v>
      </c>
      <c r="N623" s="211" t="s">
        <v>46</v>
      </c>
      <c r="O623" s="79"/>
      <c r="P623" s="212">
        <f>O623*H623</f>
        <v>0</v>
      </c>
      <c r="Q623" s="212">
        <v>0</v>
      </c>
      <c r="R623" s="212">
        <f>Q623*H623</f>
        <v>0</v>
      </c>
      <c r="S623" s="212">
        <v>0</v>
      </c>
      <c r="T623" s="213">
        <f>S623*H623</f>
        <v>0</v>
      </c>
      <c r="AR623" s="17" t="s">
        <v>247</v>
      </c>
      <c r="AT623" s="17" t="s">
        <v>159</v>
      </c>
      <c r="AU623" s="17" t="s">
        <v>165</v>
      </c>
      <c r="AY623" s="17" t="s">
        <v>157</v>
      </c>
      <c r="BE623" s="214">
        <f>IF(N623="základní",J623,0)</f>
        <v>0</v>
      </c>
      <c r="BF623" s="214">
        <f>IF(N623="snížená",J623,0)</f>
        <v>0</v>
      </c>
      <c r="BG623" s="214">
        <f>IF(N623="zákl. přenesená",J623,0)</f>
        <v>0</v>
      </c>
      <c r="BH623" s="214">
        <f>IF(N623="sníž. přenesená",J623,0)</f>
        <v>0</v>
      </c>
      <c r="BI623" s="214">
        <f>IF(N623="nulová",J623,0)</f>
        <v>0</v>
      </c>
      <c r="BJ623" s="17" t="s">
        <v>165</v>
      </c>
      <c r="BK623" s="214">
        <f>ROUND(I623*H623,0)</f>
        <v>0</v>
      </c>
      <c r="BL623" s="17" t="s">
        <v>247</v>
      </c>
      <c r="BM623" s="17" t="s">
        <v>3095</v>
      </c>
    </row>
    <row r="624" spans="2:51" s="13" customFormat="1" ht="12">
      <c r="B624" s="238"/>
      <c r="C624" s="239"/>
      <c r="D624" s="217" t="s">
        <v>167</v>
      </c>
      <c r="E624" s="240" t="s">
        <v>20</v>
      </c>
      <c r="F624" s="241" t="s">
        <v>595</v>
      </c>
      <c r="G624" s="239"/>
      <c r="H624" s="240" t="s">
        <v>20</v>
      </c>
      <c r="I624" s="242"/>
      <c r="J624" s="239"/>
      <c r="K624" s="239"/>
      <c r="L624" s="243"/>
      <c r="M624" s="244"/>
      <c r="N624" s="245"/>
      <c r="O624" s="245"/>
      <c r="P624" s="245"/>
      <c r="Q624" s="245"/>
      <c r="R624" s="245"/>
      <c r="S624" s="245"/>
      <c r="T624" s="246"/>
      <c r="AT624" s="247" t="s">
        <v>167</v>
      </c>
      <c r="AU624" s="247" t="s">
        <v>165</v>
      </c>
      <c r="AV624" s="13" t="s">
        <v>8</v>
      </c>
      <c r="AW624" s="13" t="s">
        <v>34</v>
      </c>
      <c r="AX624" s="13" t="s">
        <v>74</v>
      </c>
      <c r="AY624" s="247" t="s">
        <v>157</v>
      </c>
    </row>
    <row r="625" spans="2:51" s="11" customFormat="1" ht="12">
      <c r="B625" s="215"/>
      <c r="C625" s="216"/>
      <c r="D625" s="217" t="s">
        <v>167</v>
      </c>
      <c r="E625" s="218" t="s">
        <v>20</v>
      </c>
      <c r="F625" s="219" t="s">
        <v>596</v>
      </c>
      <c r="G625" s="216"/>
      <c r="H625" s="220">
        <v>646.45</v>
      </c>
      <c r="I625" s="221"/>
      <c r="J625" s="216"/>
      <c r="K625" s="216"/>
      <c r="L625" s="222"/>
      <c r="M625" s="223"/>
      <c r="N625" s="224"/>
      <c r="O625" s="224"/>
      <c r="P625" s="224"/>
      <c r="Q625" s="224"/>
      <c r="R625" s="224"/>
      <c r="S625" s="224"/>
      <c r="T625" s="225"/>
      <c r="AT625" s="226" t="s">
        <v>167</v>
      </c>
      <c r="AU625" s="226" t="s">
        <v>165</v>
      </c>
      <c r="AV625" s="11" t="s">
        <v>165</v>
      </c>
      <c r="AW625" s="11" t="s">
        <v>34</v>
      </c>
      <c r="AX625" s="11" t="s">
        <v>74</v>
      </c>
      <c r="AY625" s="226" t="s">
        <v>157</v>
      </c>
    </row>
    <row r="626" spans="2:51" s="12" customFormat="1" ht="12">
      <c r="B626" s="227"/>
      <c r="C626" s="228"/>
      <c r="D626" s="217" t="s">
        <v>167</v>
      </c>
      <c r="E626" s="229" t="s">
        <v>20</v>
      </c>
      <c r="F626" s="230" t="s">
        <v>169</v>
      </c>
      <c r="G626" s="228"/>
      <c r="H626" s="231">
        <v>646.45</v>
      </c>
      <c r="I626" s="232"/>
      <c r="J626" s="228"/>
      <c r="K626" s="228"/>
      <c r="L626" s="233"/>
      <c r="M626" s="234"/>
      <c r="N626" s="235"/>
      <c r="O626" s="235"/>
      <c r="P626" s="235"/>
      <c r="Q626" s="235"/>
      <c r="R626" s="235"/>
      <c r="S626" s="235"/>
      <c r="T626" s="236"/>
      <c r="AT626" s="237" t="s">
        <v>167</v>
      </c>
      <c r="AU626" s="237" t="s">
        <v>165</v>
      </c>
      <c r="AV626" s="12" t="s">
        <v>164</v>
      </c>
      <c r="AW626" s="12" t="s">
        <v>34</v>
      </c>
      <c r="AX626" s="12" t="s">
        <v>8</v>
      </c>
      <c r="AY626" s="237" t="s">
        <v>157</v>
      </c>
    </row>
    <row r="627" spans="2:65" s="1" customFormat="1" ht="16.5" customHeight="1">
      <c r="B627" s="38"/>
      <c r="C627" s="248" t="s">
        <v>738</v>
      </c>
      <c r="D627" s="248" t="s">
        <v>223</v>
      </c>
      <c r="E627" s="249" t="s">
        <v>598</v>
      </c>
      <c r="F627" s="250" t="s">
        <v>599</v>
      </c>
      <c r="G627" s="251" t="s">
        <v>162</v>
      </c>
      <c r="H627" s="252">
        <v>678.77</v>
      </c>
      <c r="I627" s="253"/>
      <c r="J627" s="252">
        <f>ROUND(I627*H627,0)</f>
        <v>0</v>
      </c>
      <c r="K627" s="250" t="s">
        <v>163</v>
      </c>
      <c r="L627" s="254"/>
      <c r="M627" s="255" t="s">
        <v>20</v>
      </c>
      <c r="N627" s="256" t="s">
        <v>46</v>
      </c>
      <c r="O627" s="79"/>
      <c r="P627" s="212">
        <f>O627*H627</f>
        <v>0</v>
      </c>
      <c r="Q627" s="212">
        <v>0.00028</v>
      </c>
      <c r="R627" s="212">
        <f>Q627*H627</f>
        <v>0.1900556</v>
      </c>
      <c r="S627" s="212">
        <v>0</v>
      </c>
      <c r="T627" s="213">
        <f>S627*H627</f>
        <v>0</v>
      </c>
      <c r="AR627" s="17" t="s">
        <v>374</v>
      </c>
      <c r="AT627" s="17" t="s">
        <v>223</v>
      </c>
      <c r="AU627" s="17" t="s">
        <v>165</v>
      </c>
      <c r="AY627" s="17" t="s">
        <v>157</v>
      </c>
      <c r="BE627" s="214">
        <f>IF(N627="základní",J627,0)</f>
        <v>0</v>
      </c>
      <c r="BF627" s="214">
        <f>IF(N627="snížená",J627,0)</f>
        <v>0</v>
      </c>
      <c r="BG627" s="214">
        <f>IF(N627="zákl. přenesená",J627,0)</f>
        <v>0</v>
      </c>
      <c r="BH627" s="214">
        <f>IF(N627="sníž. přenesená",J627,0)</f>
        <v>0</v>
      </c>
      <c r="BI627" s="214">
        <f>IF(N627="nulová",J627,0)</f>
        <v>0</v>
      </c>
      <c r="BJ627" s="17" t="s">
        <v>165</v>
      </c>
      <c r="BK627" s="214">
        <f>ROUND(I627*H627,0)</f>
        <v>0</v>
      </c>
      <c r="BL627" s="17" t="s">
        <v>247</v>
      </c>
      <c r="BM627" s="17" t="s">
        <v>3096</v>
      </c>
    </row>
    <row r="628" spans="2:51" s="11" customFormat="1" ht="12">
      <c r="B628" s="215"/>
      <c r="C628" s="216"/>
      <c r="D628" s="217" t="s">
        <v>167</v>
      </c>
      <c r="E628" s="218" t="s">
        <v>20</v>
      </c>
      <c r="F628" s="219" t="s">
        <v>601</v>
      </c>
      <c r="G628" s="216"/>
      <c r="H628" s="220">
        <v>678.77</v>
      </c>
      <c r="I628" s="221"/>
      <c r="J628" s="216"/>
      <c r="K628" s="216"/>
      <c r="L628" s="222"/>
      <c r="M628" s="223"/>
      <c r="N628" s="224"/>
      <c r="O628" s="224"/>
      <c r="P628" s="224"/>
      <c r="Q628" s="224"/>
      <c r="R628" s="224"/>
      <c r="S628" s="224"/>
      <c r="T628" s="225"/>
      <c r="AT628" s="226" t="s">
        <v>167</v>
      </c>
      <c r="AU628" s="226" t="s">
        <v>165</v>
      </c>
      <c r="AV628" s="11" t="s">
        <v>165</v>
      </c>
      <c r="AW628" s="11" t="s">
        <v>34</v>
      </c>
      <c r="AX628" s="11" t="s">
        <v>8</v>
      </c>
      <c r="AY628" s="226" t="s">
        <v>157</v>
      </c>
    </row>
    <row r="629" spans="2:65" s="1" customFormat="1" ht="22.5" customHeight="1">
      <c r="B629" s="38"/>
      <c r="C629" s="204" t="s">
        <v>742</v>
      </c>
      <c r="D629" s="204" t="s">
        <v>159</v>
      </c>
      <c r="E629" s="205" t="s">
        <v>603</v>
      </c>
      <c r="F629" s="206" t="s">
        <v>604</v>
      </c>
      <c r="G629" s="207" t="s">
        <v>514</v>
      </c>
      <c r="H629" s="208">
        <v>2.14</v>
      </c>
      <c r="I629" s="209"/>
      <c r="J629" s="208">
        <f>ROUND(I629*H629,0)</f>
        <v>0</v>
      </c>
      <c r="K629" s="206" t="s">
        <v>163</v>
      </c>
      <c r="L629" s="43"/>
      <c r="M629" s="210" t="s">
        <v>20</v>
      </c>
      <c r="N629" s="211" t="s">
        <v>46</v>
      </c>
      <c r="O629" s="79"/>
      <c r="P629" s="212">
        <f>O629*H629</f>
        <v>0</v>
      </c>
      <c r="Q629" s="212">
        <v>0</v>
      </c>
      <c r="R629" s="212">
        <f>Q629*H629</f>
        <v>0</v>
      </c>
      <c r="S629" s="212">
        <v>0</v>
      </c>
      <c r="T629" s="213">
        <f>S629*H629</f>
        <v>0</v>
      </c>
      <c r="AR629" s="17" t="s">
        <v>247</v>
      </c>
      <c r="AT629" s="17" t="s">
        <v>159</v>
      </c>
      <c r="AU629" s="17" t="s">
        <v>165</v>
      </c>
      <c r="AY629" s="17" t="s">
        <v>157</v>
      </c>
      <c r="BE629" s="214">
        <f>IF(N629="základní",J629,0)</f>
        <v>0</v>
      </c>
      <c r="BF629" s="214">
        <f>IF(N629="snížená",J629,0)</f>
        <v>0</v>
      </c>
      <c r="BG629" s="214">
        <f>IF(N629="zákl. přenesená",J629,0)</f>
        <v>0</v>
      </c>
      <c r="BH629" s="214">
        <f>IF(N629="sníž. přenesená",J629,0)</f>
        <v>0</v>
      </c>
      <c r="BI629" s="214">
        <f>IF(N629="nulová",J629,0)</f>
        <v>0</v>
      </c>
      <c r="BJ629" s="17" t="s">
        <v>165</v>
      </c>
      <c r="BK629" s="214">
        <f>ROUND(I629*H629,0)</f>
        <v>0</v>
      </c>
      <c r="BL629" s="17" t="s">
        <v>247</v>
      </c>
      <c r="BM629" s="17" t="s">
        <v>3097</v>
      </c>
    </row>
    <row r="630" spans="2:63" s="10" customFormat="1" ht="22.8" customHeight="1">
      <c r="B630" s="188"/>
      <c r="C630" s="189"/>
      <c r="D630" s="190" t="s">
        <v>73</v>
      </c>
      <c r="E630" s="202" t="s">
        <v>606</v>
      </c>
      <c r="F630" s="202" t="s">
        <v>607</v>
      </c>
      <c r="G630" s="189"/>
      <c r="H630" s="189"/>
      <c r="I630" s="192"/>
      <c r="J630" s="203">
        <f>BK630</f>
        <v>0</v>
      </c>
      <c r="K630" s="189"/>
      <c r="L630" s="194"/>
      <c r="M630" s="195"/>
      <c r="N630" s="196"/>
      <c r="O630" s="196"/>
      <c r="P630" s="197">
        <f>SUM(P631:P636)</f>
        <v>0</v>
      </c>
      <c r="Q630" s="196"/>
      <c r="R630" s="197">
        <f>SUM(R631:R636)</f>
        <v>2.57788</v>
      </c>
      <c r="S630" s="196"/>
      <c r="T630" s="198">
        <f>SUM(T631:T636)</f>
        <v>0</v>
      </c>
      <c r="AR630" s="199" t="s">
        <v>165</v>
      </c>
      <c r="AT630" s="200" t="s">
        <v>73</v>
      </c>
      <c r="AU630" s="200" t="s">
        <v>8</v>
      </c>
      <c r="AY630" s="199" t="s">
        <v>157</v>
      </c>
      <c r="BK630" s="201">
        <f>SUM(BK631:BK636)</f>
        <v>0</v>
      </c>
    </row>
    <row r="631" spans="2:65" s="1" customFormat="1" ht="16.5" customHeight="1">
      <c r="B631" s="38"/>
      <c r="C631" s="204" t="s">
        <v>747</v>
      </c>
      <c r="D631" s="204" t="s">
        <v>159</v>
      </c>
      <c r="E631" s="205" t="s">
        <v>609</v>
      </c>
      <c r="F631" s="206" t="s">
        <v>610</v>
      </c>
      <c r="G631" s="207" t="s">
        <v>162</v>
      </c>
      <c r="H631" s="208">
        <v>560.41</v>
      </c>
      <c r="I631" s="209"/>
      <c r="J631" s="208">
        <f>ROUND(I631*H631,0)</f>
        <v>0</v>
      </c>
      <c r="K631" s="206" t="s">
        <v>163</v>
      </c>
      <c r="L631" s="43"/>
      <c r="M631" s="210" t="s">
        <v>20</v>
      </c>
      <c r="N631" s="211" t="s">
        <v>46</v>
      </c>
      <c r="O631" s="79"/>
      <c r="P631" s="212">
        <f>O631*H631</f>
        <v>0</v>
      </c>
      <c r="Q631" s="212">
        <v>0</v>
      </c>
      <c r="R631" s="212">
        <f>Q631*H631</f>
        <v>0</v>
      </c>
      <c r="S631" s="212">
        <v>0</v>
      </c>
      <c r="T631" s="213">
        <f>S631*H631</f>
        <v>0</v>
      </c>
      <c r="AR631" s="17" t="s">
        <v>247</v>
      </c>
      <c r="AT631" s="17" t="s">
        <v>159</v>
      </c>
      <c r="AU631" s="17" t="s">
        <v>165</v>
      </c>
      <c r="AY631" s="17" t="s">
        <v>157</v>
      </c>
      <c r="BE631" s="214">
        <f>IF(N631="základní",J631,0)</f>
        <v>0</v>
      </c>
      <c r="BF631" s="214">
        <f>IF(N631="snížená",J631,0)</f>
        <v>0</v>
      </c>
      <c r="BG631" s="214">
        <f>IF(N631="zákl. přenesená",J631,0)</f>
        <v>0</v>
      </c>
      <c r="BH631" s="214">
        <f>IF(N631="sníž. přenesená",J631,0)</f>
        <v>0</v>
      </c>
      <c r="BI631" s="214">
        <f>IF(N631="nulová",J631,0)</f>
        <v>0</v>
      </c>
      <c r="BJ631" s="17" t="s">
        <v>165</v>
      </c>
      <c r="BK631" s="214">
        <f>ROUND(I631*H631,0)</f>
        <v>0</v>
      </c>
      <c r="BL631" s="17" t="s">
        <v>247</v>
      </c>
      <c r="BM631" s="17" t="s">
        <v>3098</v>
      </c>
    </row>
    <row r="632" spans="2:51" s="11" customFormat="1" ht="12">
      <c r="B632" s="215"/>
      <c r="C632" s="216"/>
      <c r="D632" s="217" t="s">
        <v>167</v>
      </c>
      <c r="E632" s="218" t="s">
        <v>20</v>
      </c>
      <c r="F632" s="219" t="s">
        <v>612</v>
      </c>
      <c r="G632" s="216"/>
      <c r="H632" s="220">
        <v>560.41</v>
      </c>
      <c r="I632" s="221"/>
      <c r="J632" s="216"/>
      <c r="K632" s="216"/>
      <c r="L632" s="222"/>
      <c r="M632" s="223"/>
      <c r="N632" s="224"/>
      <c r="O632" s="224"/>
      <c r="P632" s="224"/>
      <c r="Q632" s="224"/>
      <c r="R632" s="224"/>
      <c r="S632" s="224"/>
      <c r="T632" s="225"/>
      <c r="AT632" s="226" t="s">
        <v>167</v>
      </c>
      <c r="AU632" s="226" t="s">
        <v>165</v>
      </c>
      <c r="AV632" s="11" t="s">
        <v>165</v>
      </c>
      <c r="AW632" s="11" t="s">
        <v>34</v>
      </c>
      <c r="AX632" s="11" t="s">
        <v>74</v>
      </c>
      <c r="AY632" s="226" t="s">
        <v>157</v>
      </c>
    </row>
    <row r="633" spans="2:51" s="12" customFormat="1" ht="12">
      <c r="B633" s="227"/>
      <c r="C633" s="228"/>
      <c r="D633" s="217" t="s">
        <v>167</v>
      </c>
      <c r="E633" s="229" t="s">
        <v>20</v>
      </c>
      <c r="F633" s="230" t="s">
        <v>169</v>
      </c>
      <c r="G633" s="228"/>
      <c r="H633" s="231">
        <v>560.41</v>
      </c>
      <c r="I633" s="232"/>
      <c r="J633" s="228"/>
      <c r="K633" s="228"/>
      <c r="L633" s="233"/>
      <c r="M633" s="234"/>
      <c r="N633" s="235"/>
      <c r="O633" s="235"/>
      <c r="P633" s="235"/>
      <c r="Q633" s="235"/>
      <c r="R633" s="235"/>
      <c r="S633" s="235"/>
      <c r="T633" s="236"/>
      <c r="AT633" s="237" t="s">
        <v>167</v>
      </c>
      <c r="AU633" s="237" t="s">
        <v>165</v>
      </c>
      <c r="AV633" s="12" t="s">
        <v>164</v>
      </c>
      <c r="AW633" s="12" t="s">
        <v>34</v>
      </c>
      <c r="AX633" s="12" t="s">
        <v>8</v>
      </c>
      <c r="AY633" s="237" t="s">
        <v>157</v>
      </c>
    </row>
    <row r="634" spans="2:65" s="1" customFormat="1" ht="16.5" customHeight="1">
      <c r="B634" s="38"/>
      <c r="C634" s="248" t="s">
        <v>751</v>
      </c>
      <c r="D634" s="248" t="s">
        <v>223</v>
      </c>
      <c r="E634" s="249" t="s">
        <v>614</v>
      </c>
      <c r="F634" s="250" t="s">
        <v>615</v>
      </c>
      <c r="G634" s="251" t="s">
        <v>162</v>
      </c>
      <c r="H634" s="252">
        <v>644.47</v>
      </c>
      <c r="I634" s="253"/>
      <c r="J634" s="252">
        <f>ROUND(I634*H634,0)</f>
        <v>0</v>
      </c>
      <c r="K634" s="250" t="s">
        <v>163</v>
      </c>
      <c r="L634" s="254"/>
      <c r="M634" s="255" t="s">
        <v>20</v>
      </c>
      <c r="N634" s="256" t="s">
        <v>46</v>
      </c>
      <c r="O634" s="79"/>
      <c r="P634" s="212">
        <f>O634*H634</f>
        <v>0</v>
      </c>
      <c r="Q634" s="212">
        <v>0.004</v>
      </c>
      <c r="R634" s="212">
        <f>Q634*H634</f>
        <v>2.57788</v>
      </c>
      <c r="S634" s="212">
        <v>0</v>
      </c>
      <c r="T634" s="213">
        <f>S634*H634</f>
        <v>0</v>
      </c>
      <c r="AR634" s="17" t="s">
        <v>374</v>
      </c>
      <c r="AT634" s="17" t="s">
        <v>223</v>
      </c>
      <c r="AU634" s="17" t="s">
        <v>165</v>
      </c>
      <c r="AY634" s="17" t="s">
        <v>157</v>
      </c>
      <c r="BE634" s="214">
        <f>IF(N634="základní",J634,0)</f>
        <v>0</v>
      </c>
      <c r="BF634" s="214">
        <f>IF(N634="snížená",J634,0)</f>
        <v>0</v>
      </c>
      <c r="BG634" s="214">
        <f>IF(N634="zákl. přenesená",J634,0)</f>
        <v>0</v>
      </c>
      <c r="BH634" s="214">
        <f>IF(N634="sníž. přenesená",J634,0)</f>
        <v>0</v>
      </c>
      <c r="BI634" s="214">
        <f>IF(N634="nulová",J634,0)</f>
        <v>0</v>
      </c>
      <c r="BJ634" s="17" t="s">
        <v>165</v>
      </c>
      <c r="BK634" s="214">
        <f>ROUND(I634*H634,0)</f>
        <v>0</v>
      </c>
      <c r="BL634" s="17" t="s">
        <v>247</v>
      </c>
      <c r="BM634" s="17" t="s">
        <v>3099</v>
      </c>
    </row>
    <row r="635" spans="2:51" s="11" customFormat="1" ht="12">
      <c r="B635" s="215"/>
      <c r="C635" s="216"/>
      <c r="D635" s="217" t="s">
        <v>167</v>
      </c>
      <c r="E635" s="218" t="s">
        <v>20</v>
      </c>
      <c r="F635" s="219" t="s">
        <v>617</v>
      </c>
      <c r="G635" s="216"/>
      <c r="H635" s="220">
        <v>644.47</v>
      </c>
      <c r="I635" s="221"/>
      <c r="J635" s="216"/>
      <c r="K635" s="216"/>
      <c r="L635" s="222"/>
      <c r="M635" s="223"/>
      <c r="N635" s="224"/>
      <c r="O635" s="224"/>
      <c r="P635" s="224"/>
      <c r="Q635" s="224"/>
      <c r="R635" s="224"/>
      <c r="S635" s="224"/>
      <c r="T635" s="225"/>
      <c r="AT635" s="226" t="s">
        <v>167</v>
      </c>
      <c r="AU635" s="226" t="s">
        <v>165</v>
      </c>
      <c r="AV635" s="11" t="s">
        <v>165</v>
      </c>
      <c r="AW635" s="11" t="s">
        <v>34</v>
      </c>
      <c r="AX635" s="11" t="s">
        <v>8</v>
      </c>
      <c r="AY635" s="226" t="s">
        <v>157</v>
      </c>
    </row>
    <row r="636" spans="2:65" s="1" customFormat="1" ht="22.5" customHeight="1">
      <c r="B636" s="38"/>
      <c r="C636" s="204" t="s">
        <v>755</v>
      </c>
      <c r="D636" s="204" t="s">
        <v>159</v>
      </c>
      <c r="E636" s="205" t="s">
        <v>619</v>
      </c>
      <c r="F636" s="206" t="s">
        <v>620</v>
      </c>
      <c r="G636" s="207" t="s">
        <v>514</v>
      </c>
      <c r="H636" s="208">
        <v>2.58</v>
      </c>
      <c r="I636" s="209"/>
      <c r="J636" s="208">
        <f>ROUND(I636*H636,0)</f>
        <v>0</v>
      </c>
      <c r="K636" s="206" t="s">
        <v>163</v>
      </c>
      <c r="L636" s="43"/>
      <c r="M636" s="210" t="s">
        <v>20</v>
      </c>
      <c r="N636" s="211" t="s">
        <v>46</v>
      </c>
      <c r="O636" s="79"/>
      <c r="P636" s="212">
        <f>O636*H636</f>
        <v>0</v>
      </c>
      <c r="Q636" s="212">
        <v>0</v>
      </c>
      <c r="R636" s="212">
        <f>Q636*H636</f>
        <v>0</v>
      </c>
      <c r="S636" s="212">
        <v>0</v>
      </c>
      <c r="T636" s="213">
        <f>S636*H636</f>
        <v>0</v>
      </c>
      <c r="AR636" s="17" t="s">
        <v>247</v>
      </c>
      <c r="AT636" s="17" t="s">
        <v>159</v>
      </c>
      <c r="AU636" s="17" t="s">
        <v>165</v>
      </c>
      <c r="AY636" s="17" t="s">
        <v>157</v>
      </c>
      <c r="BE636" s="214">
        <f>IF(N636="základní",J636,0)</f>
        <v>0</v>
      </c>
      <c r="BF636" s="214">
        <f>IF(N636="snížená",J636,0)</f>
        <v>0</v>
      </c>
      <c r="BG636" s="214">
        <f>IF(N636="zákl. přenesená",J636,0)</f>
        <v>0</v>
      </c>
      <c r="BH636" s="214">
        <f>IF(N636="sníž. přenesená",J636,0)</f>
        <v>0</v>
      </c>
      <c r="BI636" s="214">
        <f>IF(N636="nulová",J636,0)</f>
        <v>0</v>
      </c>
      <c r="BJ636" s="17" t="s">
        <v>165</v>
      </c>
      <c r="BK636" s="214">
        <f>ROUND(I636*H636,0)</f>
        <v>0</v>
      </c>
      <c r="BL636" s="17" t="s">
        <v>247</v>
      </c>
      <c r="BM636" s="17" t="s">
        <v>3100</v>
      </c>
    </row>
    <row r="637" spans="2:63" s="10" customFormat="1" ht="22.8" customHeight="1">
      <c r="B637" s="188"/>
      <c r="C637" s="189"/>
      <c r="D637" s="190" t="s">
        <v>73</v>
      </c>
      <c r="E637" s="202" t="s">
        <v>622</v>
      </c>
      <c r="F637" s="202" t="s">
        <v>623</v>
      </c>
      <c r="G637" s="189"/>
      <c r="H637" s="189"/>
      <c r="I637" s="192"/>
      <c r="J637" s="203">
        <f>BK637</f>
        <v>0</v>
      </c>
      <c r="K637" s="189"/>
      <c r="L637" s="194"/>
      <c r="M637" s="195"/>
      <c r="N637" s="196"/>
      <c r="O637" s="196"/>
      <c r="P637" s="197">
        <f>SUM(P638:P680)</f>
        <v>0</v>
      </c>
      <c r="Q637" s="196"/>
      <c r="R637" s="197">
        <f>SUM(R638:R680)</f>
        <v>14.24504</v>
      </c>
      <c r="S637" s="196"/>
      <c r="T637" s="198">
        <f>SUM(T638:T680)</f>
        <v>0</v>
      </c>
      <c r="AR637" s="199" t="s">
        <v>165</v>
      </c>
      <c r="AT637" s="200" t="s">
        <v>73</v>
      </c>
      <c r="AU637" s="200" t="s">
        <v>8</v>
      </c>
      <c r="AY637" s="199" t="s">
        <v>157</v>
      </c>
      <c r="BK637" s="201">
        <f>SUM(BK638:BK680)</f>
        <v>0</v>
      </c>
    </row>
    <row r="638" spans="2:65" s="1" customFormat="1" ht="16.5" customHeight="1">
      <c r="B638" s="38"/>
      <c r="C638" s="204" t="s">
        <v>759</v>
      </c>
      <c r="D638" s="204" t="s">
        <v>159</v>
      </c>
      <c r="E638" s="205" t="s">
        <v>625</v>
      </c>
      <c r="F638" s="206" t="s">
        <v>626</v>
      </c>
      <c r="G638" s="207" t="s">
        <v>162</v>
      </c>
      <c r="H638" s="208">
        <v>205.04</v>
      </c>
      <c r="I638" s="209"/>
      <c r="J638" s="208">
        <f>ROUND(I638*H638,0)</f>
        <v>0</v>
      </c>
      <c r="K638" s="206" t="s">
        <v>163</v>
      </c>
      <c r="L638" s="43"/>
      <c r="M638" s="210" t="s">
        <v>20</v>
      </c>
      <c r="N638" s="211" t="s">
        <v>46</v>
      </c>
      <c r="O638" s="79"/>
      <c r="P638" s="212">
        <f>O638*H638</f>
        <v>0</v>
      </c>
      <c r="Q638" s="212">
        <v>0.006</v>
      </c>
      <c r="R638" s="212">
        <f>Q638*H638</f>
        <v>1.23024</v>
      </c>
      <c r="S638" s="212">
        <v>0</v>
      </c>
      <c r="T638" s="213">
        <f>S638*H638</f>
        <v>0</v>
      </c>
      <c r="AR638" s="17" t="s">
        <v>247</v>
      </c>
      <c r="AT638" s="17" t="s">
        <v>159</v>
      </c>
      <c r="AU638" s="17" t="s">
        <v>165</v>
      </c>
      <c r="AY638" s="17" t="s">
        <v>157</v>
      </c>
      <c r="BE638" s="214">
        <f>IF(N638="základní",J638,0)</f>
        <v>0</v>
      </c>
      <c r="BF638" s="214">
        <f>IF(N638="snížená",J638,0)</f>
        <v>0</v>
      </c>
      <c r="BG638" s="214">
        <f>IF(N638="zákl. přenesená",J638,0)</f>
        <v>0</v>
      </c>
      <c r="BH638" s="214">
        <f>IF(N638="sníž. přenesená",J638,0)</f>
        <v>0</v>
      </c>
      <c r="BI638" s="214">
        <f>IF(N638="nulová",J638,0)</f>
        <v>0</v>
      </c>
      <c r="BJ638" s="17" t="s">
        <v>165</v>
      </c>
      <c r="BK638" s="214">
        <f>ROUND(I638*H638,0)</f>
        <v>0</v>
      </c>
      <c r="BL638" s="17" t="s">
        <v>247</v>
      </c>
      <c r="BM638" s="17" t="s">
        <v>3101</v>
      </c>
    </row>
    <row r="639" spans="2:51" s="13" customFormat="1" ht="12">
      <c r="B639" s="238"/>
      <c r="C639" s="239"/>
      <c r="D639" s="217" t="s">
        <v>167</v>
      </c>
      <c r="E639" s="240" t="s">
        <v>20</v>
      </c>
      <c r="F639" s="241" t="s">
        <v>239</v>
      </c>
      <c r="G639" s="239"/>
      <c r="H639" s="240" t="s">
        <v>20</v>
      </c>
      <c r="I639" s="242"/>
      <c r="J639" s="239"/>
      <c r="K639" s="239"/>
      <c r="L639" s="243"/>
      <c r="M639" s="244"/>
      <c r="N639" s="245"/>
      <c r="O639" s="245"/>
      <c r="P639" s="245"/>
      <c r="Q639" s="245"/>
      <c r="R639" s="245"/>
      <c r="S639" s="245"/>
      <c r="T639" s="246"/>
      <c r="AT639" s="247" t="s">
        <v>167</v>
      </c>
      <c r="AU639" s="247" t="s">
        <v>165</v>
      </c>
      <c r="AV639" s="13" t="s">
        <v>8</v>
      </c>
      <c r="AW639" s="13" t="s">
        <v>34</v>
      </c>
      <c r="AX639" s="13" t="s">
        <v>74</v>
      </c>
      <c r="AY639" s="247" t="s">
        <v>157</v>
      </c>
    </row>
    <row r="640" spans="2:51" s="11" customFormat="1" ht="12">
      <c r="B640" s="215"/>
      <c r="C640" s="216"/>
      <c r="D640" s="217" t="s">
        <v>167</v>
      </c>
      <c r="E640" s="218" t="s">
        <v>20</v>
      </c>
      <c r="F640" s="219" t="s">
        <v>562</v>
      </c>
      <c r="G640" s="216"/>
      <c r="H640" s="220">
        <v>229.23</v>
      </c>
      <c r="I640" s="221"/>
      <c r="J640" s="216"/>
      <c r="K640" s="216"/>
      <c r="L640" s="222"/>
      <c r="M640" s="223"/>
      <c r="N640" s="224"/>
      <c r="O640" s="224"/>
      <c r="P640" s="224"/>
      <c r="Q640" s="224"/>
      <c r="R640" s="224"/>
      <c r="S640" s="224"/>
      <c r="T640" s="225"/>
      <c r="AT640" s="226" t="s">
        <v>167</v>
      </c>
      <c r="AU640" s="226" t="s">
        <v>165</v>
      </c>
      <c r="AV640" s="11" t="s">
        <v>165</v>
      </c>
      <c r="AW640" s="11" t="s">
        <v>34</v>
      </c>
      <c r="AX640" s="11" t="s">
        <v>74</v>
      </c>
      <c r="AY640" s="226" t="s">
        <v>157</v>
      </c>
    </row>
    <row r="641" spans="2:51" s="13" customFormat="1" ht="12">
      <c r="B641" s="238"/>
      <c r="C641" s="239"/>
      <c r="D641" s="217" t="s">
        <v>167</v>
      </c>
      <c r="E641" s="240" t="s">
        <v>20</v>
      </c>
      <c r="F641" s="241" t="s">
        <v>309</v>
      </c>
      <c r="G641" s="239"/>
      <c r="H641" s="240" t="s">
        <v>20</v>
      </c>
      <c r="I641" s="242"/>
      <c r="J641" s="239"/>
      <c r="K641" s="239"/>
      <c r="L641" s="243"/>
      <c r="M641" s="244"/>
      <c r="N641" s="245"/>
      <c r="O641" s="245"/>
      <c r="P641" s="245"/>
      <c r="Q641" s="245"/>
      <c r="R641" s="245"/>
      <c r="S641" s="245"/>
      <c r="T641" s="246"/>
      <c r="AT641" s="247" t="s">
        <v>167</v>
      </c>
      <c r="AU641" s="247" t="s">
        <v>165</v>
      </c>
      <c r="AV641" s="13" t="s">
        <v>8</v>
      </c>
      <c r="AW641" s="13" t="s">
        <v>34</v>
      </c>
      <c r="AX641" s="13" t="s">
        <v>74</v>
      </c>
      <c r="AY641" s="247" t="s">
        <v>157</v>
      </c>
    </row>
    <row r="642" spans="2:51" s="11" customFormat="1" ht="12">
      <c r="B642" s="215"/>
      <c r="C642" s="216"/>
      <c r="D642" s="217" t="s">
        <v>167</v>
      </c>
      <c r="E642" s="218" t="s">
        <v>20</v>
      </c>
      <c r="F642" s="219" t="s">
        <v>324</v>
      </c>
      <c r="G642" s="216"/>
      <c r="H642" s="220">
        <v>-24.19</v>
      </c>
      <c r="I642" s="221"/>
      <c r="J642" s="216"/>
      <c r="K642" s="216"/>
      <c r="L642" s="222"/>
      <c r="M642" s="223"/>
      <c r="N642" s="224"/>
      <c r="O642" s="224"/>
      <c r="P642" s="224"/>
      <c r="Q642" s="224"/>
      <c r="R642" s="224"/>
      <c r="S642" s="224"/>
      <c r="T642" s="225"/>
      <c r="AT642" s="226" t="s">
        <v>167</v>
      </c>
      <c r="AU642" s="226" t="s">
        <v>165</v>
      </c>
      <c r="AV642" s="11" t="s">
        <v>165</v>
      </c>
      <c r="AW642" s="11" t="s">
        <v>34</v>
      </c>
      <c r="AX642" s="11" t="s">
        <v>74</v>
      </c>
      <c r="AY642" s="226" t="s">
        <v>157</v>
      </c>
    </row>
    <row r="643" spans="2:51" s="12" customFormat="1" ht="12">
      <c r="B643" s="227"/>
      <c r="C643" s="228"/>
      <c r="D643" s="217" t="s">
        <v>167</v>
      </c>
      <c r="E643" s="229" t="s">
        <v>20</v>
      </c>
      <c r="F643" s="230" t="s">
        <v>169</v>
      </c>
      <c r="G643" s="228"/>
      <c r="H643" s="231">
        <v>205.04</v>
      </c>
      <c r="I643" s="232"/>
      <c r="J643" s="228"/>
      <c r="K643" s="228"/>
      <c r="L643" s="233"/>
      <c r="M643" s="234"/>
      <c r="N643" s="235"/>
      <c r="O643" s="235"/>
      <c r="P643" s="235"/>
      <c r="Q643" s="235"/>
      <c r="R643" s="235"/>
      <c r="S643" s="235"/>
      <c r="T643" s="236"/>
      <c r="AT643" s="237" t="s">
        <v>167</v>
      </c>
      <c r="AU643" s="237" t="s">
        <v>165</v>
      </c>
      <c r="AV643" s="12" t="s">
        <v>164</v>
      </c>
      <c r="AW643" s="12" t="s">
        <v>34</v>
      </c>
      <c r="AX643" s="12" t="s">
        <v>8</v>
      </c>
      <c r="AY643" s="237" t="s">
        <v>157</v>
      </c>
    </row>
    <row r="644" spans="2:65" s="1" customFormat="1" ht="16.5" customHeight="1">
      <c r="B644" s="38"/>
      <c r="C644" s="248" t="s">
        <v>763</v>
      </c>
      <c r="D644" s="248" t="s">
        <v>223</v>
      </c>
      <c r="E644" s="249" t="s">
        <v>629</v>
      </c>
      <c r="F644" s="250" t="s">
        <v>630</v>
      </c>
      <c r="G644" s="251" t="s">
        <v>172</v>
      </c>
      <c r="H644" s="252">
        <v>33.47</v>
      </c>
      <c r="I644" s="253"/>
      <c r="J644" s="252">
        <f>ROUND(I644*H644,0)</f>
        <v>0</v>
      </c>
      <c r="K644" s="250" t="s">
        <v>163</v>
      </c>
      <c r="L644" s="254"/>
      <c r="M644" s="255" t="s">
        <v>20</v>
      </c>
      <c r="N644" s="256" t="s">
        <v>46</v>
      </c>
      <c r="O644" s="79"/>
      <c r="P644" s="212">
        <f>O644*H644</f>
        <v>0</v>
      </c>
      <c r="Q644" s="212">
        <v>0.03</v>
      </c>
      <c r="R644" s="212">
        <f>Q644*H644</f>
        <v>1.0041</v>
      </c>
      <c r="S644" s="212">
        <v>0</v>
      </c>
      <c r="T644" s="213">
        <f>S644*H644</f>
        <v>0</v>
      </c>
      <c r="AR644" s="17" t="s">
        <v>374</v>
      </c>
      <c r="AT644" s="17" t="s">
        <v>223</v>
      </c>
      <c r="AU644" s="17" t="s">
        <v>165</v>
      </c>
      <c r="AY644" s="17" t="s">
        <v>157</v>
      </c>
      <c r="BE644" s="214">
        <f>IF(N644="základní",J644,0)</f>
        <v>0</v>
      </c>
      <c r="BF644" s="214">
        <f>IF(N644="snížená",J644,0)</f>
        <v>0</v>
      </c>
      <c r="BG644" s="214">
        <f>IF(N644="zákl. přenesená",J644,0)</f>
        <v>0</v>
      </c>
      <c r="BH644" s="214">
        <f>IF(N644="sníž. přenesená",J644,0)</f>
        <v>0</v>
      </c>
      <c r="BI644" s="214">
        <f>IF(N644="nulová",J644,0)</f>
        <v>0</v>
      </c>
      <c r="BJ644" s="17" t="s">
        <v>165</v>
      </c>
      <c r="BK644" s="214">
        <f>ROUND(I644*H644,0)</f>
        <v>0</v>
      </c>
      <c r="BL644" s="17" t="s">
        <v>247</v>
      </c>
      <c r="BM644" s="17" t="s">
        <v>3102</v>
      </c>
    </row>
    <row r="645" spans="2:51" s="11" customFormat="1" ht="12">
      <c r="B645" s="215"/>
      <c r="C645" s="216"/>
      <c r="D645" s="217" t="s">
        <v>167</v>
      </c>
      <c r="E645" s="218" t="s">
        <v>20</v>
      </c>
      <c r="F645" s="219" t="s">
        <v>3103</v>
      </c>
      <c r="G645" s="216"/>
      <c r="H645" s="220">
        <v>33.47</v>
      </c>
      <c r="I645" s="221"/>
      <c r="J645" s="216"/>
      <c r="K645" s="216"/>
      <c r="L645" s="222"/>
      <c r="M645" s="223"/>
      <c r="N645" s="224"/>
      <c r="O645" s="224"/>
      <c r="P645" s="224"/>
      <c r="Q645" s="224"/>
      <c r="R645" s="224"/>
      <c r="S645" s="224"/>
      <c r="T645" s="225"/>
      <c r="AT645" s="226" t="s">
        <v>167</v>
      </c>
      <c r="AU645" s="226" t="s">
        <v>165</v>
      </c>
      <c r="AV645" s="11" t="s">
        <v>165</v>
      </c>
      <c r="AW645" s="11" t="s">
        <v>34</v>
      </c>
      <c r="AX645" s="11" t="s">
        <v>8</v>
      </c>
      <c r="AY645" s="226" t="s">
        <v>157</v>
      </c>
    </row>
    <row r="646" spans="2:65" s="1" customFormat="1" ht="22.5" customHeight="1">
      <c r="B646" s="38"/>
      <c r="C646" s="204" t="s">
        <v>767</v>
      </c>
      <c r="D646" s="204" t="s">
        <v>159</v>
      </c>
      <c r="E646" s="205" t="s">
        <v>634</v>
      </c>
      <c r="F646" s="206" t="s">
        <v>635</v>
      </c>
      <c r="G646" s="207" t="s">
        <v>162</v>
      </c>
      <c r="H646" s="208">
        <v>1120.82</v>
      </c>
      <c r="I646" s="209"/>
      <c r="J646" s="208">
        <f>ROUND(I646*H646,0)</f>
        <v>0</v>
      </c>
      <c r="K646" s="206" t="s">
        <v>163</v>
      </c>
      <c r="L646" s="43"/>
      <c r="M646" s="210" t="s">
        <v>20</v>
      </c>
      <c r="N646" s="211" t="s">
        <v>46</v>
      </c>
      <c r="O646" s="79"/>
      <c r="P646" s="212">
        <f>O646*H646</f>
        <v>0</v>
      </c>
      <c r="Q646" s="212">
        <v>0</v>
      </c>
      <c r="R646" s="212">
        <f>Q646*H646</f>
        <v>0</v>
      </c>
      <c r="S646" s="212">
        <v>0</v>
      </c>
      <c r="T646" s="213">
        <f>S646*H646</f>
        <v>0</v>
      </c>
      <c r="AR646" s="17" t="s">
        <v>247</v>
      </c>
      <c r="AT646" s="17" t="s">
        <v>159</v>
      </c>
      <c r="AU646" s="17" t="s">
        <v>165</v>
      </c>
      <c r="AY646" s="17" t="s">
        <v>157</v>
      </c>
      <c r="BE646" s="214">
        <f>IF(N646="základní",J646,0)</f>
        <v>0</v>
      </c>
      <c r="BF646" s="214">
        <f>IF(N646="snížená",J646,0)</f>
        <v>0</v>
      </c>
      <c r="BG646" s="214">
        <f>IF(N646="zákl. přenesená",J646,0)</f>
        <v>0</v>
      </c>
      <c r="BH646" s="214">
        <f>IF(N646="sníž. přenesená",J646,0)</f>
        <v>0</v>
      </c>
      <c r="BI646" s="214">
        <f>IF(N646="nulová",J646,0)</f>
        <v>0</v>
      </c>
      <c r="BJ646" s="17" t="s">
        <v>165</v>
      </c>
      <c r="BK646" s="214">
        <f>ROUND(I646*H646,0)</f>
        <v>0</v>
      </c>
      <c r="BL646" s="17" t="s">
        <v>247</v>
      </c>
      <c r="BM646" s="17" t="s">
        <v>3104</v>
      </c>
    </row>
    <row r="647" spans="2:51" s="11" customFormat="1" ht="12">
      <c r="B647" s="215"/>
      <c r="C647" s="216"/>
      <c r="D647" s="217" t="s">
        <v>167</v>
      </c>
      <c r="E647" s="218" t="s">
        <v>20</v>
      </c>
      <c r="F647" s="219" t="s">
        <v>612</v>
      </c>
      <c r="G647" s="216"/>
      <c r="H647" s="220">
        <v>560.41</v>
      </c>
      <c r="I647" s="221"/>
      <c r="J647" s="216"/>
      <c r="K647" s="216"/>
      <c r="L647" s="222"/>
      <c r="M647" s="223"/>
      <c r="N647" s="224"/>
      <c r="O647" s="224"/>
      <c r="P647" s="224"/>
      <c r="Q647" s="224"/>
      <c r="R647" s="224"/>
      <c r="S647" s="224"/>
      <c r="T647" s="225"/>
      <c r="AT647" s="226" t="s">
        <v>167</v>
      </c>
      <c r="AU647" s="226" t="s">
        <v>165</v>
      </c>
      <c r="AV647" s="11" t="s">
        <v>165</v>
      </c>
      <c r="AW647" s="11" t="s">
        <v>34</v>
      </c>
      <c r="AX647" s="11" t="s">
        <v>74</v>
      </c>
      <c r="AY647" s="226" t="s">
        <v>157</v>
      </c>
    </row>
    <row r="648" spans="2:51" s="11" customFormat="1" ht="12">
      <c r="B648" s="215"/>
      <c r="C648" s="216"/>
      <c r="D648" s="217" t="s">
        <v>167</v>
      </c>
      <c r="E648" s="218" t="s">
        <v>20</v>
      </c>
      <c r="F648" s="219" t="s">
        <v>1322</v>
      </c>
      <c r="G648" s="216"/>
      <c r="H648" s="220">
        <v>560.41</v>
      </c>
      <c r="I648" s="221"/>
      <c r="J648" s="216"/>
      <c r="K648" s="216"/>
      <c r="L648" s="222"/>
      <c r="M648" s="223"/>
      <c r="N648" s="224"/>
      <c r="O648" s="224"/>
      <c r="P648" s="224"/>
      <c r="Q648" s="224"/>
      <c r="R648" s="224"/>
      <c r="S648" s="224"/>
      <c r="T648" s="225"/>
      <c r="AT648" s="226" t="s">
        <v>167</v>
      </c>
      <c r="AU648" s="226" t="s">
        <v>165</v>
      </c>
      <c r="AV648" s="11" t="s">
        <v>165</v>
      </c>
      <c r="AW648" s="11" t="s">
        <v>34</v>
      </c>
      <c r="AX648" s="11" t="s">
        <v>74</v>
      </c>
      <c r="AY648" s="226" t="s">
        <v>157</v>
      </c>
    </row>
    <row r="649" spans="2:51" s="12" customFormat="1" ht="12">
      <c r="B649" s="227"/>
      <c r="C649" s="228"/>
      <c r="D649" s="217" t="s">
        <v>167</v>
      </c>
      <c r="E649" s="229" t="s">
        <v>20</v>
      </c>
      <c r="F649" s="230" t="s">
        <v>169</v>
      </c>
      <c r="G649" s="228"/>
      <c r="H649" s="231">
        <v>1120.82</v>
      </c>
      <c r="I649" s="232"/>
      <c r="J649" s="228"/>
      <c r="K649" s="228"/>
      <c r="L649" s="233"/>
      <c r="M649" s="234"/>
      <c r="N649" s="235"/>
      <c r="O649" s="235"/>
      <c r="P649" s="235"/>
      <c r="Q649" s="235"/>
      <c r="R649" s="235"/>
      <c r="S649" s="235"/>
      <c r="T649" s="236"/>
      <c r="AT649" s="237" t="s">
        <v>167</v>
      </c>
      <c r="AU649" s="237" t="s">
        <v>165</v>
      </c>
      <c r="AV649" s="12" t="s">
        <v>164</v>
      </c>
      <c r="AW649" s="12" t="s">
        <v>34</v>
      </c>
      <c r="AX649" s="12" t="s">
        <v>8</v>
      </c>
      <c r="AY649" s="237" t="s">
        <v>157</v>
      </c>
    </row>
    <row r="650" spans="2:65" s="1" customFormat="1" ht="16.5" customHeight="1">
      <c r="B650" s="38"/>
      <c r="C650" s="248" t="s">
        <v>771</v>
      </c>
      <c r="D650" s="248" t="s">
        <v>223</v>
      </c>
      <c r="E650" s="249" t="s">
        <v>639</v>
      </c>
      <c r="F650" s="250" t="s">
        <v>640</v>
      </c>
      <c r="G650" s="251" t="s">
        <v>541</v>
      </c>
      <c r="H650" s="252">
        <v>11768.61</v>
      </c>
      <c r="I650" s="253"/>
      <c r="J650" s="252">
        <f>ROUND(I650*H650,0)</f>
        <v>0</v>
      </c>
      <c r="K650" s="250" t="s">
        <v>163</v>
      </c>
      <c r="L650" s="254"/>
      <c r="M650" s="255" t="s">
        <v>20</v>
      </c>
      <c r="N650" s="256" t="s">
        <v>46</v>
      </c>
      <c r="O650" s="79"/>
      <c r="P650" s="212">
        <f>O650*H650</f>
        <v>0</v>
      </c>
      <c r="Q650" s="212">
        <v>0.001</v>
      </c>
      <c r="R650" s="212">
        <f>Q650*H650</f>
        <v>11.76861</v>
      </c>
      <c r="S650" s="212">
        <v>0</v>
      </c>
      <c r="T650" s="213">
        <f>S650*H650</f>
        <v>0</v>
      </c>
      <c r="AR650" s="17" t="s">
        <v>374</v>
      </c>
      <c r="AT650" s="17" t="s">
        <v>223</v>
      </c>
      <c r="AU650" s="17" t="s">
        <v>165</v>
      </c>
      <c r="AY650" s="17" t="s">
        <v>157</v>
      </c>
      <c r="BE650" s="214">
        <f>IF(N650="základní",J650,0)</f>
        <v>0</v>
      </c>
      <c r="BF650" s="214">
        <f>IF(N650="snížená",J650,0)</f>
        <v>0</v>
      </c>
      <c r="BG650" s="214">
        <f>IF(N650="zákl. přenesená",J650,0)</f>
        <v>0</v>
      </c>
      <c r="BH650" s="214">
        <f>IF(N650="sníž. přenesená",J650,0)</f>
        <v>0</v>
      </c>
      <c r="BI650" s="214">
        <f>IF(N650="nulová",J650,0)</f>
        <v>0</v>
      </c>
      <c r="BJ650" s="17" t="s">
        <v>165</v>
      </c>
      <c r="BK650" s="214">
        <f>ROUND(I650*H650,0)</f>
        <v>0</v>
      </c>
      <c r="BL650" s="17" t="s">
        <v>247</v>
      </c>
      <c r="BM650" s="17" t="s">
        <v>3105</v>
      </c>
    </row>
    <row r="651" spans="2:51" s="11" customFormat="1" ht="12">
      <c r="B651" s="215"/>
      <c r="C651" s="216"/>
      <c r="D651" s="217" t="s">
        <v>167</v>
      </c>
      <c r="E651" s="218" t="s">
        <v>20</v>
      </c>
      <c r="F651" s="219" t="s">
        <v>3106</v>
      </c>
      <c r="G651" s="216"/>
      <c r="H651" s="220">
        <v>11768.61</v>
      </c>
      <c r="I651" s="221"/>
      <c r="J651" s="216"/>
      <c r="K651" s="216"/>
      <c r="L651" s="222"/>
      <c r="M651" s="223"/>
      <c r="N651" s="224"/>
      <c r="O651" s="224"/>
      <c r="P651" s="224"/>
      <c r="Q651" s="224"/>
      <c r="R651" s="224"/>
      <c r="S651" s="224"/>
      <c r="T651" s="225"/>
      <c r="AT651" s="226" t="s">
        <v>167</v>
      </c>
      <c r="AU651" s="226" t="s">
        <v>165</v>
      </c>
      <c r="AV651" s="11" t="s">
        <v>165</v>
      </c>
      <c r="AW651" s="11" t="s">
        <v>34</v>
      </c>
      <c r="AX651" s="11" t="s">
        <v>8</v>
      </c>
      <c r="AY651" s="226" t="s">
        <v>157</v>
      </c>
    </row>
    <row r="652" spans="2:65" s="1" customFormat="1" ht="33.75" customHeight="1">
      <c r="B652" s="38"/>
      <c r="C652" s="204" t="s">
        <v>775</v>
      </c>
      <c r="D652" s="204" t="s">
        <v>159</v>
      </c>
      <c r="E652" s="205" t="s">
        <v>644</v>
      </c>
      <c r="F652" s="206" t="s">
        <v>645</v>
      </c>
      <c r="G652" s="207" t="s">
        <v>231</v>
      </c>
      <c r="H652" s="208">
        <v>257</v>
      </c>
      <c r="I652" s="209"/>
      <c r="J652" s="208">
        <f>ROUND(I652*H652,0)</f>
        <v>0</v>
      </c>
      <c r="K652" s="206" t="s">
        <v>163</v>
      </c>
      <c r="L652" s="43"/>
      <c r="M652" s="210" t="s">
        <v>20</v>
      </c>
      <c r="N652" s="211" t="s">
        <v>46</v>
      </c>
      <c r="O652" s="79"/>
      <c r="P652" s="212">
        <f>O652*H652</f>
        <v>0</v>
      </c>
      <c r="Q652" s="212">
        <v>0.00014</v>
      </c>
      <c r="R652" s="212">
        <f>Q652*H652</f>
        <v>0.03598</v>
      </c>
      <c r="S652" s="212">
        <v>0</v>
      </c>
      <c r="T652" s="213">
        <f>S652*H652</f>
        <v>0</v>
      </c>
      <c r="AR652" s="17" t="s">
        <v>247</v>
      </c>
      <c r="AT652" s="17" t="s">
        <v>159</v>
      </c>
      <c r="AU652" s="17" t="s">
        <v>165</v>
      </c>
      <c r="AY652" s="17" t="s">
        <v>157</v>
      </c>
      <c r="BE652" s="214">
        <f>IF(N652="základní",J652,0)</f>
        <v>0</v>
      </c>
      <c r="BF652" s="214">
        <f>IF(N652="snížená",J652,0)</f>
        <v>0</v>
      </c>
      <c r="BG652" s="214">
        <f>IF(N652="zákl. přenesená",J652,0)</f>
        <v>0</v>
      </c>
      <c r="BH652" s="214">
        <f>IF(N652="sníž. přenesená",J652,0)</f>
        <v>0</v>
      </c>
      <c r="BI652" s="214">
        <f>IF(N652="nulová",J652,0)</f>
        <v>0</v>
      </c>
      <c r="BJ652" s="17" t="s">
        <v>165</v>
      </c>
      <c r="BK652" s="214">
        <f>ROUND(I652*H652,0)</f>
        <v>0</v>
      </c>
      <c r="BL652" s="17" t="s">
        <v>247</v>
      </c>
      <c r="BM652" s="17" t="s">
        <v>3107</v>
      </c>
    </row>
    <row r="653" spans="2:51" s="13" customFormat="1" ht="12">
      <c r="B653" s="238"/>
      <c r="C653" s="239"/>
      <c r="D653" s="217" t="s">
        <v>167</v>
      </c>
      <c r="E653" s="240" t="s">
        <v>20</v>
      </c>
      <c r="F653" s="241" t="s">
        <v>647</v>
      </c>
      <c r="G653" s="239"/>
      <c r="H653" s="240" t="s">
        <v>20</v>
      </c>
      <c r="I653" s="242"/>
      <c r="J653" s="239"/>
      <c r="K653" s="239"/>
      <c r="L653" s="243"/>
      <c r="M653" s="244"/>
      <c r="N653" s="245"/>
      <c r="O653" s="245"/>
      <c r="P653" s="245"/>
      <c r="Q653" s="245"/>
      <c r="R653" s="245"/>
      <c r="S653" s="245"/>
      <c r="T653" s="246"/>
      <c r="AT653" s="247" t="s">
        <v>167</v>
      </c>
      <c r="AU653" s="247" t="s">
        <v>165</v>
      </c>
      <c r="AV653" s="13" t="s">
        <v>8</v>
      </c>
      <c r="AW653" s="13" t="s">
        <v>34</v>
      </c>
      <c r="AX653" s="13" t="s">
        <v>74</v>
      </c>
      <c r="AY653" s="247" t="s">
        <v>157</v>
      </c>
    </row>
    <row r="654" spans="2:51" s="11" customFormat="1" ht="12">
      <c r="B654" s="215"/>
      <c r="C654" s="216"/>
      <c r="D654" s="217" t="s">
        <v>167</v>
      </c>
      <c r="E654" s="218" t="s">
        <v>20</v>
      </c>
      <c r="F654" s="219" t="s">
        <v>3108</v>
      </c>
      <c r="G654" s="216"/>
      <c r="H654" s="220">
        <v>257</v>
      </c>
      <c r="I654" s="221"/>
      <c r="J654" s="216"/>
      <c r="K654" s="216"/>
      <c r="L654" s="222"/>
      <c r="M654" s="223"/>
      <c r="N654" s="224"/>
      <c r="O654" s="224"/>
      <c r="P654" s="224"/>
      <c r="Q654" s="224"/>
      <c r="R654" s="224"/>
      <c r="S654" s="224"/>
      <c r="T654" s="225"/>
      <c r="AT654" s="226" t="s">
        <v>167</v>
      </c>
      <c r="AU654" s="226" t="s">
        <v>165</v>
      </c>
      <c r="AV654" s="11" t="s">
        <v>165</v>
      </c>
      <c r="AW654" s="11" t="s">
        <v>34</v>
      </c>
      <c r="AX654" s="11" t="s">
        <v>8</v>
      </c>
      <c r="AY654" s="226" t="s">
        <v>157</v>
      </c>
    </row>
    <row r="655" spans="2:65" s="1" customFormat="1" ht="16.5" customHeight="1">
      <c r="B655" s="38"/>
      <c r="C655" s="248" t="s">
        <v>779</v>
      </c>
      <c r="D655" s="248" t="s">
        <v>223</v>
      </c>
      <c r="E655" s="249" t="s">
        <v>650</v>
      </c>
      <c r="F655" s="250" t="s">
        <v>651</v>
      </c>
      <c r="G655" s="251" t="s">
        <v>231</v>
      </c>
      <c r="H655" s="252">
        <v>15</v>
      </c>
      <c r="I655" s="253"/>
      <c r="J655" s="252">
        <f>ROUND(I655*H655,0)</f>
        <v>0</v>
      </c>
      <c r="K655" s="250" t="s">
        <v>163</v>
      </c>
      <c r="L655" s="254"/>
      <c r="M655" s="255" t="s">
        <v>20</v>
      </c>
      <c r="N655" s="256" t="s">
        <v>46</v>
      </c>
      <c r="O655" s="79"/>
      <c r="P655" s="212">
        <f>O655*H655</f>
        <v>0</v>
      </c>
      <c r="Q655" s="212">
        <v>0.00054</v>
      </c>
      <c r="R655" s="212">
        <f>Q655*H655</f>
        <v>0.0081</v>
      </c>
      <c r="S655" s="212">
        <v>0</v>
      </c>
      <c r="T655" s="213">
        <f>S655*H655</f>
        <v>0</v>
      </c>
      <c r="AR655" s="17" t="s">
        <v>374</v>
      </c>
      <c r="AT655" s="17" t="s">
        <v>223</v>
      </c>
      <c r="AU655" s="17" t="s">
        <v>165</v>
      </c>
      <c r="AY655" s="17" t="s">
        <v>157</v>
      </c>
      <c r="BE655" s="214">
        <f>IF(N655="základní",J655,0)</f>
        <v>0</v>
      </c>
      <c r="BF655" s="214">
        <f>IF(N655="snížená",J655,0)</f>
        <v>0</v>
      </c>
      <c r="BG655" s="214">
        <f>IF(N655="zákl. přenesená",J655,0)</f>
        <v>0</v>
      </c>
      <c r="BH655" s="214">
        <f>IF(N655="sníž. přenesená",J655,0)</f>
        <v>0</v>
      </c>
      <c r="BI655" s="214">
        <f>IF(N655="nulová",J655,0)</f>
        <v>0</v>
      </c>
      <c r="BJ655" s="17" t="s">
        <v>165</v>
      </c>
      <c r="BK655" s="214">
        <f>ROUND(I655*H655,0)</f>
        <v>0</v>
      </c>
      <c r="BL655" s="17" t="s">
        <v>247</v>
      </c>
      <c r="BM655" s="17" t="s">
        <v>3109</v>
      </c>
    </row>
    <row r="656" spans="2:51" s="11" customFormat="1" ht="12">
      <c r="B656" s="215"/>
      <c r="C656" s="216"/>
      <c r="D656" s="217" t="s">
        <v>167</v>
      </c>
      <c r="E656" s="218" t="s">
        <v>20</v>
      </c>
      <c r="F656" s="219" t="s">
        <v>3110</v>
      </c>
      <c r="G656" s="216"/>
      <c r="H656" s="220">
        <v>15</v>
      </c>
      <c r="I656" s="221"/>
      <c r="J656" s="216"/>
      <c r="K656" s="216"/>
      <c r="L656" s="222"/>
      <c r="M656" s="223"/>
      <c r="N656" s="224"/>
      <c r="O656" s="224"/>
      <c r="P656" s="224"/>
      <c r="Q656" s="224"/>
      <c r="R656" s="224"/>
      <c r="S656" s="224"/>
      <c r="T656" s="225"/>
      <c r="AT656" s="226" t="s">
        <v>167</v>
      </c>
      <c r="AU656" s="226" t="s">
        <v>165</v>
      </c>
      <c r="AV656" s="11" t="s">
        <v>165</v>
      </c>
      <c r="AW656" s="11" t="s">
        <v>34</v>
      </c>
      <c r="AX656" s="11" t="s">
        <v>8</v>
      </c>
      <c r="AY656" s="226" t="s">
        <v>157</v>
      </c>
    </row>
    <row r="657" spans="2:65" s="1" customFormat="1" ht="16.5" customHeight="1">
      <c r="B657" s="38"/>
      <c r="C657" s="248" t="s">
        <v>783</v>
      </c>
      <c r="D657" s="248" t="s">
        <v>223</v>
      </c>
      <c r="E657" s="249" t="s">
        <v>655</v>
      </c>
      <c r="F657" s="250" t="s">
        <v>656</v>
      </c>
      <c r="G657" s="251" t="s">
        <v>231</v>
      </c>
      <c r="H657" s="252">
        <v>67</v>
      </c>
      <c r="I657" s="253"/>
      <c r="J657" s="252">
        <f>ROUND(I657*H657,0)</f>
        <v>0</v>
      </c>
      <c r="K657" s="250" t="s">
        <v>163</v>
      </c>
      <c r="L657" s="254"/>
      <c r="M657" s="255" t="s">
        <v>20</v>
      </c>
      <c r="N657" s="256" t="s">
        <v>46</v>
      </c>
      <c r="O657" s="79"/>
      <c r="P657" s="212">
        <f>O657*H657</f>
        <v>0</v>
      </c>
      <c r="Q657" s="212">
        <v>0.00059</v>
      </c>
      <c r="R657" s="212">
        <f>Q657*H657</f>
        <v>0.03953</v>
      </c>
      <c r="S657" s="212">
        <v>0</v>
      </c>
      <c r="T657" s="213">
        <f>S657*H657</f>
        <v>0</v>
      </c>
      <c r="AR657" s="17" t="s">
        <v>374</v>
      </c>
      <c r="AT657" s="17" t="s">
        <v>223</v>
      </c>
      <c r="AU657" s="17" t="s">
        <v>165</v>
      </c>
      <c r="AY657" s="17" t="s">
        <v>157</v>
      </c>
      <c r="BE657" s="214">
        <f>IF(N657="základní",J657,0)</f>
        <v>0</v>
      </c>
      <c r="BF657" s="214">
        <f>IF(N657="snížená",J657,0)</f>
        <v>0</v>
      </c>
      <c r="BG657" s="214">
        <f>IF(N657="zákl. přenesená",J657,0)</f>
        <v>0</v>
      </c>
      <c r="BH657" s="214">
        <f>IF(N657="sníž. přenesená",J657,0)</f>
        <v>0</v>
      </c>
      <c r="BI657" s="214">
        <f>IF(N657="nulová",J657,0)</f>
        <v>0</v>
      </c>
      <c r="BJ657" s="17" t="s">
        <v>165</v>
      </c>
      <c r="BK657" s="214">
        <f>ROUND(I657*H657,0)</f>
        <v>0</v>
      </c>
      <c r="BL657" s="17" t="s">
        <v>247</v>
      </c>
      <c r="BM657" s="17" t="s">
        <v>3111</v>
      </c>
    </row>
    <row r="658" spans="2:51" s="13" customFormat="1" ht="12">
      <c r="B658" s="238"/>
      <c r="C658" s="239"/>
      <c r="D658" s="217" t="s">
        <v>167</v>
      </c>
      <c r="E658" s="240" t="s">
        <v>20</v>
      </c>
      <c r="F658" s="241" t="s">
        <v>647</v>
      </c>
      <c r="G658" s="239"/>
      <c r="H658" s="240" t="s">
        <v>20</v>
      </c>
      <c r="I658" s="242"/>
      <c r="J658" s="239"/>
      <c r="K658" s="239"/>
      <c r="L658" s="243"/>
      <c r="M658" s="244"/>
      <c r="N658" s="245"/>
      <c r="O658" s="245"/>
      <c r="P658" s="245"/>
      <c r="Q658" s="245"/>
      <c r="R658" s="245"/>
      <c r="S658" s="245"/>
      <c r="T658" s="246"/>
      <c r="AT658" s="247" t="s">
        <v>167</v>
      </c>
      <c r="AU658" s="247" t="s">
        <v>165</v>
      </c>
      <c r="AV658" s="13" t="s">
        <v>8</v>
      </c>
      <c r="AW658" s="13" t="s">
        <v>34</v>
      </c>
      <c r="AX658" s="13" t="s">
        <v>74</v>
      </c>
      <c r="AY658" s="247" t="s">
        <v>157</v>
      </c>
    </row>
    <row r="659" spans="2:51" s="11" customFormat="1" ht="12">
      <c r="B659" s="215"/>
      <c r="C659" s="216"/>
      <c r="D659" s="217" t="s">
        <v>167</v>
      </c>
      <c r="E659" s="218" t="s">
        <v>20</v>
      </c>
      <c r="F659" s="219" t="s">
        <v>3112</v>
      </c>
      <c r="G659" s="216"/>
      <c r="H659" s="220">
        <v>67</v>
      </c>
      <c r="I659" s="221"/>
      <c r="J659" s="216"/>
      <c r="K659" s="216"/>
      <c r="L659" s="222"/>
      <c r="M659" s="223"/>
      <c r="N659" s="224"/>
      <c r="O659" s="224"/>
      <c r="P659" s="224"/>
      <c r="Q659" s="224"/>
      <c r="R659" s="224"/>
      <c r="S659" s="224"/>
      <c r="T659" s="225"/>
      <c r="AT659" s="226" t="s">
        <v>167</v>
      </c>
      <c r="AU659" s="226" t="s">
        <v>165</v>
      </c>
      <c r="AV659" s="11" t="s">
        <v>165</v>
      </c>
      <c r="AW659" s="11" t="s">
        <v>34</v>
      </c>
      <c r="AX659" s="11" t="s">
        <v>8</v>
      </c>
      <c r="AY659" s="226" t="s">
        <v>157</v>
      </c>
    </row>
    <row r="660" spans="2:65" s="1" customFormat="1" ht="16.5" customHeight="1">
      <c r="B660" s="38"/>
      <c r="C660" s="248" t="s">
        <v>787</v>
      </c>
      <c r="D660" s="248" t="s">
        <v>223</v>
      </c>
      <c r="E660" s="249" t="s">
        <v>660</v>
      </c>
      <c r="F660" s="250" t="s">
        <v>661</v>
      </c>
      <c r="G660" s="251" t="s">
        <v>231</v>
      </c>
      <c r="H660" s="252">
        <v>54</v>
      </c>
      <c r="I660" s="253"/>
      <c r="J660" s="252">
        <f>ROUND(I660*H660,0)</f>
        <v>0</v>
      </c>
      <c r="K660" s="250" t="s">
        <v>163</v>
      </c>
      <c r="L660" s="254"/>
      <c r="M660" s="255" t="s">
        <v>20</v>
      </c>
      <c r="N660" s="256" t="s">
        <v>46</v>
      </c>
      <c r="O660" s="79"/>
      <c r="P660" s="212">
        <f>O660*H660</f>
        <v>0</v>
      </c>
      <c r="Q660" s="212">
        <v>0.00065</v>
      </c>
      <c r="R660" s="212">
        <f>Q660*H660</f>
        <v>0.0351</v>
      </c>
      <c r="S660" s="212">
        <v>0</v>
      </c>
      <c r="T660" s="213">
        <f>S660*H660</f>
        <v>0</v>
      </c>
      <c r="AR660" s="17" t="s">
        <v>374</v>
      </c>
      <c r="AT660" s="17" t="s">
        <v>223</v>
      </c>
      <c r="AU660" s="17" t="s">
        <v>165</v>
      </c>
      <c r="AY660" s="17" t="s">
        <v>157</v>
      </c>
      <c r="BE660" s="214">
        <f>IF(N660="základní",J660,0)</f>
        <v>0</v>
      </c>
      <c r="BF660" s="214">
        <f>IF(N660="snížená",J660,0)</f>
        <v>0</v>
      </c>
      <c r="BG660" s="214">
        <f>IF(N660="zákl. přenesená",J660,0)</f>
        <v>0</v>
      </c>
      <c r="BH660" s="214">
        <f>IF(N660="sníž. přenesená",J660,0)</f>
        <v>0</v>
      </c>
      <c r="BI660" s="214">
        <f>IF(N660="nulová",J660,0)</f>
        <v>0</v>
      </c>
      <c r="BJ660" s="17" t="s">
        <v>165</v>
      </c>
      <c r="BK660" s="214">
        <f>ROUND(I660*H660,0)</f>
        <v>0</v>
      </c>
      <c r="BL660" s="17" t="s">
        <v>247</v>
      </c>
      <c r="BM660" s="17" t="s">
        <v>3113</v>
      </c>
    </row>
    <row r="661" spans="2:51" s="13" customFormat="1" ht="12">
      <c r="B661" s="238"/>
      <c r="C661" s="239"/>
      <c r="D661" s="217" t="s">
        <v>167</v>
      </c>
      <c r="E661" s="240" t="s">
        <v>20</v>
      </c>
      <c r="F661" s="241" t="s">
        <v>647</v>
      </c>
      <c r="G661" s="239"/>
      <c r="H661" s="240" t="s">
        <v>20</v>
      </c>
      <c r="I661" s="242"/>
      <c r="J661" s="239"/>
      <c r="K661" s="239"/>
      <c r="L661" s="243"/>
      <c r="M661" s="244"/>
      <c r="N661" s="245"/>
      <c r="O661" s="245"/>
      <c r="P661" s="245"/>
      <c r="Q661" s="245"/>
      <c r="R661" s="245"/>
      <c r="S661" s="245"/>
      <c r="T661" s="246"/>
      <c r="AT661" s="247" t="s">
        <v>167</v>
      </c>
      <c r="AU661" s="247" t="s">
        <v>165</v>
      </c>
      <c r="AV661" s="13" t="s">
        <v>8</v>
      </c>
      <c r="AW661" s="13" t="s">
        <v>34</v>
      </c>
      <c r="AX661" s="13" t="s">
        <v>74</v>
      </c>
      <c r="AY661" s="247" t="s">
        <v>157</v>
      </c>
    </row>
    <row r="662" spans="2:51" s="11" customFormat="1" ht="12">
      <c r="B662" s="215"/>
      <c r="C662" s="216"/>
      <c r="D662" s="217" t="s">
        <v>167</v>
      </c>
      <c r="E662" s="218" t="s">
        <v>20</v>
      </c>
      <c r="F662" s="219" t="s">
        <v>3114</v>
      </c>
      <c r="G662" s="216"/>
      <c r="H662" s="220">
        <v>54</v>
      </c>
      <c r="I662" s="221"/>
      <c r="J662" s="216"/>
      <c r="K662" s="216"/>
      <c r="L662" s="222"/>
      <c r="M662" s="223"/>
      <c r="N662" s="224"/>
      <c r="O662" s="224"/>
      <c r="P662" s="224"/>
      <c r="Q662" s="224"/>
      <c r="R662" s="224"/>
      <c r="S662" s="224"/>
      <c r="T662" s="225"/>
      <c r="AT662" s="226" t="s">
        <v>167</v>
      </c>
      <c r="AU662" s="226" t="s">
        <v>165</v>
      </c>
      <c r="AV662" s="11" t="s">
        <v>165</v>
      </c>
      <c r="AW662" s="11" t="s">
        <v>34</v>
      </c>
      <c r="AX662" s="11" t="s">
        <v>8</v>
      </c>
      <c r="AY662" s="226" t="s">
        <v>157</v>
      </c>
    </row>
    <row r="663" spans="2:65" s="1" customFormat="1" ht="16.5" customHeight="1">
      <c r="B663" s="38"/>
      <c r="C663" s="248" t="s">
        <v>791</v>
      </c>
      <c r="D663" s="248" t="s">
        <v>223</v>
      </c>
      <c r="E663" s="249" t="s">
        <v>665</v>
      </c>
      <c r="F663" s="250" t="s">
        <v>666</v>
      </c>
      <c r="G663" s="251" t="s">
        <v>231</v>
      </c>
      <c r="H663" s="252">
        <v>44</v>
      </c>
      <c r="I663" s="253"/>
      <c r="J663" s="252">
        <f>ROUND(I663*H663,0)</f>
        <v>0</v>
      </c>
      <c r="K663" s="250" t="s">
        <v>163</v>
      </c>
      <c r="L663" s="254"/>
      <c r="M663" s="255" t="s">
        <v>20</v>
      </c>
      <c r="N663" s="256" t="s">
        <v>46</v>
      </c>
      <c r="O663" s="79"/>
      <c r="P663" s="212">
        <f>O663*H663</f>
        <v>0</v>
      </c>
      <c r="Q663" s="212">
        <v>0.00101</v>
      </c>
      <c r="R663" s="212">
        <f>Q663*H663</f>
        <v>0.04444</v>
      </c>
      <c r="S663" s="212">
        <v>0</v>
      </c>
      <c r="T663" s="213">
        <f>S663*H663</f>
        <v>0</v>
      </c>
      <c r="AR663" s="17" t="s">
        <v>374</v>
      </c>
      <c r="AT663" s="17" t="s">
        <v>223</v>
      </c>
      <c r="AU663" s="17" t="s">
        <v>165</v>
      </c>
      <c r="AY663" s="17" t="s">
        <v>157</v>
      </c>
      <c r="BE663" s="214">
        <f>IF(N663="základní",J663,0)</f>
        <v>0</v>
      </c>
      <c r="BF663" s="214">
        <f>IF(N663="snížená",J663,0)</f>
        <v>0</v>
      </c>
      <c r="BG663" s="214">
        <f>IF(N663="zákl. přenesená",J663,0)</f>
        <v>0</v>
      </c>
      <c r="BH663" s="214">
        <f>IF(N663="sníž. přenesená",J663,0)</f>
        <v>0</v>
      </c>
      <c r="BI663" s="214">
        <f>IF(N663="nulová",J663,0)</f>
        <v>0</v>
      </c>
      <c r="BJ663" s="17" t="s">
        <v>165</v>
      </c>
      <c r="BK663" s="214">
        <f>ROUND(I663*H663,0)</f>
        <v>0</v>
      </c>
      <c r="BL663" s="17" t="s">
        <v>247</v>
      </c>
      <c r="BM663" s="17" t="s">
        <v>3115</v>
      </c>
    </row>
    <row r="664" spans="2:51" s="11" customFormat="1" ht="12">
      <c r="B664" s="215"/>
      <c r="C664" s="216"/>
      <c r="D664" s="217" t="s">
        <v>167</v>
      </c>
      <c r="E664" s="218" t="s">
        <v>20</v>
      </c>
      <c r="F664" s="219" t="s">
        <v>3116</v>
      </c>
      <c r="G664" s="216"/>
      <c r="H664" s="220">
        <v>44</v>
      </c>
      <c r="I664" s="221"/>
      <c r="J664" s="216"/>
      <c r="K664" s="216"/>
      <c r="L664" s="222"/>
      <c r="M664" s="223"/>
      <c r="N664" s="224"/>
      <c r="O664" s="224"/>
      <c r="P664" s="224"/>
      <c r="Q664" s="224"/>
      <c r="R664" s="224"/>
      <c r="S664" s="224"/>
      <c r="T664" s="225"/>
      <c r="AT664" s="226" t="s">
        <v>167</v>
      </c>
      <c r="AU664" s="226" t="s">
        <v>165</v>
      </c>
      <c r="AV664" s="11" t="s">
        <v>165</v>
      </c>
      <c r="AW664" s="11" t="s">
        <v>34</v>
      </c>
      <c r="AX664" s="11" t="s">
        <v>8</v>
      </c>
      <c r="AY664" s="226" t="s">
        <v>157</v>
      </c>
    </row>
    <row r="665" spans="2:65" s="1" customFormat="1" ht="16.5" customHeight="1">
      <c r="B665" s="38"/>
      <c r="C665" s="248" t="s">
        <v>795</v>
      </c>
      <c r="D665" s="248" t="s">
        <v>223</v>
      </c>
      <c r="E665" s="249" t="s">
        <v>670</v>
      </c>
      <c r="F665" s="250" t="s">
        <v>671</v>
      </c>
      <c r="G665" s="251" t="s">
        <v>231</v>
      </c>
      <c r="H665" s="252">
        <v>22</v>
      </c>
      <c r="I665" s="253"/>
      <c r="J665" s="252">
        <f>ROUND(I665*H665,0)</f>
        <v>0</v>
      </c>
      <c r="K665" s="250" t="s">
        <v>163</v>
      </c>
      <c r="L665" s="254"/>
      <c r="M665" s="255" t="s">
        <v>20</v>
      </c>
      <c r="N665" s="256" t="s">
        <v>46</v>
      </c>
      <c r="O665" s="79"/>
      <c r="P665" s="212">
        <f>O665*H665</f>
        <v>0</v>
      </c>
      <c r="Q665" s="212">
        <v>0.00078</v>
      </c>
      <c r="R665" s="212">
        <f>Q665*H665</f>
        <v>0.017159999999999998</v>
      </c>
      <c r="S665" s="212">
        <v>0</v>
      </c>
      <c r="T665" s="213">
        <f>S665*H665</f>
        <v>0</v>
      </c>
      <c r="AR665" s="17" t="s">
        <v>374</v>
      </c>
      <c r="AT665" s="17" t="s">
        <v>223</v>
      </c>
      <c r="AU665" s="17" t="s">
        <v>165</v>
      </c>
      <c r="AY665" s="17" t="s">
        <v>157</v>
      </c>
      <c r="BE665" s="214">
        <f>IF(N665="základní",J665,0)</f>
        <v>0</v>
      </c>
      <c r="BF665" s="214">
        <f>IF(N665="snížená",J665,0)</f>
        <v>0</v>
      </c>
      <c r="BG665" s="214">
        <f>IF(N665="zákl. přenesená",J665,0)</f>
        <v>0</v>
      </c>
      <c r="BH665" s="214">
        <f>IF(N665="sníž. přenesená",J665,0)</f>
        <v>0</v>
      </c>
      <c r="BI665" s="214">
        <f>IF(N665="nulová",J665,0)</f>
        <v>0</v>
      </c>
      <c r="BJ665" s="17" t="s">
        <v>165</v>
      </c>
      <c r="BK665" s="214">
        <f>ROUND(I665*H665,0)</f>
        <v>0</v>
      </c>
      <c r="BL665" s="17" t="s">
        <v>247</v>
      </c>
      <c r="BM665" s="17" t="s">
        <v>3117</v>
      </c>
    </row>
    <row r="666" spans="2:51" s="11" customFormat="1" ht="12">
      <c r="B666" s="215"/>
      <c r="C666" s="216"/>
      <c r="D666" s="217" t="s">
        <v>167</v>
      </c>
      <c r="E666" s="218" t="s">
        <v>20</v>
      </c>
      <c r="F666" s="219" t="s">
        <v>3118</v>
      </c>
      <c r="G666" s="216"/>
      <c r="H666" s="220">
        <v>22</v>
      </c>
      <c r="I666" s="221"/>
      <c r="J666" s="216"/>
      <c r="K666" s="216"/>
      <c r="L666" s="222"/>
      <c r="M666" s="223"/>
      <c r="N666" s="224"/>
      <c r="O666" s="224"/>
      <c r="P666" s="224"/>
      <c r="Q666" s="224"/>
      <c r="R666" s="224"/>
      <c r="S666" s="224"/>
      <c r="T666" s="225"/>
      <c r="AT666" s="226" t="s">
        <v>167</v>
      </c>
      <c r="AU666" s="226" t="s">
        <v>165</v>
      </c>
      <c r="AV666" s="11" t="s">
        <v>165</v>
      </c>
      <c r="AW666" s="11" t="s">
        <v>34</v>
      </c>
      <c r="AX666" s="11" t="s">
        <v>8</v>
      </c>
      <c r="AY666" s="226" t="s">
        <v>157</v>
      </c>
    </row>
    <row r="667" spans="2:65" s="1" customFormat="1" ht="16.5" customHeight="1">
      <c r="B667" s="38"/>
      <c r="C667" s="248" t="s">
        <v>801</v>
      </c>
      <c r="D667" s="248" t="s">
        <v>223</v>
      </c>
      <c r="E667" s="249" t="s">
        <v>675</v>
      </c>
      <c r="F667" s="250" t="s">
        <v>676</v>
      </c>
      <c r="G667" s="251" t="s">
        <v>231</v>
      </c>
      <c r="H667" s="252">
        <v>40</v>
      </c>
      <c r="I667" s="253"/>
      <c r="J667" s="252">
        <f>ROUND(I667*H667,0)</f>
        <v>0</v>
      </c>
      <c r="K667" s="250" t="s">
        <v>163</v>
      </c>
      <c r="L667" s="254"/>
      <c r="M667" s="255" t="s">
        <v>20</v>
      </c>
      <c r="N667" s="256" t="s">
        <v>46</v>
      </c>
      <c r="O667" s="79"/>
      <c r="P667" s="212">
        <f>O667*H667</f>
        <v>0</v>
      </c>
      <c r="Q667" s="212">
        <v>0.00088</v>
      </c>
      <c r="R667" s="212">
        <f>Q667*H667</f>
        <v>0.0352</v>
      </c>
      <c r="S667" s="212">
        <v>0</v>
      </c>
      <c r="T667" s="213">
        <f>S667*H667</f>
        <v>0</v>
      </c>
      <c r="AR667" s="17" t="s">
        <v>374</v>
      </c>
      <c r="AT667" s="17" t="s">
        <v>223</v>
      </c>
      <c r="AU667" s="17" t="s">
        <v>165</v>
      </c>
      <c r="AY667" s="17" t="s">
        <v>157</v>
      </c>
      <c r="BE667" s="214">
        <f>IF(N667="základní",J667,0)</f>
        <v>0</v>
      </c>
      <c r="BF667" s="214">
        <f>IF(N667="snížená",J667,0)</f>
        <v>0</v>
      </c>
      <c r="BG667" s="214">
        <f>IF(N667="zákl. přenesená",J667,0)</f>
        <v>0</v>
      </c>
      <c r="BH667" s="214">
        <f>IF(N667="sníž. přenesená",J667,0)</f>
        <v>0</v>
      </c>
      <c r="BI667" s="214">
        <f>IF(N667="nulová",J667,0)</f>
        <v>0</v>
      </c>
      <c r="BJ667" s="17" t="s">
        <v>165</v>
      </c>
      <c r="BK667" s="214">
        <f>ROUND(I667*H667,0)</f>
        <v>0</v>
      </c>
      <c r="BL667" s="17" t="s">
        <v>247</v>
      </c>
      <c r="BM667" s="17" t="s">
        <v>3119</v>
      </c>
    </row>
    <row r="668" spans="2:51" s="11" customFormat="1" ht="12">
      <c r="B668" s="215"/>
      <c r="C668" s="216"/>
      <c r="D668" s="217" t="s">
        <v>167</v>
      </c>
      <c r="E668" s="218" t="s">
        <v>20</v>
      </c>
      <c r="F668" s="219" t="s">
        <v>3120</v>
      </c>
      <c r="G668" s="216"/>
      <c r="H668" s="220">
        <v>40</v>
      </c>
      <c r="I668" s="221"/>
      <c r="J668" s="216"/>
      <c r="K668" s="216"/>
      <c r="L668" s="222"/>
      <c r="M668" s="223"/>
      <c r="N668" s="224"/>
      <c r="O668" s="224"/>
      <c r="P668" s="224"/>
      <c r="Q668" s="224"/>
      <c r="R668" s="224"/>
      <c r="S668" s="224"/>
      <c r="T668" s="225"/>
      <c r="AT668" s="226" t="s">
        <v>167</v>
      </c>
      <c r="AU668" s="226" t="s">
        <v>165</v>
      </c>
      <c r="AV668" s="11" t="s">
        <v>165</v>
      </c>
      <c r="AW668" s="11" t="s">
        <v>34</v>
      </c>
      <c r="AX668" s="11" t="s">
        <v>8</v>
      </c>
      <c r="AY668" s="226" t="s">
        <v>157</v>
      </c>
    </row>
    <row r="669" spans="2:65" s="1" customFormat="1" ht="16.5" customHeight="1">
      <c r="B669" s="38"/>
      <c r="C669" s="248" t="s">
        <v>806</v>
      </c>
      <c r="D669" s="248" t="s">
        <v>223</v>
      </c>
      <c r="E669" s="249" t="s">
        <v>3121</v>
      </c>
      <c r="F669" s="250" t="s">
        <v>3122</v>
      </c>
      <c r="G669" s="251" t="s">
        <v>231</v>
      </c>
      <c r="H669" s="252">
        <v>15</v>
      </c>
      <c r="I669" s="253"/>
      <c r="J669" s="252">
        <f>ROUND(I669*H669,0)</f>
        <v>0</v>
      </c>
      <c r="K669" s="250" t="s">
        <v>163</v>
      </c>
      <c r="L669" s="254"/>
      <c r="M669" s="255" t="s">
        <v>20</v>
      </c>
      <c r="N669" s="256" t="s">
        <v>46</v>
      </c>
      <c r="O669" s="79"/>
      <c r="P669" s="212">
        <f>O669*H669</f>
        <v>0</v>
      </c>
      <c r="Q669" s="212">
        <v>0.00139</v>
      </c>
      <c r="R669" s="212">
        <f>Q669*H669</f>
        <v>0.02085</v>
      </c>
      <c r="S669" s="212">
        <v>0</v>
      </c>
      <c r="T669" s="213">
        <f>S669*H669</f>
        <v>0</v>
      </c>
      <c r="AR669" s="17" t="s">
        <v>374</v>
      </c>
      <c r="AT669" s="17" t="s">
        <v>223</v>
      </c>
      <c r="AU669" s="17" t="s">
        <v>165</v>
      </c>
      <c r="AY669" s="17" t="s">
        <v>157</v>
      </c>
      <c r="BE669" s="214">
        <f>IF(N669="základní",J669,0)</f>
        <v>0</v>
      </c>
      <c r="BF669" s="214">
        <f>IF(N669="snížená",J669,0)</f>
        <v>0</v>
      </c>
      <c r="BG669" s="214">
        <f>IF(N669="zákl. přenesená",J669,0)</f>
        <v>0</v>
      </c>
      <c r="BH669" s="214">
        <f>IF(N669="sníž. přenesená",J669,0)</f>
        <v>0</v>
      </c>
      <c r="BI669" s="214">
        <f>IF(N669="nulová",J669,0)</f>
        <v>0</v>
      </c>
      <c r="BJ669" s="17" t="s">
        <v>165</v>
      </c>
      <c r="BK669" s="214">
        <f>ROUND(I669*H669,0)</f>
        <v>0</v>
      </c>
      <c r="BL669" s="17" t="s">
        <v>247</v>
      </c>
      <c r="BM669" s="17" t="s">
        <v>3123</v>
      </c>
    </row>
    <row r="670" spans="2:51" s="11" customFormat="1" ht="12">
      <c r="B670" s="215"/>
      <c r="C670" s="216"/>
      <c r="D670" s="217" t="s">
        <v>167</v>
      </c>
      <c r="E670" s="218" t="s">
        <v>20</v>
      </c>
      <c r="F670" s="219" t="s">
        <v>3124</v>
      </c>
      <c r="G670" s="216"/>
      <c r="H670" s="220">
        <v>15</v>
      </c>
      <c r="I670" s="221"/>
      <c r="J670" s="216"/>
      <c r="K670" s="216"/>
      <c r="L670" s="222"/>
      <c r="M670" s="223"/>
      <c r="N670" s="224"/>
      <c r="O670" s="224"/>
      <c r="P670" s="224"/>
      <c r="Q670" s="224"/>
      <c r="R670" s="224"/>
      <c r="S670" s="224"/>
      <c r="T670" s="225"/>
      <c r="AT670" s="226" t="s">
        <v>167</v>
      </c>
      <c r="AU670" s="226" t="s">
        <v>165</v>
      </c>
      <c r="AV670" s="11" t="s">
        <v>165</v>
      </c>
      <c r="AW670" s="11" t="s">
        <v>34</v>
      </c>
      <c r="AX670" s="11" t="s">
        <v>8</v>
      </c>
      <c r="AY670" s="226" t="s">
        <v>157</v>
      </c>
    </row>
    <row r="671" spans="2:65" s="1" customFormat="1" ht="22.5" customHeight="1">
      <c r="B671" s="38"/>
      <c r="C671" s="204" t="s">
        <v>811</v>
      </c>
      <c r="D671" s="204" t="s">
        <v>159</v>
      </c>
      <c r="E671" s="205" t="s">
        <v>680</v>
      </c>
      <c r="F671" s="206" t="s">
        <v>681</v>
      </c>
      <c r="G671" s="207" t="s">
        <v>231</v>
      </c>
      <c r="H671" s="208">
        <v>191</v>
      </c>
      <c r="I671" s="209"/>
      <c r="J671" s="208">
        <f>ROUND(I671*H671,0)</f>
        <v>0</v>
      </c>
      <c r="K671" s="206" t="s">
        <v>163</v>
      </c>
      <c r="L671" s="43"/>
      <c r="M671" s="210" t="s">
        <v>20</v>
      </c>
      <c r="N671" s="211" t="s">
        <v>46</v>
      </c>
      <c r="O671" s="79"/>
      <c r="P671" s="212">
        <f>O671*H671</f>
        <v>0</v>
      </c>
      <c r="Q671" s="212">
        <v>0</v>
      </c>
      <c r="R671" s="212">
        <f>Q671*H671</f>
        <v>0</v>
      </c>
      <c r="S671" s="212">
        <v>0</v>
      </c>
      <c r="T671" s="213">
        <f>S671*H671</f>
        <v>0</v>
      </c>
      <c r="AR671" s="17" t="s">
        <v>247</v>
      </c>
      <c r="AT671" s="17" t="s">
        <v>159</v>
      </c>
      <c r="AU671" s="17" t="s">
        <v>165</v>
      </c>
      <c r="AY671" s="17" t="s">
        <v>157</v>
      </c>
      <c r="BE671" s="214">
        <f>IF(N671="základní",J671,0)</f>
        <v>0</v>
      </c>
      <c r="BF671" s="214">
        <f>IF(N671="snížená",J671,0)</f>
        <v>0</v>
      </c>
      <c r="BG671" s="214">
        <f>IF(N671="zákl. přenesená",J671,0)</f>
        <v>0</v>
      </c>
      <c r="BH671" s="214">
        <f>IF(N671="sníž. přenesená",J671,0)</f>
        <v>0</v>
      </c>
      <c r="BI671" s="214">
        <f>IF(N671="nulová",J671,0)</f>
        <v>0</v>
      </c>
      <c r="BJ671" s="17" t="s">
        <v>165</v>
      </c>
      <c r="BK671" s="214">
        <f>ROUND(I671*H671,0)</f>
        <v>0</v>
      </c>
      <c r="BL671" s="17" t="s">
        <v>247</v>
      </c>
      <c r="BM671" s="17" t="s">
        <v>3125</v>
      </c>
    </row>
    <row r="672" spans="2:51" s="13" customFormat="1" ht="12">
      <c r="B672" s="238"/>
      <c r="C672" s="239"/>
      <c r="D672" s="217" t="s">
        <v>167</v>
      </c>
      <c r="E672" s="240" t="s">
        <v>20</v>
      </c>
      <c r="F672" s="241" t="s">
        <v>647</v>
      </c>
      <c r="G672" s="239"/>
      <c r="H672" s="240" t="s">
        <v>20</v>
      </c>
      <c r="I672" s="242"/>
      <c r="J672" s="239"/>
      <c r="K672" s="239"/>
      <c r="L672" s="243"/>
      <c r="M672" s="244"/>
      <c r="N672" s="245"/>
      <c r="O672" s="245"/>
      <c r="P672" s="245"/>
      <c r="Q672" s="245"/>
      <c r="R672" s="245"/>
      <c r="S672" s="245"/>
      <c r="T672" s="246"/>
      <c r="AT672" s="247" t="s">
        <v>167</v>
      </c>
      <c r="AU672" s="247" t="s">
        <v>165</v>
      </c>
      <c r="AV672" s="13" t="s">
        <v>8</v>
      </c>
      <c r="AW672" s="13" t="s">
        <v>34</v>
      </c>
      <c r="AX672" s="13" t="s">
        <v>74</v>
      </c>
      <c r="AY672" s="247" t="s">
        <v>157</v>
      </c>
    </row>
    <row r="673" spans="2:51" s="11" customFormat="1" ht="12">
      <c r="B673" s="215"/>
      <c r="C673" s="216"/>
      <c r="D673" s="217" t="s">
        <v>167</v>
      </c>
      <c r="E673" s="218" t="s">
        <v>20</v>
      </c>
      <c r="F673" s="219" t="s">
        <v>3126</v>
      </c>
      <c r="G673" s="216"/>
      <c r="H673" s="220">
        <v>191</v>
      </c>
      <c r="I673" s="221"/>
      <c r="J673" s="216"/>
      <c r="K673" s="216"/>
      <c r="L673" s="222"/>
      <c r="M673" s="223"/>
      <c r="N673" s="224"/>
      <c r="O673" s="224"/>
      <c r="P673" s="224"/>
      <c r="Q673" s="224"/>
      <c r="R673" s="224"/>
      <c r="S673" s="224"/>
      <c r="T673" s="225"/>
      <c r="AT673" s="226" t="s">
        <v>167</v>
      </c>
      <c r="AU673" s="226" t="s">
        <v>165</v>
      </c>
      <c r="AV673" s="11" t="s">
        <v>165</v>
      </c>
      <c r="AW673" s="11" t="s">
        <v>34</v>
      </c>
      <c r="AX673" s="11" t="s">
        <v>8</v>
      </c>
      <c r="AY673" s="226" t="s">
        <v>157</v>
      </c>
    </row>
    <row r="674" spans="2:65" s="1" customFormat="1" ht="16.5" customHeight="1">
      <c r="B674" s="38"/>
      <c r="C674" s="248" t="s">
        <v>816</v>
      </c>
      <c r="D674" s="248" t="s">
        <v>223</v>
      </c>
      <c r="E674" s="249" t="s">
        <v>685</v>
      </c>
      <c r="F674" s="250" t="s">
        <v>686</v>
      </c>
      <c r="G674" s="251" t="s">
        <v>231</v>
      </c>
      <c r="H674" s="252">
        <v>152</v>
      </c>
      <c r="I674" s="253"/>
      <c r="J674" s="252">
        <f>ROUND(I674*H674,0)</f>
        <v>0</v>
      </c>
      <c r="K674" s="250" t="s">
        <v>163</v>
      </c>
      <c r="L674" s="254"/>
      <c r="M674" s="255" t="s">
        <v>20</v>
      </c>
      <c r="N674" s="256" t="s">
        <v>46</v>
      </c>
      <c r="O674" s="79"/>
      <c r="P674" s="212">
        <f>O674*H674</f>
        <v>0</v>
      </c>
      <c r="Q674" s="212">
        <v>3E-05</v>
      </c>
      <c r="R674" s="212">
        <f>Q674*H674</f>
        <v>0.00456</v>
      </c>
      <c r="S674" s="212">
        <v>0</v>
      </c>
      <c r="T674" s="213">
        <f>S674*H674</f>
        <v>0</v>
      </c>
      <c r="AR674" s="17" t="s">
        <v>374</v>
      </c>
      <c r="AT674" s="17" t="s">
        <v>223</v>
      </c>
      <c r="AU674" s="17" t="s">
        <v>165</v>
      </c>
      <c r="AY674" s="17" t="s">
        <v>157</v>
      </c>
      <c r="BE674" s="214">
        <f>IF(N674="základní",J674,0)</f>
        <v>0</v>
      </c>
      <c r="BF674" s="214">
        <f>IF(N674="snížená",J674,0)</f>
        <v>0</v>
      </c>
      <c r="BG674" s="214">
        <f>IF(N674="zákl. přenesená",J674,0)</f>
        <v>0</v>
      </c>
      <c r="BH674" s="214">
        <f>IF(N674="sníž. přenesená",J674,0)</f>
        <v>0</v>
      </c>
      <c r="BI674" s="214">
        <f>IF(N674="nulová",J674,0)</f>
        <v>0</v>
      </c>
      <c r="BJ674" s="17" t="s">
        <v>165</v>
      </c>
      <c r="BK674" s="214">
        <f>ROUND(I674*H674,0)</f>
        <v>0</v>
      </c>
      <c r="BL674" s="17" t="s">
        <v>247</v>
      </c>
      <c r="BM674" s="17" t="s">
        <v>3127</v>
      </c>
    </row>
    <row r="675" spans="2:51" s="13" customFormat="1" ht="12">
      <c r="B675" s="238"/>
      <c r="C675" s="239"/>
      <c r="D675" s="217" t="s">
        <v>167</v>
      </c>
      <c r="E675" s="240" t="s">
        <v>20</v>
      </c>
      <c r="F675" s="241" t="s">
        <v>647</v>
      </c>
      <c r="G675" s="239"/>
      <c r="H675" s="240" t="s">
        <v>20</v>
      </c>
      <c r="I675" s="242"/>
      <c r="J675" s="239"/>
      <c r="K675" s="239"/>
      <c r="L675" s="243"/>
      <c r="M675" s="244"/>
      <c r="N675" s="245"/>
      <c r="O675" s="245"/>
      <c r="P675" s="245"/>
      <c r="Q675" s="245"/>
      <c r="R675" s="245"/>
      <c r="S675" s="245"/>
      <c r="T675" s="246"/>
      <c r="AT675" s="247" t="s">
        <v>167</v>
      </c>
      <c r="AU675" s="247" t="s">
        <v>165</v>
      </c>
      <c r="AV675" s="13" t="s">
        <v>8</v>
      </c>
      <c r="AW675" s="13" t="s">
        <v>34</v>
      </c>
      <c r="AX675" s="13" t="s">
        <v>74</v>
      </c>
      <c r="AY675" s="247" t="s">
        <v>157</v>
      </c>
    </row>
    <row r="676" spans="2:51" s="11" customFormat="1" ht="12">
      <c r="B676" s="215"/>
      <c r="C676" s="216"/>
      <c r="D676" s="217" t="s">
        <v>167</v>
      </c>
      <c r="E676" s="218" t="s">
        <v>20</v>
      </c>
      <c r="F676" s="219" t="s">
        <v>3128</v>
      </c>
      <c r="G676" s="216"/>
      <c r="H676" s="220">
        <v>152</v>
      </c>
      <c r="I676" s="221"/>
      <c r="J676" s="216"/>
      <c r="K676" s="216"/>
      <c r="L676" s="222"/>
      <c r="M676" s="223"/>
      <c r="N676" s="224"/>
      <c r="O676" s="224"/>
      <c r="P676" s="224"/>
      <c r="Q676" s="224"/>
      <c r="R676" s="224"/>
      <c r="S676" s="224"/>
      <c r="T676" s="225"/>
      <c r="AT676" s="226" t="s">
        <v>167</v>
      </c>
      <c r="AU676" s="226" t="s">
        <v>165</v>
      </c>
      <c r="AV676" s="11" t="s">
        <v>165</v>
      </c>
      <c r="AW676" s="11" t="s">
        <v>34</v>
      </c>
      <c r="AX676" s="11" t="s">
        <v>8</v>
      </c>
      <c r="AY676" s="226" t="s">
        <v>157</v>
      </c>
    </row>
    <row r="677" spans="2:65" s="1" customFormat="1" ht="16.5" customHeight="1">
      <c r="B677" s="38"/>
      <c r="C677" s="248" t="s">
        <v>821</v>
      </c>
      <c r="D677" s="248" t="s">
        <v>223</v>
      </c>
      <c r="E677" s="249" t="s">
        <v>690</v>
      </c>
      <c r="F677" s="250" t="s">
        <v>691</v>
      </c>
      <c r="G677" s="251" t="s">
        <v>231</v>
      </c>
      <c r="H677" s="252">
        <v>39</v>
      </c>
      <c r="I677" s="253"/>
      <c r="J677" s="252">
        <f>ROUND(I677*H677,0)</f>
        <v>0</v>
      </c>
      <c r="K677" s="250" t="s">
        <v>163</v>
      </c>
      <c r="L677" s="254"/>
      <c r="M677" s="255" t="s">
        <v>20</v>
      </c>
      <c r="N677" s="256" t="s">
        <v>46</v>
      </c>
      <c r="O677" s="79"/>
      <c r="P677" s="212">
        <f>O677*H677</f>
        <v>0</v>
      </c>
      <c r="Q677" s="212">
        <v>3E-05</v>
      </c>
      <c r="R677" s="212">
        <f>Q677*H677</f>
        <v>0.00117</v>
      </c>
      <c r="S677" s="212">
        <v>0</v>
      </c>
      <c r="T677" s="213">
        <f>S677*H677</f>
        <v>0</v>
      </c>
      <c r="AR677" s="17" t="s">
        <v>374</v>
      </c>
      <c r="AT677" s="17" t="s">
        <v>223</v>
      </c>
      <c r="AU677" s="17" t="s">
        <v>165</v>
      </c>
      <c r="AY677" s="17" t="s">
        <v>157</v>
      </c>
      <c r="BE677" s="214">
        <f>IF(N677="základní",J677,0)</f>
        <v>0</v>
      </c>
      <c r="BF677" s="214">
        <f>IF(N677="snížená",J677,0)</f>
        <v>0</v>
      </c>
      <c r="BG677" s="214">
        <f>IF(N677="zákl. přenesená",J677,0)</f>
        <v>0</v>
      </c>
      <c r="BH677" s="214">
        <f>IF(N677="sníž. přenesená",J677,0)</f>
        <v>0</v>
      </c>
      <c r="BI677" s="214">
        <f>IF(N677="nulová",J677,0)</f>
        <v>0</v>
      </c>
      <c r="BJ677" s="17" t="s">
        <v>165</v>
      </c>
      <c r="BK677" s="214">
        <f>ROUND(I677*H677,0)</f>
        <v>0</v>
      </c>
      <c r="BL677" s="17" t="s">
        <v>247</v>
      </c>
      <c r="BM677" s="17" t="s">
        <v>3129</v>
      </c>
    </row>
    <row r="678" spans="2:51" s="13" customFormat="1" ht="12">
      <c r="B678" s="238"/>
      <c r="C678" s="239"/>
      <c r="D678" s="217" t="s">
        <v>167</v>
      </c>
      <c r="E678" s="240" t="s">
        <v>20</v>
      </c>
      <c r="F678" s="241" t="s">
        <v>647</v>
      </c>
      <c r="G678" s="239"/>
      <c r="H678" s="240" t="s">
        <v>20</v>
      </c>
      <c r="I678" s="242"/>
      <c r="J678" s="239"/>
      <c r="K678" s="239"/>
      <c r="L678" s="243"/>
      <c r="M678" s="244"/>
      <c r="N678" s="245"/>
      <c r="O678" s="245"/>
      <c r="P678" s="245"/>
      <c r="Q678" s="245"/>
      <c r="R678" s="245"/>
      <c r="S678" s="245"/>
      <c r="T678" s="246"/>
      <c r="AT678" s="247" t="s">
        <v>167</v>
      </c>
      <c r="AU678" s="247" t="s">
        <v>165</v>
      </c>
      <c r="AV678" s="13" t="s">
        <v>8</v>
      </c>
      <c r="AW678" s="13" t="s">
        <v>34</v>
      </c>
      <c r="AX678" s="13" t="s">
        <v>74</v>
      </c>
      <c r="AY678" s="247" t="s">
        <v>157</v>
      </c>
    </row>
    <row r="679" spans="2:51" s="11" customFormat="1" ht="12">
      <c r="B679" s="215"/>
      <c r="C679" s="216"/>
      <c r="D679" s="217" t="s">
        <v>167</v>
      </c>
      <c r="E679" s="218" t="s">
        <v>20</v>
      </c>
      <c r="F679" s="219" t="s">
        <v>3130</v>
      </c>
      <c r="G679" s="216"/>
      <c r="H679" s="220">
        <v>39</v>
      </c>
      <c r="I679" s="221"/>
      <c r="J679" s="216"/>
      <c r="K679" s="216"/>
      <c r="L679" s="222"/>
      <c r="M679" s="223"/>
      <c r="N679" s="224"/>
      <c r="O679" s="224"/>
      <c r="P679" s="224"/>
      <c r="Q679" s="224"/>
      <c r="R679" s="224"/>
      <c r="S679" s="224"/>
      <c r="T679" s="225"/>
      <c r="AT679" s="226" t="s">
        <v>167</v>
      </c>
      <c r="AU679" s="226" t="s">
        <v>165</v>
      </c>
      <c r="AV679" s="11" t="s">
        <v>165</v>
      </c>
      <c r="AW679" s="11" t="s">
        <v>34</v>
      </c>
      <c r="AX679" s="11" t="s">
        <v>8</v>
      </c>
      <c r="AY679" s="226" t="s">
        <v>157</v>
      </c>
    </row>
    <row r="680" spans="2:65" s="1" customFormat="1" ht="22.5" customHeight="1">
      <c r="B680" s="38"/>
      <c r="C680" s="204" t="s">
        <v>826</v>
      </c>
      <c r="D680" s="204" t="s">
        <v>159</v>
      </c>
      <c r="E680" s="205" t="s">
        <v>695</v>
      </c>
      <c r="F680" s="206" t="s">
        <v>696</v>
      </c>
      <c r="G680" s="207" t="s">
        <v>514</v>
      </c>
      <c r="H680" s="208">
        <v>0.25</v>
      </c>
      <c r="I680" s="209"/>
      <c r="J680" s="208">
        <f>ROUND(I680*H680,0)</f>
        <v>0</v>
      </c>
      <c r="K680" s="206" t="s">
        <v>163</v>
      </c>
      <c r="L680" s="43"/>
      <c r="M680" s="210" t="s">
        <v>20</v>
      </c>
      <c r="N680" s="211" t="s">
        <v>46</v>
      </c>
      <c r="O680" s="79"/>
      <c r="P680" s="212">
        <f>O680*H680</f>
        <v>0</v>
      </c>
      <c r="Q680" s="212">
        <v>0</v>
      </c>
      <c r="R680" s="212">
        <f>Q680*H680</f>
        <v>0</v>
      </c>
      <c r="S680" s="212">
        <v>0</v>
      </c>
      <c r="T680" s="213">
        <f>S680*H680</f>
        <v>0</v>
      </c>
      <c r="AR680" s="17" t="s">
        <v>247</v>
      </c>
      <c r="AT680" s="17" t="s">
        <v>159</v>
      </c>
      <c r="AU680" s="17" t="s">
        <v>165</v>
      </c>
      <c r="AY680" s="17" t="s">
        <v>157</v>
      </c>
      <c r="BE680" s="214">
        <f>IF(N680="základní",J680,0)</f>
        <v>0</v>
      </c>
      <c r="BF680" s="214">
        <f>IF(N680="snížená",J680,0)</f>
        <v>0</v>
      </c>
      <c r="BG680" s="214">
        <f>IF(N680="zákl. přenesená",J680,0)</f>
        <v>0</v>
      </c>
      <c r="BH680" s="214">
        <f>IF(N680="sníž. přenesená",J680,0)</f>
        <v>0</v>
      </c>
      <c r="BI680" s="214">
        <f>IF(N680="nulová",J680,0)</f>
        <v>0</v>
      </c>
      <c r="BJ680" s="17" t="s">
        <v>165</v>
      </c>
      <c r="BK680" s="214">
        <f>ROUND(I680*H680,0)</f>
        <v>0</v>
      </c>
      <c r="BL680" s="17" t="s">
        <v>247</v>
      </c>
      <c r="BM680" s="17" t="s">
        <v>3131</v>
      </c>
    </row>
    <row r="681" spans="2:63" s="10" customFormat="1" ht="22.8" customHeight="1">
      <c r="B681" s="188"/>
      <c r="C681" s="189"/>
      <c r="D681" s="190" t="s">
        <v>73</v>
      </c>
      <c r="E681" s="202" t="s">
        <v>698</v>
      </c>
      <c r="F681" s="202" t="s">
        <v>699</v>
      </c>
      <c r="G681" s="189"/>
      <c r="H681" s="189"/>
      <c r="I681" s="192"/>
      <c r="J681" s="203">
        <f>BK681</f>
        <v>0</v>
      </c>
      <c r="K681" s="189"/>
      <c r="L681" s="194"/>
      <c r="M681" s="195"/>
      <c r="N681" s="196"/>
      <c r="O681" s="196"/>
      <c r="P681" s="197">
        <f>SUM(P682:P686)</f>
        <v>0</v>
      </c>
      <c r="Q681" s="196"/>
      <c r="R681" s="197">
        <f>SUM(R682:R686)</f>
        <v>0.1236</v>
      </c>
      <c r="S681" s="196"/>
      <c r="T681" s="198">
        <f>SUM(T682:T686)</f>
        <v>0</v>
      </c>
      <c r="AR681" s="199" t="s">
        <v>165</v>
      </c>
      <c r="AT681" s="200" t="s">
        <v>73</v>
      </c>
      <c r="AU681" s="200" t="s">
        <v>8</v>
      </c>
      <c r="AY681" s="199" t="s">
        <v>157</v>
      </c>
      <c r="BK681" s="201">
        <f>SUM(BK682:BK686)</f>
        <v>0</v>
      </c>
    </row>
    <row r="682" spans="2:65" s="1" customFormat="1" ht="16.5" customHeight="1">
      <c r="B682" s="38"/>
      <c r="C682" s="204" t="s">
        <v>831</v>
      </c>
      <c r="D682" s="204" t="s">
        <v>159</v>
      </c>
      <c r="E682" s="205" t="s">
        <v>701</v>
      </c>
      <c r="F682" s="206" t="s">
        <v>3132</v>
      </c>
      <c r="G682" s="207" t="s">
        <v>434</v>
      </c>
      <c r="H682" s="208">
        <v>4</v>
      </c>
      <c r="I682" s="209"/>
      <c r="J682" s="208">
        <f>ROUND(I682*H682,0)</f>
        <v>0</v>
      </c>
      <c r="K682" s="206" t="s">
        <v>209</v>
      </c>
      <c r="L682" s="43"/>
      <c r="M682" s="210" t="s">
        <v>20</v>
      </c>
      <c r="N682" s="211" t="s">
        <v>46</v>
      </c>
      <c r="O682" s="79"/>
      <c r="P682" s="212">
        <f>O682*H682</f>
        <v>0</v>
      </c>
      <c r="Q682" s="212">
        <v>0</v>
      </c>
      <c r="R682" s="212">
        <f>Q682*H682</f>
        <v>0</v>
      </c>
      <c r="S682" s="212">
        <v>0</v>
      </c>
      <c r="T682" s="213">
        <f>S682*H682</f>
        <v>0</v>
      </c>
      <c r="AR682" s="17" t="s">
        <v>247</v>
      </c>
      <c r="AT682" s="17" t="s">
        <v>159</v>
      </c>
      <c r="AU682" s="17" t="s">
        <v>165</v>
      </c>
      <c r="AY682" s="17" t="s">
        <v>157</v>
      </c>
      <c r="BE682" s="214">
        <f>IF(N682="základní",J682,0)</f>
        <v>0</v>
      </c>
      <c r="BF682" s="214">
        <f>IF(N682="snížená",J682,0)</f>
        <v>0</v>
      </c>
      <c r="BG682" s="214">
        <f>IF(N682="zákl. přenesená",J682,0)</f>
        <v>0</v>
      </c>
      <c r="BH682" s="214">
        <f>IF(N682="sníž. přenesená",J682,0)</f>
        <v>0</v>
      </c>
      <c r="BI682" s="214">
        <f>IF(N682="nulová",J682,0)</f>
        <v>0</v>
      </c>
      <c r="BJ682" s="17" t="s">
        <v>165</v>
      </c>
      <c r="BK682" s="214">
        <f>ROUND(I682*H682,0)</f>
        <v>0</v>
      </c>
      <c r="BL682" s="17" t="s">
        <v>247</v>
      </c>
      <c r="BM682" s="17" t="s">
        <v>3133</v>
      </c>
    </row>
    <row r="683" spans="2:51" s="11" customFormat="1" ht="12">
      <c r="B683" s="215"/>
      <c r="C683" s="216"/>
      <c r="D683" s="217" t="s">
        <v>167</v>
      </c>
      <c r="E683" s="218" t="s">
        <v>20</v>
      </c>
      <c r="F683" s="219" t="s">
        <v>164</v>
      </c>
      <c r="G683" s="216"/>
      <c r="H683" s="220">
        <v>4</v>
      </c>
      <c r="I683" s="221"/>
      <c r="J683" s="216"/>
      <c r="K683" s="216"/>
      <c r="L683" s="222"/>
      <c r="M683" s="223"/>
      <c r="N683" s="224"/>
      <c r="O683" s="224"/>
      <c r="P683" s="224"/>
      <c r="Q683" s="224"/>
      <c r="R683" s="224"/>
      <c r="S683" s="224"/>
      <c r="T683" s="225"/>
      <c r="AT683" s="226" t="s">
        <v>167</v>
      </c>
      <c r="AU683" s="226" t="s">
        <v>165</v>
      </c>
      <c r="AV683" s="11" t="s">
        <v>165</v>
      </c>
      <c r="AW683" s="11" t="s">
        <v>34</v>
      </c>
      <c r="AX683" s="11" t="s">
        <v>8</v>
      </c>
      <c r="AY683" s="226" t="s">
        <v>157</v>
      </c>
    </row>
    <row r="684" spans="2:65" s="1" customFormat="1" ht="16.5" customHeight="1">
      <c r="B684" s="38"/>
      <c r="C684" s="204" t="s">
        <v>836</v>
      </c>
      <c r="D684" s="204" t="s">
        <v>159</v>
      </c>
      <c r="E684" s="205" t="s">
        <v>705</v>
      </c>
      <c r="F684" s="206" t="s">
        <v>706</v>
      </c>
      <c r="G684" s="207" t="s">
        <v>707</v>
      </c>
      <c r="H684" s="208">
        <v>4</v>
      </c>
      <c r="I684" s="209"/>
      <c r="J684" s="208">
        <f>ROUND(I684*H684,0)</f>
        <v>0</v>
      </c>
      <c r="K684" s="206" t="s">
        <v>163</v>
      </c>
      <c r="L684" s="43"/>
      <c r="M684" s="210" t="s">
        <v>20</v>
      </c>
      <c r="N684" s="211" t="s">
        <v>46</v>
      </c>
      <c r="O684" s="79"/>
      <c r="P684" s="212">
        <f>O684*H684</f>
        <v>0</v>
      </c>
      <c r="Q684" s="212">
        <v>0.0309</v>
      </c>
      <c r="R684" s="212">
        <f>Q684*H684</f>
        <v>0.1236</v>
      </c>
      <c r="S684" s="212">
        <v>0</v>
      </c>
      <c r="T684" s="213">
        <f>S684*H684</f>
        <v>0</v>
      </c>
      <c r="AR684" s="17" t="s">
        <v>247</v>
      </c>
      <c r="AT684" s="17" t="s">
        <v>159</v>
      </c>
      <c r="AU684" s="17" t="s">
        <v>165</v>
      </c>
      <c r="AY684" s="17" t="s">
        <v>157</v>
      </c>
      <c r="BE684" s="214">
        <f>IF(N684="základní",J684,0)</f>
        <v>0</v>
      </c>
      <c r="BF684" s="214">
        <f>IF(N684="snížená",J684,0)</f>
        <v>0</v>
      </c>
      <c r="BG684" s="214">
        <f>IF(N684="zákl. přenesená",J684,0)</f>
        <v>0</v>
      </c>
      <c r="BH684" s="214">
        <f>IF(N684="sníž. přenesená",J684,0)</f>
        <v>0</v>
      </c>
      <c r="BI684" s="214">
        <f>IF(N684="nulová",J684,0)</f>
        <v>0</v>
      </c>
      <c r="BJ684" s="17" t="s">
        <v>165</v>
      </c>
      <c r="BK684" s="214">
        <f>ROUND(I684*H684,0)</f>
        <v>0</v>
      </c>
      <c r="BL684" s="17" t="s">
        <v>247</v>
      </c>
      <c r="BM684" s="17" t="s">
        <v>3134</v>
      </c>
    </row>
    <row r="685" spans="2:51" s="11" customFormat="1" ht="12">
      <c r="B685" s="215"/>
      <c r="C685" s="216"/>
      <c r="D685" s="217" t="s">
        <v>167</v>
      </c>
      <c r="E685" s="218" t="s">
        <v>20</v>
      </c>
      <c r="F685" s="219" t="s">
        <v>164</v>
      </c>
      <c r="G685" s="216"/>
      <c r="H685" s="220">
        <v>4</v>
      </c>
      <c r="I685" s="221"/>
      <c r="J685" s="216"/>
      <c r="K685" s="216"/>
      <c r="L685" s="222"/>
      <c r="M685" s="223"/>
      <c r="N685" s="224"/>
      <c r="O685" s="224"/>
      <c r="P685" s="224"/>
      <c r="Q685" s="224"/>
      <c r="R685" s="224"/>
      <c r="S685" s="224"/>
      <c r="T685" s="225"/>
      <c r="AT685" s="226" t="s">
        <v>167</v>
      </c>
      <c r="AU685" s="226" t="s">
        <v>165</v>
      </c>
      <c r="AV685" s="11" t="s">
        <v>165</v>
      </c>
      <c r="AW685" s="11" t="s">
        <v>34</v>
      </c>
      <c r="AX685" s="11" t="s">
        <v>8</v>
      </c>
      <c r="AY685" s="226" t="s">
        <v>157</v>
      </c>
    </row>
    <row r="686" spans="2:65" s="1" customFormat="1" ht="22.5" customHeight="1">
      <c r="B686" s="38"/>
      <c r="C686" s="204" t="s">
        <v>842</v>
      </c>
      <c r="D686" s="204" t="s">
        <v>159</v>
      </c>
      <c r="E686" s="205" t="s">
        <v>710</v>
      </c>
      <c r="F686" s="206" t="s">
        <v>711</v>
      </c>
      <c r="G686" s="207" t="s">
        <v>514</v>
      </c>
      <c r="H686" s="208">
        <v>0.12</v>
      </c>
      <c r="I686" s="209"/>
      <c r="J686" s="208">
        <f>ROUND(I686*H686,0)</f>
        <v>0</v>
      </c>
      <c r="K686" s="206" t="s">
        <v>163</v>
      </c>
      <c r="L686" s="43"/>
      <c r="M686" s="210" t="s">
        <v>20</v>
      </c>
      <c r="N686" s="211" t="s">
        <v>46</v>
      </c>
      <c r="O686" s="79"/>
      <c r="P686" s="212">
        <f>O686*H686</f>
        <v>0</v>
      </c>
      <c r="Q686" s="212">
        <v>0</v>
      </c>
      <c r="R686" s="212">
        <f>Q686*H686</f>
        <v>0</v>
      </c>
      <c r="S686" s="212">
        <v>0</v>
      </c>
      <c r="T686" s="213">
        <f>S686*H686</f>
        <v>0</v>
      </c>
      <c r="AR686" s="17" t="s">
        <v>247</v>
      </c>
      <c r="AT686" s="17" t="s">
        <v>159</v>
      </c>
      <c r="AU686" s="17" t="s">
        <v>165</v>
      </c>
      <c r="AY686" s="17" t="s">
        <v>157</v>
      </c>
      <c r="BE686" s="214">
        <f>IF(N686="základní",J686,0)</f>
        <v>0</v>
      </c>
      <c r="BF686" s="214">
        <f>IF(N686="snížená",J686,0)</f>
        <v>0</v>
      </c>
      <c r="BG686" s="214">
        <f>IF(N686="zákl. přenesená",J686,0)</f>
        <v>0</v>
      </c>
      <c r="BH686" s="214">
        <f>IF(N686="sníž. přenesená",J686,0)</f>
        <v>0</v>
      </c>
      <c r="BI686" s="214">
        <f>IF(N686="nulová",J686,0)</f>
        <v>0</v>
      </c>
      <c r="BJ686" s="17" t="s">
        <v>165</v>
      </c>
      <c r="BK686" s="214">
        <f>ROUND(I686*H686,0)</f>
        <v>0</v>
      </c>
      <c r="BL686" s="17" t="s">
        <v>247</v>
      </c>
      <c r="BM686" s="17" t="s">
        <v>3135</v>
      </c>
    </row>
    <row r="687" spans="2:63" s="10" customFormat="1" ht="22.8" customHeight="1">
      <c r="B687" s="188"/>
      <c r="C687" s="189"/>
      <c r="D687" s="190" t="s">
        <v>73</v>
      </c>
      <c r="E687" s="202" t="s">
        <v>713</v>
      </c>
      <c r="F687" s="202" t="s">
        <v>714</v>
      </c>
      <c r="G687" s="189"/>
      <c r="H687" s="189"/>
      <c r="I687" s="192"/>
      <c r="J687" s="203">
        <f>BK687</f>
        <v>0</v>
      </c>
      <c r="K687" s="189"/>
      <c r="L687" s="194"/>
      <c r="M687" s="195"/>
      <c r="N687" s="196"/>
      <c r="O687" s="196"/>
      <c r="P687" s="197">
        <f>SUM(P688:P724)</f>
        <v>0</v>
      </c>
      <c r="Q687" s="196"/>
      <c r="R687" s="197">
        <f>SUM(R688:R724)</f>
        <v>0.2182</v>
      </c>
      <c r="S687" s="196"/>
      <c r="T687" s="198">
        <f>SUM(T688:T724)</f>
        <v>0</v>
      </c>
      <c r="AR687" s="199" t="s">
        <v>165</v>
      </c>
      <c r="AT687" s="200" t="s">
        <v>73</v>
      </c>
      <c r="AU687" s="200" t="s">
        <v>8</v>
      </c>
      <c r="AY687" s="199" t="s">
        <v>157</v>
      </c>
      <c r="BK687" s="201">
        <f>SUM(BK688:BK724)</f>
        <v>0</v>
      </c>
    </row>
    <row r="688" spans="2:65" s="1" customFormat="1" ht="16.5" customHeight="1">
      <c r="B688" s="38"/>
      <c r="C688" s="204" t="s">
        <v>847</v>
      </c>
      <c r="D688" s="204" t="s">
        <v>159</v>
      </c>
      <c r="E688" s="205" t="s">
        <v>716</v>
      </c>
      <c r="F688" s="206" t="s">
        <v>717</v>
      </c>
      <c r="G688" s="207" t="s">
        <v>231</v>
      </c>
      <c r="H688" s="208">
        <v>200</v>
      </c>
      <c r="I688" s="209"/>
      <c r="J688" s="208">
        <f>ROUND(I688*H688,0)</f>
        <v>0</v>
      </c>
      <c r="K688" s="206" t="s">
        <v>209</v>
      </c>
      <c r="L688" s="43"/>
      <c r="M688" s="210" t="s">
        <v>20</v>
      </c>
      <c r="N688" s="211" t="s">
        <v>46</v>
      </c>
      <c r="O688" s="79"/>
      <c r="P688" s="212">
        <f>O688*H688</f>
        <v>0</v>
      </c>
      <c r="Q688" s="212">
        <v>0</v>
      </c>
      <c r="R688" s="212">
        <f>Q688*H688</f>
        <v>0</v>
      </c>
      <c r="S688" s="212">
        <v>0</v>
      </c>
      <c r="T688" s="213">
        <f>S688*H688</f>
        <v>0</v>
      </c>
      <c r="AR688" s="17" t="s">
        <v>247</v>
      </c>
      <c r="AT688" s="17" t="s">
        <v>159</v>
      </c>
      <c r="AU688" s="17" t="s">
        <v>165</v>
      </c>
      <c r="AY688" s="17" t="s">
        <v>157</v>
      </c>
      <c r="BE688" s="214">
        <f>IF(N688="základní",J688,0)</f>
        <v>0</v>
      </c>
      <c r="BF688" s="214">
        <f>IF(N688="snížená",J688,0)</f>
        <v>0</v>
      </c>
      <c r="BG688" s="214">
        <f>IF(N688="zákl. přenesená",J688,0)</f>
        <v>0</v>
      </c>
      <c r="BH688" s="214">
        <f>IF(N688="sníž. přenesená",J688,0)</f>
        <v>0</v>
      </c>
      <c r="BI688" s="214">
        <f>IF(N688="nulová",J688,0)</f>
        <v>0</v>
      </c>
      <c r="BJ688" s="17" t="s">
        <v>165</v>
      </c>
      <c r="BK688" s="214">
        <f>ROUND(I688*H688,0)</f>
        <v>0</v>
      </c>
      <c r="BL688" s="17" t="s">
        <v>247</v>
      </c>
      <c r="BM688" s="17" t="s">
        <v>3136</v>
      </c>
    </row>
    <row r="689" spans="2:51" s="11" customFormat="1" ht="12">
      <c r="B689" s="215"/>
      <c r="C689" s="216"/>
      <c r="D689" s="217" t="s">
        <v>167</v>
      </c>
      <c r="E689" s="218" t="s">
        <v>20</v>
      </c>
      <c r="F689" s="219" t="s">
        <v>3137</v>
      </c>
      <c r="G689" s="216"/>
      <c r="H689" s="220">
        <v>200</v>
      </c>
      <c r="I689" s="221"/>
      <c r="J689" s="216"/>
      <c r="K689" s="216"/>
      <c r="L689" s="222"/>
      <c r="M689" s="223"/>
      <c r="N689" s="224"/>
      <c r="O689" s="224"/>
      <c r="P689" s="224"/>
      <c r="Q689" s="224"/>
      <c r="R689" s="224"/>
      <c r="S689" s="224"/>
      <c r="T689" s="225"/>
      <c r="AT689" s="226" t="s">
        <v>167</v>
      </c>
      <c r="AU689" s="226" t="s">
        <v>165</v>
      </c>
      <c r="AV689" s="11" t="s">
        <v>165</v>
      </c>
      <c r="AW689" s="11" t="s">
        <v>34</v>
      </c>
      <c r="AX689" s="11" t="s">
        <v>8</v>
      </c>
      <c r="AY689" s="226" t="s">
        <v>157</v>
      </c>
    </row>
    <row r="690" spans="2:65" s="1" customFormat="1" ht="16.5" customHeight="1">
      <c r="B690" s="38"/>
      <c r="C690" s="204" t="s">
        <v>852</v>
      </c>
      <c r="D690" s="204" t="s">
        <v>159</v>
      </c>
      <c r="E690" s="205" t="s">
        <v>724</v>
      </c>
      <c r="F690" s="206" t="s">
        <v>725</v>
      </c>
      <c r="G690" s="207" t="s">
        <v>231</v>
      </c>
      <c r="H690" s="208">
        <v>25</v>
      </c>
      <c r="I690" s="209"/>
      <c r="J690" s="208">
        <f>ROUND(I690*H690,0)</f>
        <v>0</v>
      </c>
      <c r="K690" s="206" t="s">
        <v>163</v>
      </c>
      <c r="L690" s="43"/>
      <c r="M690" s="210" t="s">
        <v>20</v>
      </c>
      <c r="N690" s="211" t="s">
        <v>46</v>
      </c>
      <c r="O690" s="79"/>
      <c r="P690" s="212">
        <f>O690*H690</f>
        <v>0</v>
      </c>
      <c r="Q690" s="212">
        <v>0.00264</v>
      </c>
      <c r="R690" s="212">
        <f>Q690*H690</f>
        <v>0.066</v>
      </c>
      <c r="S690" s="212">
        <v>0</v>
      </c>
      <c r="T690" s="213">
        <f>S690*H690</f>
        <v>0</v>
      </c>
      <c r="AR690" s="17" t="s">
        <v>247</v>
      </c>
      <c r="AT690" s="17" t="s">
        <v>159</v>
      </c>
      <c r="AU690" s="17" t="s">
        <v>165</v>
      </c>
      <c r="AY690" s="17" t="s">
        <v>157</v>
      </c>
      <c r="BE690" s="214">
        <f>IF(N690="základní",J690,0)</f>
        <v>0</v>
      </c>
      <c r="BF690" s="214">
        <f>IF(N690="snížená",J690,0)</f>
        <v>0</v>
      </c>
      <c r="BG690" s="214">
        <f>IF(N690="zákl. přenesená",J690,0)</f>
        <v>0</v>
      </c>
      <c r="BH690" s="214">
        <f>IF(N690="sníž. přenesená",J690,0)</f>
        <v>0</v>
      </c>
      <c r="BI690" s="214">
        <f>IF(N690="nulová",J690,0)</f>
        <v>0</v>
      </c>
      <c r="BJ690" s="17" t="s">
        <v>165</v>
      </c>
      <c r="BK690" s="214">
        <f>ROUND(I690*H690,0)</f>
        <v>0</v>
      </c>
      <c r="BL690" s="17" t="s">
        <v>247</v>
      </c>
      <c r="BM690" s="17" t="s">
        <v>3138</v>
      </c>
    </row>
    <row r="691" spans="2:51" s="11" customFormat="1" ht="12">
      <c r="B691" s="215"/>
      <c r="C691" s="216"/>
      <c r="D691" s="217" t="s">
        <v>167</v>
      </c>
      <c r="E691" s="218" t="s">
        <v>20</v>
      </c>
      <c r="F691" s="219" t="s">
        <v>3139</v>
      </c>
      <c r="G691" s="216"/>
      <c r="H691" s="220">
        <v>25</v>
      </c>
      <c r="I691" s="221"/>
      <c r="J691" s="216"/>
      <c r="K691" s="216"/>
      <c r="L691" s="222"/>
      <c r="M691" s="223"/>
      <c r="N691" s="224"/>
      <c r="O691" s="224"/>
      <c r="P691" s="224"/>
      <c r="Q691" s="224"/>
      <c r="R691" s="224"/>
      <c r="S691" s="224"/>
      <c r="T691" s="225"/>
      <c r="AT691" s="226" t="s">
        <v>167</v>
      </c>
      <c r="AU691" s="226" t="s">
        <v>165</v>
      </c>
      <c r="AV691" s="11" t="s">
        <v>165</v>
      </c>
      <c r="AW691" s="11" t="s">
        <v>34</v>
      </c>
      <c r="AX691" s="11" t="s">
        <v>8</v>
      </c>
      <c r="AY691" s="226" t="s">
        <v>157</v>
      </c>
    </row>
    <row r="692" spans="2:65" s="1" customFormat="1" ht="16.5" customHeight="1">
      <c r="B692" s="38"/>
      <c r="C692" s="204" t="s">
        <v>856</v>
      </c>
      <c r="D692" s="204" t="s">
        <v>159</v>
      </c>
      <c r="E692" s="205" t="s">
        <v>729</v>
      </c>
      <c r="F692" s="206" t="s">
        <v>730</v>
      </c>
      <c r="G692" s="207" t="s">
        <v>231</v>
      </c>
      <c r="H692" s="208">
        <v>6</v>
      </c>
      <c r="I692" s="209"/>
      <c r="J692" s="208">
        <f>ROUND(I692*H692,0)</f>
        <v>0</v>
      </c>
      <c r="K692" s="206" t="s">
        <v>163</v>
      </c>
      <c r="L692" s="43"/>
      <c r="M692" s="210" t="s">
        <v>20</v>
      </c>
      <c r="N692" s="211" t="s">
        <v>46</v>
      </c>
      <c r="O692" s="79"/>
      <c r="P692" s="212">
        <f>O692*H692</f>
        <v>0</v>
      </c>
      <c r="Q692" s="212">
        <v>0.00405</v>
      </c>
      <c r="R692" s="212">
        <f>Q692*H692</f>
        <v>0.0243</v>
      </c>
      <c r="S692" s="212">
        <v>0</v>
      </c>
      <c r="T692" s="213">
        <f>S692*H692</f>
        <v>0</v>
      </c>
      <c r="AR692" s="17" t="s">
        <v>247</v>
      </c>
      <c r="AT692" s="17" t="s">
        <v>159</v>
      </c>
      <c r="AU692" s="17" t="s">
        <v>165</v>
      </c>
      <c r="AY692" s="17" t="s">
        <v>157</v>
      </c>
      <c r="BE692" s="214">
        <f>IF(N692="základní",J692,0)</f>
        <v>0</v>
      </c>
      <c r="BF692" s="214">
        <f>IF(N692="snížená",J692,0)</f>
        <v>0</v>
      </c>
      <c r="BG692" s="214">
        <f>IF(N692="zákl. přenesená",J692,0)</f>
        <v>0</v>
      </c>
      <c r="BH692" s="214">
        <f>IF(N692="sníž. přenesená",J692,0)</f>
        <v>0</v>
      </c>
      <c r="BI692" s="214">
        <f>IF(N692="nulová",J692,0)</f>
        <v>0</v>
      </c>
      <c r="BJ692" s="17" t="s">
        <v>165</v>
      </c>
      <c r="BK692" s="214">
        <f>ROUND(I692*H692,0)</f>
        <v>0</v>
      </c>
      <c r="BL692" s="17" t="s">
        <v>247</v>
      </c>
      <c r="BM692" s="17" t="s">
        <v>3140</v>
      </c>
    </row>
    <row r="693" spans="2:51" s="11" customFormat="1" ht="12">
      <c r="B693" s="215"/>
      <c r="C693" s="216"/>
      <c r="D693" s="217" t="s">
        <v>167</v>
      </c>
      <c r="E693" s="218" t="s">
        <v>20</v>
      </c>
      <c r="F693" s="219" t="s">
        <v>732</v>
      </c>
      <c r="G693" s="216"/>
      <c r="H693" s="220">
        <v>6</v>
      </c>
      <c r="I693" s="221"/>
      <c r="J693" s="216"/>
      <c r="K693" s="216"/>
      <c r="L693" s="222"/>
      <c r="M693" s="223"/>
      <c r="N693" s="224"/>
      <c r="O693" s="224"/>
      <c r="P693" s="224"/>
      <c r="Q693" s="224"/>
      <c r="R693" s="224"/>
      <c r="S693" s="224"/>
      <c r="T693" s="225"/>
      <c r="AT693" s="226" t="s">
        <v>167</v>
      </c>
      <c r="AU693" s="226" t="s">
        <v>165</v>
      </c>
      <c r="AV693" s="11" t="s">
        <v>165</v>
      </c>
      <c r="AW693" s="11" t="s">
        <v>34</v>
      </c>
      <c r="AX693" s="11" t="s">
        <v>8</v>
      </c>
      <c r="AY693" s="226" t="s">
        <v>157</v>
      </c>
    </row>
    <row r="694" spans="2:65" s="1" customFormat="1" ht="16.5" customHeight="1">
      <c r="B694" s="38"/>
      <c r="C694" s="204" t="s">
        <v>860</v>
      </c>
      <c r="D694" s="204" t="s">
        <v>159</v>
      </c>
      <c r="E694" s="205" t="s">
        <v>734</v>
      </c>
      <c r="F694" s="206" t="s">
        <v>735</v>
      </c>
      <c r="G694" s="207" t="s">
        <v>231</v>
      </c>
      <c r="H694" s="208">
        <v>15</v>
      </c>
      <c r="I694" s="209"/>
      <c r="J694" s="208">
        <f>ROUND(I694*H694,0)</f>
        <v>0</v>
      </c>
      <c r="K694" s="206" t="s">
        <v>163</v>
      </c>
      <c r="L694" s="43"/>
      <c r="M694" s="210" t="s">
        <v>20</v>
      </c>
      <c r="N694" s="211" t="s">
        <v>46</v>
      </c>
      <c r="O694" s="79"/>
      <c r="P694" s="212">
        <f>O694*H694</f>
        <v>0</v>
      </c>
      <c r="Q694" s="212">
        <v>0.00493</v>
      </c>
      <c r="R694" s="212">
        <f>Q694*H694</f>
        <v>0.07395</v>
      </c>
      <c r="S694" s="212">
        <v>0</v>
      </c>
      <c r="T694" s="213">
        <f>S694*H694</f>
        <v>0</v>
      </c>
      <c r="AR694" s="17" t="s">
        <v>247</v>
      </c>
      <c r="AT694" s="17" t="s">
        <v>159</v>
      </c>
      <c r="AU694" s="17" t="s">
        <v>165</v>
      </c>
      <c r="AY694" s="17" t="s">
        <v>157</v>
      </c>
      <c r="BE694" s="214">
        <f>IF(N694="základní",J694,0)</f>
        <v>0</v>
      </c>
      <c r="BF694" s="214">
        <f>IF(N694="snížená",J694,0)</f>
        <v>0</v>
      </c>
      <c r="BG694" s="214">
        <f>IF(N694="zákl. přenesená",J694,0)</f>
        <v>0</v>
      </c>
      <c r="BH694" s="214">
        <f>IF(N694="sníž. přenesená",J694,0)</f>
        <v>0</v>
      </c>
      <c r="BI694" s="214">
        <f>IF(N694="nulová",J694,0)</f>
        <v>0</v>
      </c>
      <c r="BJ694" s="17" t="s">
        <v>165</v>
      </c>
      <c r="BK694" s="214">
        <f>ROUND(I694*H694,0)</f>
        <v>0</v>
      </c>
      <c r="BL694" s="17" t="s">
        <v>247</v>
      </c>
      <c r="BM694" s="17" t="s">
        <v>3141</v>
      </c>
    </row>
    <row r="695" spans="2:51" s="11" customFormat="1" ht="12">
      <c r="B695" s="215"/>
      <c r="C695" s="216"/>
      <c r="D695" s="217" t="s">
        <v>167</v>
      </c>
      <c r="E695" s="218" t="s">
        <v>20</v>
      </c>
      <c r="F695" s="219" t="s">
        <v>9</v>
      </c>
      <c r="G695" s="216"/>
      <c r="H695" s="220">
        <v>15</v>
      </c>
      <c r="I695" s="221"/>
      <c r="J695" s="216"/>
      <c r="K695" s="216"/>
      <c r="L695" s="222"/>
      <c r="M695" s="223"/>
      <c r="N695" s="224"/>
      <c r="O695" s="224"/>
      <c r="P695" s="224"/>
      <c r="Q695" s="224"/>
      <c r="R695" s="224"/>
      <c r="S695" s="224"/>
      <c r="T695" s="225"/>
      <c r="AT695" s="226" t="s">
        <v>167</v>
      </c>
      <c r="AU695" s="226" t="s">
        <v>165</v>
      </c>
      <c r="AV695" s="11" t="s">
        <v>165</v>
      </c>
      <c r="AW695" s="11" t="s">
        <v>34</v>
      </c>
      <c r="AX695" s="11" t="s">
        <v>8</v>
      </c>
      <c r="AY695" s="226" t="s">
        <v>157</v>
      </c>
    </row>
    <row r="696" spans="2:65" s="1" customFormat="1" ht="16.5" customHeight="1">
      <c r="B696" s="38"/>
      <c r="C696" s="204" t="s">
        <v>865</v>
      </c>
      <c r="D696" s="204" t="s">
        <v>159</v>
      </c>
      <c r="E696" s="205" t="s">
        <v>739</v>
      </c>
      <c r="F696" s="206" t="s">
        <v>740</v>
      </c>
      <c r="G696" s="207" t="s">
        <v>231</v>
      </c>
      <c r="H696" s="208">
        <v>2</v>
      </c>
      <c r="I696" s="209"/>
      <c r="J696" s="208">
        <f>ROUND(I696*H696,0)</f>
        <v>0</v>
      </c>
      <c r="K696" s="206" t="s">
        <v>163</v>
      </c>
      <c r="L696" s="43"/>
      <c r="M696" s="210" t="s">
        <v>20</v>
      </c>
      <c r="N696" s="211" t="s">
        <v>46</v>
      </c>
      <c r="O696" s="79"/>
      <c r="P696" s="212">
        <f>O696*H696</f>
        <v>0</v>
      </c>
      <c r="Q696" s="212">
        <v>0.00861</v>
      </c>
      <c r="R696" s="212">
        <f>Q696*H696</f>
        <v>0.01722</v>
      </c>
      <c r="S696" s="212">
        <v>0</v>
      </c>
      <c r="T696" s="213">
        <f>S696*H696</f>
        <v>0</v>
      </c>
      <c r="AR696" s="17" t="s">
        <v>247</v>
      </c>
      <c r="AT696" s="17" t="s">
        <v>159</v>
      </c>
      <c r="AU696" s="17" t="s">
        <v>165</v>
      </c>
      <c r="AY696" s="17" t="s">
        <v>157</v>
      </c>
      <c r="BE696" s="214">
        <f>IF(N696="základní",J696,0)</f>
        <v>0</v>
      </c>
      <c r="BF696" s="214">
        <f>IF(N696="snížená",J696,0)</f>
        <v>0</v>
      </c>
      <c r="BG696" s="214">
        <f>IF(N696="zákl. přenesená",J696,0)</f>
        <v>0</v>
      </c>
      <c r="BH696" s="214">
        <f>IF(N696="sníž. přenesená",J696,0)</f>
        <v>0</v>
      </c>
      <c r="BI696" s="214">
        <f>IF(N696="nulová",J696,0)</f>
        <v>0</v>
      </c>
      <c r="BJ696" s="17" t="s">
        <v>165</v>
      </c>
      <c r="BK696" s="214">
        <f>ROUND(I696*H696,0)</f>
        <v>0</v>
      </c>
      <c r="BL696" s="17" t="s">
        <v>247</v>
      </c>
      <c r="BM696" s="17" t="s">
        <v>3142</v>
      </c>
    </row>
    <row r="697" spans="2:51" s="11" customFormat="1" ht="12">
      <c r="B697" s="215"/>
      <c r="C697" s="216"/>
      <c r="D697" s="217" t="s">
        <v>167</v>
      </c>
      <c r="E697" s="218" t="s">
        <v>20</v>
      </c>
      <c r="F697" s="219" t="s">
        <v>165</v>
      </c>
      <c r="G697" s="216"/>
      <c r="H697" s="220">
        <v>2</v>
      </c>
      <c r="I697" s="221"/>
      <c r="J697" s="216"/>
      <c r="K697" s="216"/>
      <c r="L697" s="222"/>
      <c r="M697" s="223"/>
      <c r="N697" s="224"/>
      <c r="O697" s="224"/>
      <c r="P697" s="224"/>
      <c r="Q697" s="224"/>
      <c r="R697" s="224"/>
      <c r="S697" s="224"/>
      <c r="T697" s="225"/>
      <c r="AT697" s="226" t="s">
        <v>167</v>
      </c>
      <c r="AU697" s="226" t="s">
        <v>165</v>
      </c>
      <c r="AV697" s="11" t="s">
        <v>165</v>
      </c>
      <c r="AW697" s="11" t="s">
        <v>34</v>
      </c>
      <c r="AX697" s="11" t="s">
        <v>8</v>
      </c>
      <c r="AY697" s="226" t="s">
        <v>157</v>
      </c>
    </row>
    <row r="698" spans="2:65" s="1" customFormat="1" ht="16.5" customHeight="1">
      <c r="B698" s="38"/>
      <c r="C698" s="204" t="s">
        <v>870</v>
      </c>
      <c r="D698" s="204" t="s">
        <v>159</v>
      </c>
      <c r="E698" s="205" t="s">
        <v>743</v>
      </c>
      <c r="F698" s="206" t="s">
        <v>744</v>
      </c>
      <c r="G698" s="207" t="s">
        <v>745</v>
      </c>
      <c r="H698" s="208">
        <v>1</v>
      </c>
      <c r="I698" s="209"/>
      <c r="J698" s="208">
        <f>ROUND(I698*H698,0)</f>
        <v>0</v>
      </c>
      <c r="K698" s="206" t="s">
        <v>163</v>
      </c>
      <c r="L698" s="43"/>
      <c r="M698" s="210" t="s">
        <v>20</v>
      </c>
      <c r="N698" s="211" t="s">
        <v>46</v>
      </c>
      <c r="O698" s="79"/>
      <c r="P698" s="212">
        <f>O698*H698</f>
        <v>0</v>
      </c>
      <c r="Q698" s="212">
        <v>0.00529</v>
      </c>
      <c r="R698" s="212">
        <f>Q698*H698</f>
        <v>0.00529</v>
      </c>
      <c r="S698" s="212">
        <v>0</v>
      </c>
      <c r="T698" s="213">
        <f>S698*H698</f>
        <v>0</v>
      </c>
      <c r="AR698" s="17" t="s">
        <v>247</v>
      </c>
      <c r="AT698" s="17" t="s">
        <v>159</v>
      </c>
      <c r="AU698" s="17" t="s">
        <v>165</v>
      </c>
      <c r="AY698" s="17" t="s">
        <v>157</v>
      </c>
      <c r="BE698" s="214">
        <f>IF(N698="základní",J698,0)</f>
        <v>0</v>
      </c>
      <c r="BF698" s="214">
        <f>IF(N698="snížená",J698,0)</f>
        <v>0</v>
      </c>
      <c r="BG698" s="214">
        <f>IF(N698="zákl. přenesená",J698,0)</f>
        <v>0</v>
      </c>
      <c r="BH698" s="214">
        <f>IF(N698="sníž. přenesená",J698,0)</f>
        <v>0</v>
      </c>
      <c r="BI698" s="214">
        <f>IF(N698="nulová",J698,0)</f>
        <v>0</v>
      </c>
      <c r="BJ698" s="17" t="s">
        <v>165</v>
      </c>
      <c r="BK698" s="214">
        <f>ROUND(I698*H698,0)</f>
        <v>0</v>
      </c>
      <c r="BL698" s="17" t="s">
        <v>247</v>
      </c>
      <c r="BM698" s="17" t="s">
        <v>3143</v>
      </c>
    </row>
    <row r="699" spans="2:51" s="11" customFormat="1" ht="12">
      <c r="B699" s="215"/>
      <c r="C699" s="216"/>
      <c r="D699" s="217" t="s">
        <v>167</v>
      </c>
      <c r="E699" s="218" t="s">
        <v>20</v>
      </c>
      <c r="F699" s="219" t="s">
        <v>8</v>
      </c>
      <c r="G699" s="216"/>
      <c r="H699" s="220">
        <v>1</v>
      </c>
      <c r="I699" s="221"/>
      <c r="J699" s="216"/>
      <c r="K699" s="216"/>
      <c r="L699" s="222"/>
      <c r="M699" s="223"/>
      <c r="N699" s="224"/>
      <c r="O699" s="224"/>
      <c r="P699" s="224"/>
      <c r="Q699" s="224"/>
      <c r="R699" s="224"/>
      <c r="S699" s="224"/>
      <c r="T699" s="225"/>
      <c r="AT699" s="226" t="s">
        <v>167</v>
      </c>
      <c r="AU699" s="226" t="s">
        <v>165</v>
      </c>
      <c r="AV699" s="11" t="s">
        <v>165</v>
      </c>
      <c r="AW699" s="11" t="s">
        <v>34</v>
      </c>
      <c r="AX699" s="11" t="s">
        <v>8</v>
      </c>
      <c r="AY699" s="226" t="s">
        <v>157</v>
      </c>
    </row>
    <row r="700" spans="2:65" s="1" customFormat="1" ht="16.5" customHeight="1">
      <c r="B700" s="38"/>
      <c r="C700" s="204" t="s">
        <v>875</v>
      </c>
      <c r="D700" s="204" t="s">
        <v>159</v>
      </c>
      <c r="E700" s="205" t="s">
        <v>748</v>
      </c>
      <c r="F700" s="206" t="s">
        <v>749</v>
      </c>
      <c r="G700" s="207" t="s">
        <v>745</v>
      </c>
      <c r="H700" s="208">
        <v>1</v>
      </c>
      <c r="I700" s="209"/>
      <c r="J700" s="208">
        <f>ROUND(I700*H700,0)</f>
        <v>0</v>
      </c>
      <c r="K700" s="206" t="s">
        <v>163</v>
      </c>
      <c r="L700" s="43"/>
      <c r="M700" s="210" t="s">
        <v>20</v>
      </c>
      <c r="N700" s="211" t="s">
        <v>46</v>
      </c>
      <c r="O700" s="79"/>
      <c r="P700" s="212">
        <f>O700*H700</f>
        <v>0</v>
      </c>
      <c r="Q700" s="212">
        <v>0.00147</v>
      </c>
      <c r="R700" s="212">
        <f>Q700*H700</f>
        <v>0.00147</v>
      </c>
      <c r="S700" s="212">
        <v>0</v>
      </c>
      <c r="T700" s="213">
        <f>S700*H700</f>
        <v>0</v>
      </c>
      <c r="AR700" s="17" t="s">
        <v>247</v>
      </c>
      <c r="AT700" s="17" t="s">
        <v>159</v>
      </c>
      <c r="AU700" s="17" t="s">
        <v>165</v>
      </c>
      <c r="AY700" s="17" t="s">
        <v>157</v>
      </c>
      <c r="BE700" s="214">
        <f>IF(N700="základní",J700,0)</f>
        <v>0</v>
      </c>
      <c r="BF700" s="214">
        <f>IF(N700="snížená",J700,0)</f>
        <v>0</v>
      </c>
      <c r="BG700" s="214">
        <f>IF(N700="zákl. přenesená",J700,0)</f>
        <v>0</v>
      </c>
      <c r="BH700" s="214">
        <f>IF(N700="sníž. přenesená",J700,0)</f>
        <v>0</v>
      </c>
      <c r="BI700" s="214">
        <f>IF(N700="nulová",J700,0)</f>
        <v>0</v>
      </c>
      <c r="BJ700" s="17" t="s">
        <v>165</v>
      </c>
      <c r="BK700" s="214">
        <f>ROUND(I700*H700,0)</f>
        <v>0</v>
      </c>
      <c r="BL700" s="17" t="s">
        <v>247</v>
      </c>
      <c r="BM700" s="17" t="s">
        <v>3144</v>
      </c>
    </row>
    <row r="701" spans="2:51" s="11" customFormat="1" ht="12">
      <c r="B701" s="215"/>
      <c r="C701" s="216"/>
      <c r="D701" s="217" t="s">
        <v>167</v>
      </c>
      <c r="E701" s="218" t="s">
        <v>20</v>
      </c>
      <c r="F701" s="219" t="s">
        <v>8</v>
      </c>
      <c r="G701" s="216"/>
      <c r="H701" s="220">
        <v>1</v>
      </c>
      <c r="I701" s="221"/>
      <c r="J701" s="216"/>
      <c r="K701" s="216"/>
      <c r="L701" s="222"/>
      <c r="M701" s="223"/>
      <c r="N701" s="224"/>
      <c r="O701" s="224"/>
      <c r="P701" s="224"/>
      <c r="Q701" s="224"/>
      <c r="R701" s="224"/>
      <c r="S701" s="224"/>
      <c r="T701" s="225"/>
      <c r="AT701" s="226" t="s">
        <v>167</v>
      </c>
      <c r="AU701" s="226" t="s">
        <v>165</v>
      </c>
      <c r="AV701" s="11" t="s">
        <v>165</v>
      </c>
      <c r="AW701" s="11" t="s">
        <v>34</v>
      </c>
      <c r="AX701" s="11" t="s">
        <v>8</v>
      </c>
      <c r="AY701" s="226" t="s">
        <v>157</v>
      </c>
    </row>
    <row r="702" spans="2:65" s="1" customFormat="1" ht="22.5" customHeight="1">
      <c r="B702" s="38"/>
      <c r="C702" s="204" t="s">
        <v>880</v>
      </c>
      <c r="D702" s="204" t="s">
        <v>159</v>
      </c>
      <c r="E702" s="205" t="s">
        <v>752</v>
      </c>
      <c r="F702" s="206" t="s">
        <v>753</v>
      </c>
      <c r="G702" s="207" t="s">
        <v>745</v>
      </c>
      <c r="H702" s="208">
        <v>2</v>
      </c>
      <c r="I702" s="209"/>
      <c r="J702" s="208">
        <f>ROUND(I702*H702,0)</f>
        <v>0</v>
      </c>
      <c r="K702" s="206" t="s">
        <v>163</v>
      </c>
      <c r="L702" s="43"/>
      <c r="M702" s="210" t="s">
        <v>20</v>
      </c>
      <c r="N702" s="211" t="s">
        <v>46</v>
      </c>
      <c r="O702" s="79"/>
      <c r="P702" s="212">
        <f>O702*H702</f>
        <v>0</v>
      </c>
      <c r="Q702" s="212">
        <v>0.01079</v>
      </c>
      <c r="R702" s="212">
        <f>Q702*H702</f>
        <v>0.02158</v>
      </c>
      <c r="S702" s="212">
        <v>0</v>
      </c>
      <c r="T702" s="213">
        <f>S702*H702</f>
        <v>0</v>
      </c>
      <c r="AR702" s="17" t="s">
        <v>247</v>
      </c>
      <c r="AT702" s="17" t="s">
        <v>159</v>
      </c>
      <c r="AU702" s="17" t="s">
        <v>165</v>
      </c>
      <c r="AY702" s="17" t="s">
        <v>157</v>
      </c>
      <c r="BE702" s="214">
        <f>IF(N702="základní",J702,0)</f>
        <v>0</v>
      </c>
      <c r="BF702" s="214">
        <f>IF(N702="snížená",J702,0)</f>
        <v>0</v>
      </c>
      <c r="BG702" s="214">
        <f>IF(N702="zákl. přenesená",J702,0)</f>
        <v>0</v>
      </c>
      <c r="BH702" s="214">
        <f>IF(N702="sníž. přenesená",J702,0)</f>
        <v>0</v>
      </c>
      <c r="BI702" s="214">
        <f>IF(N702="nulová",J702,0)</f>
        <v>0</v>
      </c>
      <c r="BJ702" s="17" t="s">
        <v>165</v>
      </c>
      <c r="BK702" s="214">
        <f>ROUND(I702*H702,0)</f>
        <v>0</v>
      </c>
      <c r="BL702" s="17" t="s">
        <v>247</v>
      </c>
      <c r="BM702" s="17" t="s">
        <v>3145</v>
      </c>
    </row>
    <row r="703" spans="2:51" s="11" customFormat="1" ht="12">
      <c r="B703" s="215"/>
      <c r="C703" s="216"/>
      <c r="D703" s="217" t="s">
        <v>167</v>
      </c>
      <c r="E703" s="218" t="s">
        <v>20</v>
      </c>
      <c r="F703" s="219" t="s">
        <v>165</v>
      </c>
      <c r="G703" s="216"/>
      <c r="H703" s="220">
        <v>2</v>
      </c>
      <c r="I703" s="221"/>
      <c r="J703" s="216"/>
      <c r="K703" s="216"/>
      <c r="L703" s="222"/>
      <c r="M703" s="223"/>
      <c r="N703" s="224"/>
      <c r="O703" s="224"/>
      <c r="P703" s="224"/>
      <c r="Q703" s="224"/>
      <c r="R703" s="224"/>
      <c r="S703" s="224"/>
      <c r="T703" s="225"/>
      <c r="AT703" s="226" t="s">
        <v>167</v>
      </c>
      <c r="AU703" s="226" t="s">
        <v>165</v>
      </c>
      <c r="AV703" s="11" t="s">
        <v>165</v>
      </c>
      <c r="AW703" s="11" t="s">
        <v>34</v>
      </c>
      <c r="AX703" s="11" t="s">
        <v>8</v>
      </c>
      <c r="AY703" s="226" t="s">
        <v>157</v>
      </c>
    </row>
    <row r="704" spans="2:65" s="1" customFormat="1" ht="16.5" customHeight="1">
      <c r="B704" s="38"/>
      <c r="C704" s="248" t="s">
        <v>885</v>
      </c>
      <c r="D704" s="248" t="s">
        <v>223</v>
      </c>
      <c r="E704" s="249" t="s">
        <v>756</v>
      </c>
      <c r="F704" s="250" t="s">
        <v>3146</v>
      </c>
      <c r="G704" s="251" t="s">
        <v>434</v>
      </c>
      <c r="H704" s="252">
        <v>1</v>
      </c>
      <c r="I704" s="253"/>
      <c r="J704" s="252">
        <f>ROUND(I704*H704,0)</f>
        <v>0</v>
      </c>
      <c r="K704" s="250" t="s">
        <v>209</v>
      </c>
      <c r="L704" s="254"/>
      <c r="M704" s="255" t="s">
        <v>20</v>
      </c>
      <c r="N704" s="256" t="s">
        <v>46</v>
      </c>
      <c r="O704" s="79"/>
      <c r="P704" s="212">
        <f>O704*H704</f>
        <v>0</v>
      </c>
      <c r="Q704" s="212">
        <v>0</v>
      </c>
      <c r="R704" s="212">
        <f>Q704*H704</f>
        <v>0</v>
      </c>
      <c r="S704" s="212">
        <v>0</v>
      </c>
      <c r="T704" s="213">
        <f>S704*H704</f>
        <v>0</v>
      </c>
      <c r="AR704" s="17" t="s">
        <v>374</v>
      </c>
      <c r="AT704" s="17" t="s">
        <v>223</v>
      </c>
      <c r="AU704" s="17" t="s">
        <v>165</v>
      </c>
      <c r="AY704" s="17" t="s">
        <v>157</v>
      </c>
      <c r="BE704" s="214">
        <f>IF(N704="základní",J704,0)</f>
        <v>0</v>
      </c>
      <c r="BF704" s="214">
        <f>IF(N704="snížená",J704,0)</f>
        <v>0</v>
      </c>
      <c r="BG704" s="214">
        <f>IF(N704="zákl. přenesená",J704,0)</f>
        <v>0</v>
      </c>
      <c r="BH704" s="214">
        <f>IF(N704="sníž. přenesená",J704,0)</f>
        <v>0</v>
      </c>
      <c r="BI704" s="214">
        <f>IF(N704="nulová",J704,0)</f>
        <v>0</v>
      </c>
      <c r="BJ704" s="17" t="s">
        <v>165</v>
      </c>
      <c r="BK704" s="214">
        <f>ROUND(I704*H704,0)</f>
        <v>0</v>
      </c>
      <c r="BL704" s="17" t="s">
        <v>247</v>
      </c>
      <c r="BM704" s="17" t="s">
        <v>3147</v>
      </c>
    </row>
    <row r="705" spans="2:51" s="11" customFormat="1" ht="12">
      <c r="B705" s="215"/>
      <c r="C705" s="216"/>
      <c r="D705" s="217" t="s">
        <v>167</v>
      </c>
      <c r="E705" s="218" t="s">
        <v>20</v>
      </c>
      <c r="F705" s="219" t="s">
        <v>8</v>
      </c>
      <c r="G705" s="216"/>
      <c r="H705" s="220">
        <v>1</v>
      </c>
      <c r="I705" s="221"/>
      <c r="J705" s="216"/>
      <c r="K705" s="216"/>
      <c r="L705" s="222"/>
      <c r="M705" s="223"/>
      <c r="N705" s="224"/>
      <c r="O705" s="224"/>
      <c r="P705" s="224"/>
      <c r="Q705" s="224"/>
      <c r="R705" s="224"/>
      <c r="S705" s="224"/>
      <c r="T705" s="225"/>
      <c r="AT705" s="226" t="s">
        <v>167</v>
      </c>
      <c r="AU705" s="226" t="s">
        <v>165</v>
      </c>
      <c r="AV705" s="11" t="s">
        <v>165</v>
      </c>
      <c r="AW705" s="11" t="s">
        <v>34</v>
      </c>
      <c r="AX705" s="11" t="s">
        <v>8</v>
      </c>
      <c r="AY705" s="226" t="s">
        <v>157</v>
      </c>
    </row>
    <row r="706" spans="2:65" s="1" customFormat="1" ht="16.5" customHeight="1">
      <c r="B706" s="38"/>
      <c r="C706" s="248" t="s">
        <v>891</v>
      </c>
      <c r="D706" s="248" t="s">
        <v>223</v>
      </c>
      <c r="E706" s="249" t="s">
        <v>760</v>
      </c>
      <c r="F706" s="250" t="s">
        <v>3148</v>
      </c>
      <c r="G706" s="251" t="s">
        <v>434</v>
      </c>
      <c r="H706" s="252">
        <v>3</v>
      </c>
      <c r="I706" s="253"/>
      <c r="J706" s="252">
        <f>ROUND(I706*H706,0)</f>
        <v>0</v>
      </c>
      <c r="K706" s="250" t="s">
        <v>209</v>
      </c>
      <c r="L706" s="254"/>
      <c r="M706" s="255" t="s">
        <v>20</v>
      </c>
      <c r="N706" s="256" t="s">
        <v>46</v>
      </c>
      <c r="O706" s="79"/>
      <c r="P706" s="212">
        <f>O706*H706</f>
        <v>0</v>
      </c>
      <c r="Q706" s="212">
        <v>0</v>
      </c>
      <c r="R706" s="212">
        <f>Q706*H706</f>
        <v>0</v>
      </c>
      <c r="S706" s="212">
        <v>0</v>
      </c>
      <c r="T706" s="213">
        <f>S706*H706</f>
        <v>0</v>
      </c>
      <c r="AR706" s="17" t="s">
        <v>374</v>
      </c>
      <c r="AT706" s="17" t="s">
        <v>223</v>
      </c>
      <c r="AU706" s="17" t="s">
        <v>165</v>
      </c>
      <c r="AY706" s="17" t="s">
        <v>157</v>
      </c>
      <c r="BE706" s="214">
        <f>IF(N706="základní",J706,0)</f>
        <v>0</v>
      </c>
      <c r="BF706" s="214">
        <f>IF(N706="snížená",J706,0)</f>
        <v>0</v>
      </c>
      <c r="BG706" s="214">
        <f>IF(N706="zákl. přenesená",J706,0)</f>
        <v>0</v>
      </c>
      <c r="BH706" s="214">
        <f>IF(N706="sníž. přenesená",J706,0)</f>
        <v>0</v>
      </c>
      <c r="BI706" s="214">
        <f>IF(N706="nulová",J706,0)</f>
        <v>0</v>
      </c>
      <c r="BJ706" s="17" t="s">
        <v>165</v>
      </c>
      <c r="BK706" s="214">
        <f>ROUND(I706*H706,0)</f>
        <v>0</v>
      </c>
      <c r="BL706" s="17" t="s">
        <v>247</v>
      </c>
      <c r="BM706" s="17" t="s">
        <v>3149</v>
      </c>
    </row>
    <row r="707" spans="2:51" s="11" customFormat="1" ht="12">
      <c r="B707" s="215"/>
      <c r="C707" s="216"/>
      <c r="D707" s="217" t="s">
        <v>167</v>
      </c>
      <c r="E707" s="218" t="s">
        <v>20</v>
      </c>
      <c r="F707" s="219" t="s">
        <v>175</v>
      </c>
      <c r="G707" s="216"/>
      <c r="H707" s="220">
        <v>3</v>
      </c>
      <c r="I707" s="221"/>
      <c r="J707" s="216"/>
      <c r="K707" s="216"/>
      <c r="L707" s="222"/>
      <c r="M707" s="223"/>
      <c r="N707" s="224"/>
      <c r="O707" s="224"/>
      <c r="P707" s="224"/>
      <c r="Q707" s="224"/>
      <c r="R707" s="224"/>
      <c r="S707" s="224"/>
      <c r="T707" s="225"/>
      <c r="AT707" s="226" t="s">
        <v>167</v>
      </c>
      <c r="AU707" s="226" t="s">
        <v>165</v>
      </c>
      <c r="AV707" s="11" t="s">
        <v>165</v>
      </c>
      <c r="AW707" s="11" t="s">
        <v>34</v>
      </c>
      <c r="AX707" s="11" t="s">
        <v>8</v>
      </c>
      <c r="AY707" s="226" t="s">
        <v>157</v>
      </c>
    </row>
    <row r="708" spans="2:65" s="1" customFormat="1" ht="16.5" customHeight="1">
      <c r="B708" s="38"/>
      <c r="C708" s="204" t="s">
        <v>896</v>
      </c>
      <c r="D708" s="204" t="s">
        <v>159</v>
      </c>
      <c r="E708" s="205" t="s">
        <v>764</v>
      </c>
      <c r="F708" s="206" t="s">
        <v>765</v>
      </c>
      <c r="G708" s="207" t="s">
        <v>707</v>
      </c>
      <c r="H708" s="208">
        <v>2</v>
      </c>
      <c r="I708" s="209"/>
      <c r="J708" s="208">
        <f>ROUND(I708*H708,0)</f>
        <v>0</v>
      </c>
      <c r="K708" s="206" t="s">
        <v>163</v>
      </c>
      <c r="L708" s="43"/>
      <c r="M708" s="210" t="s">
        <v>20</v>
      </c>
      <c r="N708" s="211" t="s">
        <v>46</v>
      </c>
      <c r="O708" s="79"/>
      <c r="P708" s="212">
        <f>O708*H708</f>
        <v>0</v>
      </c>
      <c r="Q708" s="212">
        <v>0.00013</v>
      </c>
      <c r="R708" s="212">
        <f>Q708*H708</f>
        <v>0.00026</v>
      </c>
      <c r="S708" s="212">
        <v>0</v>
      </c>
      <c r="T708" s="213">
        <f>S708*H708</f>
        <v>0</v>
      </c>
      <c r="AR708" s="17" t="s">
        <v>247</v>
      </c>
      <c r="AT708" s="17" t="s">
        <v>159</v>
      </c>
      <c r="AU708" s="17" t="s">
        <v>165</v>
      </c>
      <c r="AY708" s="17" t="s">
        <v>157</v>
      </c>
      <c r="BE708" s="214">
        <f>IF(N708="základní",J708,0)</f>
        <v>0</v>
      </c>
      <c r="BF708" s="214">
        <f>IF(N708="snížená",J708,0)</f>
        <v>0</v>
      </c>
      <c r="BG708" s="214">
        <f>IF(N708="zákl. přenesená",J708,0)</f>
        <v>0</v>
      </c>
      <c r="BH708" s="214">
        <f>IF(N708="sníž. přenesená",J708,0)</f>
        <v>0</v>
      </c>
      <c r="BI708" s="214">
        <f>IF(N708="nulová",J708,0)</f>
        <v>0</v>
      </c>
      <c r="BJ708" s="17" t="s">
        <v>165</v>
      </c>
      <c r="BK708" s="214">
        <f>ROUND(I708*H708,0)</f>
        <v>0</v>
      </c>
      <c r="BL708" s="17" t="s">
        <v>247</v>
      </c>
      <c r="BM708" s="17" t="s">
        <v>3150</v>
      </c>
    </row>
    <row r="709" spans="2:51" s="11" customFormat="1" ht="12">
      <c r="B709" s="215"/>
      <c r="C709" s="216"/>
      <c r="D709" s="217" t="s">
        <v>167</v>
      </c>
      <c r="E709" s="218" t="s">
        <v>20</v>
      </c>
      <c r="F709" s="219" t="s">
        <v>165</v>
      </c>
      <c r="G709" s="216"/>
      <c r="H709" s="220">
        <v>2</v>
      </c>
      <c r="I709" s="221"/>
      <c r="J709" s="216"/>
      <c r="K709" s="216"/>
      <c r="L709" s="222"/>
      <c r="M709" s="223"/>
      <c r="N709" s="224"/>
      <c r="O709" s="224"/>
      <c r="P709" s="224"/>
      <c r="Q709" s="224"/>
      <c r="R709" s="224"/>
      <c r="S709" s="224"/>
      <c r="T709" s="225"/>
      <c r="AT709" s="226" t="s">
        <v>167</v>
      </c>
      <c r="AU709" s="226" t="s">
        <v>165</v>
      </c>
      <c r="AV709" s="11" t="s">
        <v>165</v>
      </c>
      <c r="AW709" s="11" t="s">
        <v>34</v>
      </c>
      <c r="AX709" s="11" t="s">
        <v>8</v>
      </c>
      <c r="AY709" s="226" t="s">
        <v>157</v>
      </c>
    </row>
    <row r="710" spans="2:65" s="1" customFormat="1" ht="16.5" customHeight="1">
      <c r="B710" s="38"/>
      <c r="C710" s="204" t="s">
        <v>901</v>
      </c>
      <c r="D710" s="204" t="s">
        <v>159</v>
      </c>
      <c r="E710" s="205" t="s">
        <v>768</v>
      </c>
      <c r="F710" s="206" t="s">
        <v>769</v>
      </c>
      <c r="G710" s="207" t="s">
        <v>707</v>
      </c>
      <c r="H710" s="208">
        <v>1</v>
      </c>
      <c r="I710" s="209"/>
      <c r="J710" s="208">
        <f>ROUND(I710*H710,0)</f>
        <v>0</v>
      </c>
      <c r="K710" s="206" t="s">
        <v>163</v>
      </c>
      <c r="L710" s="43"/>
      <c r="M710" s="210" t="s">
        <v>20</v>
      </c>
      <c r="N710" s="211" t="s">
        <v>46</v>
      </c>
      <c r="O710" s="79"/>
      <c r="P710" s="212">
        <f>O710*H710</f>
        <v>0</v>
      </c>
      <c r="Q710" s="212">
        <v>0.00025</v>
      </c>
      <c r="R710" s="212">
        <f>Q710*H710</f>
        <v>0.00025</v>
      </c>
      <c r="S710" s="212">
        <v>0</v>
      </c>
      <c r="T710" s="213">
        <f>S710*H710</f>
        <v>0</v>
      </c>
      <c r="AR710" s="17" t="s">
        <v>247</v>
      </c>
      <c r="AT710" s="17" t="s">
        <v>159</v>
      </c>
      <c r="AU710" s="17" t="s">
        <v>165</v>
      </c>
      <c r="AY710" s="17" t="s">
        <v>157</v>
      </c>
      <c r="BE710" s="214">
        <f>IF(N710="základní",J710,0)</f>
        <v>0</v>
      </c>
      <c r="BF710" s="214">
        <f>IF(N710="snížená",J710,0)</f>
        <v>0</v>
      </c>
      <c r="BG710" s="214">
        <f>IF(N710="zákl. přenesená",J710,0)</f>
        <v>0</v>
      </c>
      <c r="BH710" s="214">
        <f>IF(N710="sníž. přenesená",J710,0)</f>
        <v>0</v>
      </c>
      <c r="BI710" s="214">
        <f>IF(N710="nulová",J710,0)</f>
        <v>0</v>
      </c>
      <c r="BJ710" s="17" t="s">
        <v>165</v>
      </c>
      <c r="BK710" s="214">
        <f>ROUND(I710*H710,0)</f>
        <v>0</v>
      </c>
      <c r="BL710" s="17" t="s">
        <v>247</v>
      </c>
      <c r="BM710" s="17" t="s">
        <v>3151</v>
      </c>
    </row>
    <row r="711" spans="2:51" s="11" customFormat="1" ht="12">
      <c r="B711" s="215"/>
      <c r="C711" s="216"/>
      <c r="D711" s="217" t="s">
        <v>167</v>
      </c>
      <c r="E711" s="218" t="s">
        <v>20</v>
      </c>
      <c r="F711" s="219" t="s">
        <v>8</v>
      </c>
      <c r="G711" s="216"/>
      <c r="H711" s="220">
        <v>1</v>
      </c>
      <c r="I711" s="221"/>
      <c r="J711" s="216"/>
      <c r="K711" s="216"/>
      <c r="L711" s="222"/>
      <c r="M711" s="223"/>
      <c r="N711" s="224"/>
      <c r="O711" s="224"/>
      <c r="P711" s="224"/>
      <c r="Q711" s="224"/>
      <c r="R711" s="224"/>
      <c r="S711" s="224"/>
      <c r="T711" s="225"/>
      <c r="AT711" s="226" t="s">
        <v>167</v>
      </c>
      <c r="AU711" s="226" t="s">
        <v>165</v>
      </c>
      <c r="AV711" s="11" t="s">
        <v>165</v>
      </c>
      <c r="AW711" s="11" t="s">
        <v>34</v>
      </c>
      <c r="AX711" s="11" t="s">
        <v>8</v>
      </c>
      <c r="AY711" s="226" t="s">
        <v>157</v>
      </c>
    </row>
    <row r="712" spans="2:65" s="1" customFormat="1" ht="16.5" customHeight="1">
      <c r="B712" s="38"/>
      <c r="C712" s="204" t="s">
        <v>906</v>
      </c>
      <c r="D712" s="204" t="s">
        <v>159</v>
      </c>
      <c r="E712" s="205" t="s">
        <v>772</v>
      </c>
      <c r="F712" s="206" t="s">
        <v>773</v>
      </c>
      <c r="G712" s="207" t="s">
        <v>707</v>
      </c>
      <c r="H712" s="208">
        <v>2</v>
      </c>
      <c r="I712" s="209"/>
      <c r="J712" s="208">
        <f>ROUND(I712*H712,0)</f>
        <v>0</v>
      </c>
      <c r="K712" s="206" t="s">
        <v>163</v>
      </c>
      <c r="L712" s="43"/>
      <c r="M712" s="210" t="s">
        <v>20</v>
      </c>
      <c r="N712" s="211" t="s">
        <v>46</v>
      </c>
      <c r="O712" s="79"/>
      <c r="P712" s="212">
        <f>O712*H712</f>
        <v>0</v>
      </c>
      <c r="Q712" s="212">
        <v>0.0002</v>
      </c>
      <c r="R712" s="212">
        <f>Q712*H712</f>
        <v>0.0004</v>
      </c>
      <c r="S712" s="212">
        <v>0</v>
      </c>
      <c r="T712" s="213">
        <f>S712*H712</f>
        <v>0</v>
      </c>
      <c r="AR712" s="17" t="s">
        <v>247</v>
      </c>
      <c r="AT712" s="17" t="s">
        <v>159</v>
      </c>
      <c r="AU712" s="17" t="s">
        <v>165</v>
      </c>
      <c r="AY712" s="17" t="s">
        <v>157</v>
      </c>
      <c r="BE712" s="214">
        <f>IF(N712="základní",J712,0)</f>
        <v>0</v>
      </c>
      <c r="BF712" s="214">
        <f>IF(N712="snížená",J712,0)</f>
        <v>0</v>
      </c>
      <c r="BG712" s="214">
        <f>IF(N712="zákl. přenesená",J712,0)</f>
        <v>0</v>
      </c>
      <c r="BH712" s="214">
        <f>IF(N712="sníž. přenesená",J712,0)</f>
        <v>0</v>
      </c>
      <c r="BI712" s="214">
        <f>IF(N712="nulová",J712,0)</f>
        <v>0</v>
      </c>
      <c r="BJ712" s="17" t="s">
        <v>165</v>
      </c>
      <c r="BK712" s="214">
        <f>ROUND(I712*H712,0)</f>
        <v>0</v>
      </c>
      <c r="BL712" s="17" t="s">
        <v>247</v>
      </c>
      <c r="BM712" s="17" t="s">
        <v>3152</v>
      </c>
    </row>
    <row r="713" spans="2:51" s="11" customFormat="1" ht="12">
      <c r="B713" s="215"/>
      <c r="C713" s="216"/>
      <c r="D713" s="217" t="s">
        <v>167</v>
      </c>
      <c r="E713" s="218" t="s">
        <v>20</v>
      </c>
      <c r="F713" s="219" t="s">
        <v>165</v>
      </c>
      <c r="G713" s="216"/>
      <c r="H713" s="220">
        <v>2</v>
      </c>
      <c r="I713" s="221"/>
      <c r="J713" s="216"/>
      <c r="K713" s="216"/>
      <c r="L713" s="222"/>
      <c r="M713" s="223"/>
      <c r="N713" s="224"/>
      <c r="O713" s="224"/>
      <c r="P713" s="224"/>
      <c r="Q713" s="224"/>
      <c r="R713" s="224"/>
      <c r="S713" s="224"/>
      <c r="T713" s="225"/>
      <c r="AT713" s="226" t="s">
        <v>167</v>
      </c>
      <c r="AU713" s="226" t="s">
        <v>165</v>
      </c>
      <c r="AV713" s="11" t="s">
        <v>165</v>
      </c>
      <c r="AW713" s="11" t="s">
        <v>34</v>
      </c>
      <c r="AX713" s="11" t="s">
        <v>8</v>
      </c>
      <c r="AY713" s="226" t="s">
        <v>157</v>
      </c>
    </row>
    <row r="714" spans="2:65" s="1" customFormat="1" ht="22.5" customHeight="1">
      <c r="B714" s="38"/>
      <c r="C714" s="204" t="s">
        <v>911</v>
      </c>
      <c r="D714" s="204" t="s">
        <v>159</v>
      </c>
      <c r="E714" s="205" t="s">
        <v>776</v>
      </c>
      <c r="F714" s="206" t="s">
        <v>777</v>
      </c>
      <c r="G714" s="207" t="s">
        <v>707</v>
      </c>
      <c r="H714" s="208">
        <v>2</v>
      </c>
      <c r="I714" s="209"/>
      <c r="J714" s="208">
        <f>ROUND(I714*H714,0)</f>
        <v>0</v>
      </c>
      <c r="K714" s="206" t="s">
        <v>163</v>
      </c>
      <c r="L714" s="43"/>
      <c r="M714" s="210" t="s">
        <v>20</v>
      </c>
      <c r="N714" s="211" t="s">
        <v>46</v>
      </c>
      <c r="O714" s="79"/>
      <c r="P714" s="212">
        <f>O714*H714</f>
        <v>0</v>
      </c>
      <c r="Q714" s="212">
        <v>0.00059</v>
      </c>
      <c r="R714" s="212">
        <f>Q714*H714</f>
        <v>0.00118</v>
      </c>
      <c r="S714" s="212">
        <v>0</v>
      </c>
      <c r="T714" s="213">
        <f>S714*H714</f>
        <v>0</v>
      </c>
      <c r="AR714" s="17" t="s">
        <v>247</v>
      </c>
      <c r="AT714" s="17" t="s">
        <v>159</v>
      </c>
      <c r="AU714" s="17" t="s">
        <v>165</v>
      </c>
      <c r="AY714" s="17" t="s">
        <v>157</v>
      </c>
      <c r="BE714" s="214">
        <f>IF(N714="základní",J714,0)</f>
        <v>0</v>
      </c>
      <c r="BF714" s="214">
        <f>IF(N714="snížená",J714,0)</f>
        <v>0</v>
      </c>
      <c r="BG714" s="214">
        <f>IF(N714="zákl. přenesená",J714,0)</f>
        <v>0</v>
      </c>
      <c r="BH714" s="214">
        <f>IF(N714="sníž. přenesená",J714,0)</f>
        <v>0</v>
      </c>
      <c r="BI714" s="214">
        <f>IF(N714="nulová",J714,0)</f>
        <v>0</v>
      </c>
      <c r="BJ714" s="17" t="s">
        <v>165</v>
      </c>
      <c r="BK714" s="214">
        <f>ROUND(I714*H714,0)</f>
        <v>0</v>
      </c>
      <c r="BL714" s="17" t="s">
        <v>247</v>
      </c>
      <c r="BM714" s="17" t="s">
        <v>3153</v>
      </c>
    </row>
    <row r="715" spans="2:51" s="11" customFormat="1" ht="12">
      <c r="B715" s="215"/>
      <c r="C715" s="216"/>
      <c r="D715" s="217" t="s">
        <v>167</v>
      </c>
      <c r="E715" s="218" t="s">
        <v>20</v>
      </c>
      <c r="F715" s="219" t="s">
        <v>165</v>
      </c>
      <c r="G715" s="216"/>
      <c r="H715" s="220">
        <v>2</v>
      </c>
      <c r="I715" s="221"/>
      <c r="J715" s="216"/>
      <c r="K715" s="216"/>
      <c r="L715" s="222"/>
      <c r="M715" s="223"/>
      <c r="N715" s="224"/>
      <c r="O715" s="224"/>
      <c r="P715" s="224"/>
      <c r="Q715" s="224"/>
      <c r="R715" s="224"/>
      <c r="S715" s="224"/>
      <c r="T715" s="225"/>
      <c r="AT715" s="226" t="s">
        <v>167</v>
      </c>
      <c r="AU715" s="226" t="s">
        <v>165</v>
      </c>
      <c r="AV715" s="11" t="s">
        <v>165</v>
      </c>
      <c r="AW715" s="11" t="s">
        <v>34</v>
      </c>
      <c r="AX715" s="11" t="s">
        <v>8</v>
      </c>
      <c r="AY715" s="226" t="s">
        <v>157</v>
      </c>
    </row>
    <row r="716" spans="2:65" s="1" customFormat="1" ht="16.5" customHeight="1">
      <c r="B716" s="38"/>
      <c r="C716" s="204" t="s">
        <v>916</v>
      </c>
      <c r="D716" s="204" t="s">
        <v>159</v>
      </c>
      <c r="E716" s="205" t="s">
        <v>780</v>
      </c>
      <c r="F716" s="206" t="s">
        <v>781</v>
      </c>
      <c r="G716" s="207" t="s">
        <v>707</v>
      </c>
      <c r="H716" s="208">
        <v>2</v>
      </c>
      <c r="I716" s="209"/>
      <c r="J716" s="208">
        <f>ROUND(I716*H716,0)</f>
        <v>0</v>
      </c>
      <c r="K716" s="206" t="s">
        <v>163</v>
      </c>
      <c r="L716" s="43"/>
      <c r="M716" s="210" t="s">
        <v>20</v>
      </c>
      <c r="N716" s="211" t="s">
        <v>46</v>
      </c>
      <c r="O716" s="79"/>
      <c r="P716" s="212">
        <f>O716*H716</f>
        <v>0</v>
      </c>
      <c r="Q716" s="212">
        <v>0.00024</v>
      </c>
      <c r="R716" s="212">
        <f>Q716*H716</f>
        <v>0.00048</v>
      </c>
      <c r="S716" s="212">
        <v>0</v>
      </c>
      <c r="T716" s="213">
        <f>S716*H716</f>
        <v>0</v>
      </c>
      <c r="AR716" s="17" t="s">
        <v>247</v>
      </c>
      <c r="AT716" s="17" t="s">
        <v>159</v>
      </c>
      <c r="AU716" s="17" t="s">
        <v>165</v>
      </c>
      <c r="AY716" s="17" t="s">
        <v>157</v>
      </c>
      <c r="BE716" s="214">
        <f>IF(N716="základní",J716,0)</f>
        <v>0</v>
      </c>
      <c r="BF716" s="214">
        <f>IF(N716="snížená",J716,0)</f>
        <v>0</v>
      </c>
      <c r="BG716" s="214">
        <f>IF(N716="zákl. přenesená",J716,0)</f>
        <v>0</v>
      </c>
      <c r="BH716" s="214">
        <f>IF(N716="sníž. přenesená",J716,0)</f>
        <v>0</v>
      </c>
      <c r="BI716" s="214">
        <f>IF(N716="nulová",J716,0)</f>
        <v>0</v>
      </c>
      <c r="BJ716" s="17" t="s">
        <v>165</v>
      </c>
      <c r="BK716" s="214">
        <f>ROUND(I716*H716,0)</f>
        <v>0</v>
      </c>
      <c r="BL716" s="17" t="s">
        <v>247</v>
      </c>
      <c r="BM716" s="17" t="s">
        <v>3154</v>
      </c>
    </row>
    <row r="717" spans="2:51" s="11" customFormat="1" ht="12">
      <c r="B717" s="215"/>
      <c r="C717" s="216"/>
      <c r="D717" s="217" t="s">
        <v>167</v>
      </c>
      <c r="E717" s="218" t="s">
        <v>20</v>
      </c>
      <c r="F717" s="219" t="s">
        <v>165</v>
      </c>
      <c r="G717" s="216"/>
      <c r="H717" s="220">
        <v>2</v>
      </c>
      <c r="I717" s="221"/>
      <c r="J717" s="216"/>
      <c r="K717" s="216"/>
      <c r="L717" s="222"/>
      <c r="M717" s="223"/>
      <c r="N717" s="224"/>
      <c r="O717" s="224"/>
      <c r="P717" s="224"/>
      <c r="Q717" s="224"/>
      <c r="R717" s="224"/>
      <c r="S717" s="224"/>
      <c r="T717" s="225"/>
      <c r="AT717" s="226" t="s">
        <v>167</v>
      </c>
      <c r="AU717" s="226" t="s">
        <v>165</v>
      </c>
      <c r="AV717" s="11" t="s">
        <v>165</v>
      </c>
      <c r="AW717" s="11" t="s">
        <v>34</v>
      </c>
      <c r="AX717" s="11" t="s">
        <v>8</v>
      </c>
      <c r="AY717" s="226" t="s">
        <v>157</v>
      </c>
    </row>
    <row r="718" spans="2:65" s="1" customFormat="1" ht="16.5" customHeight="1">
      <c r="B718" s="38"/>
      <c r="C718" s="204" t="s">
        <v>921</v>
      </c>
      <c r="D718" s="204" t="s">
        <v>159</v>
      </c>
      <c r="E718" s="205" t="s">
        <v>784</v>
      </c>
      <c r="F718" s="206" t="s">
        <v>785</v>
      </c>
      <c r="G718" s="207" t="s">
        <v>707</v>
      </c>
      <c r="H718" s="208">
        <v>1</v>
      </c>
      <c r="I718" s="209"/>
      <c r="J718" s="208">
        <f>ROUND(I718*H718,0)</f>
        <v>0</v>
      </c>
      <c r="K718" s="206" t="s">
        <v>163</v>
      </c>
      <c r="L718" s="43"/>
      <c r="M718" s="210" t="s">
        <v>20</v>
      </c>
      <c r="N718" s="211" t="s">
        <v>46</v>
      </c>
      <c r="O718" s="79"/>
      <c r="P718" s="212">
        <f>O718*H718</f>
        <v>0</v>
      </c>
      <c r="Q718" s="212">
        <v>0.0013</v>
      </c>
      <c r="R718" s="212">
        <f>Q718*H718</f>
        <v>0.0013</v>
      </c>
      <c r="S718" s="212">
        <v>0</v>
      </c>
      <c r="T718" s="213">
        <f>S718*H718</f>
        <v>0</v>
      </c>
      <c r="AR718" s="17" t="s">
        <v>247</v>
      </c>
      <c r="AT718" s="17" t="s">
        <v>159</v>
      </c>
      <c r="AU718" s="17" t="s">
        <v>165</v>
      </c>
      <c r="AY718" s="17" t="s">
        <v>157</v>
      </c>
      <c r="BE718" s="214">
        <f>IF(N718="základní",J718,0)</f>
        <v>0</v>
      </c>
      <c r="BF718" s="214">
        <f>IF(N718="snížená",J718,0)</f>
        <v>0</v>
      </c>
      <c r="BG718" s="214">
        <f>IF(N718="zákl. přenesená",J718,0)</f>
        <v>0</v>
      </c>
      <c r="BH718" s="214">
        <f>IF(N718="sníž. přenesená",J718,0)</f>
        <v>0</v>
      </c>
      <c r="BI718" s="214">
        <f>IF(N718="nulová",J718,0)</f>
        <v>0</v>
      </c>
      <c r="BJ718" s="17" t="s">
        <v>165</v>
      </c>
      <c r="BK718" s="214">
        <f>ROUND(I718*H718,0)</f>
        <v>0</v>
      </c>
      <c r="BL718" s="17" t="s">
        <v>247</v>
      </c>
      <c r="BM718" s="17" t="s">
        <v>3155</v>
      </c>
    </row>
    <row r="719" spans="2:51" s="11" customFormat="1" ht="12">
      <c r="B719" s="215"/>
      <c r="C719" s="216"/>
      <c r="D719" s="217" t="s">
        <v>167</v>
      </c>
      <c r="E719" s="218" t="s">
        <v>20</v>
      </c>
      <c r="F719" s="219" t="s">
        <v>8</v>
      </c>
      <c r="G719" s="216"/>
      <c r="H719" s="220">
        <v>1</v>
      </c>
      <c r="I719" s="221"/>
      <c r="J719" s="216"/>
      <c r="K719" s="216"/>
      <c r="L719" s="222"/>
      <c r="M719" s="223"/>
      <c r="N719" s="224"/>
      <c r="O719" s="224"/>
      <c r="P719" s="224"/>
      <c r="Q719" s="224"/>
      <c r="R719" s="224"/>
      <c r="S719" s="224"/>
      <c r="T719" s="225"/>
      <c r="AT719" s="226" t="s">
        <v>167</v>
      </c>
      <c r="AU719" s="226" t="s">
        <v>165</v>
      </c>
      <c r="AV719" s="11" t="s">
        <v>165</v>
      </c>
      <c r="AW719" s="11" t="s">
        <v>34</v>
      </c>
      <c r="AX719" s="11" t="s">
        <v>8</v>
      </c>
      <c r="AY719" s="226" t="s">
        <v>157</v>
      </c>
    </row>
    <row r="720" spans="2:65" s="1" customFormat="1" ht="16.5" customHeight="1">
      <c r="B720" s="38"/>
      <c r="C720" s="204" t="s">
        <v>927</v>
      </c>
      <c r="D720" s="204" t="s">
        <v>159</v>
      </c>
      <c r="E720" s="205" t="s">
        <v>788</v>
      </c>
      <c r="F720" s="206" t="s">
        <v>789</v>
      </c>
      <c r="G720" s="207" t="s">
        <v>707</v>
      </c>
      <c r="H720" s="208">
        <v>1</v>
      </c>
      <c r="I720" s="209"/>
      <c r="J720" s="208">
        <f>ROUND(I720*H720,0)</f>
        <v>0</v>
      </c>
      <c r="K720" s="206" t="s">
        <v>163</v>
      </c>
      <c r="L720" s="43"/>
      <c r="M720" s="210" t="s">
        <v>20</v>
      </c>
      <c r="N720" s="211" t="s">
        <v>46</v>
      </c>
      <c r="O720" s="79"/>
      <c r="P720" s="212">
        <f>O720*H720</f>
        <v>0</v>
      </c>
      <c r="Q720" s="212">
        <v>0.00452</v>
      </c>
      <c r="R720" s="212">
        <f>Q720*H720</f>
        <v>0.00452</v>
      </c>
      <c r="S720" s="212">
        <v>0</v>
      </c>
      <c r="T720" s="213">
        <f>S720*H720</f>
        <v>0</v>
      </c>
      <c r="AR720" s="17" t="s">
        <v>247</v>
      </c>
      <c r="AT720" s="17" t="s">
        <v>159</v>
      </c>
      <c r="AU720" s="17" t="s">
        <v>165</v>
      </c>
      <c r="AY720" s="17" t="s">
        <v>157</v>
      </c>
      <c r="BE720" s="214">
        <f>IF(N720="základní",J720,0)</f>
        <v>0</v>
      </c>
      <c r="BF720" s="214">
        <f>IF(N720="snížená",J720,0)</f>
        <v>0</v>
      </c>
      <c r="BG720" s="214">
        <f>IF(N720="zákl. přenesená",J720,0)</f>
        <v>0</v>
      </c>
      <c r="BH720" s="214">
        <f>IF(N720="sníž. přenesená",J720,0)</f>
        <v>0</v>
      </c>
      <c r="BI720" s="214">
        <f>IF(N720="nulová",J720,0)</f>
        <v>0</v>
      </c>
      <c r="BJ720" s="17" t="s">
        <v>165</v>
      </c>
      <c r="BK720" s="214">
        <f>ROUND(I720*H720,0)</f>
        <v>0</v>
      </c>
      <c r="BL720" s="17" t="s">
        <v>247</v>
      </c>
      <c r="BM720" s="17" t="s">
        <v>3156</v>
      </c>
    </row>
    <row r="721" spans="2:51" s="11" customFormat="1" ht="12">
      <c r="B721" s="215"/>
      <c r="C721" s="216"/>
      <c r="D721" s="217" t="s">
        <v>167</v>
      </c>
      <c r="E721" s="218" t="s">
        <v>20</v>
      </c>
      <c r="F721" s="219" t="s">
        <v>8</v>
      </c>
      <c r="G721" s="216"/>
      <c r="H721" s="220">
        <v>1</v>
      </c>
      <c r="I721" s="221"/>
      <c r="J721" s="216"/>
      <c r="K721" s="216"/>
      <c r="L721" s="222"/>
      <c r="M721" s="223"/>
      <c r="N721" s="224"/>
      <c r="O721" s="224"/>
      <c r="P721" s="224"/>
      <c r="Q721" s="224"/>
      <c r="R721" s="224"/>
      <c r="S721" s="224"/>
      <c r="T721" s="225"/>
      <c r="AT721" s="226" t="s">
        <v>167</v>
      </c>
      <c r="AU721" s="226" t="s">
        <v>165</v>
      </c>
      <c r="AV721" s="11" t="s">
        <v>165</v>
      </c>
      <c r="AW721" s="11" t="s">
        <v>34</v>
      </c>
      <c r="AX721" s="11" t="s">
        <v>8</v>
      </c>
      <c r="AY721" s="226" t="s">
        <v>157</v>
      </c>
    </row>
    <row r="722" spans="2:65" s="1" customFormat="1" ht="22.5" customHeight="1">
      <c r="B722" s="38"/>
      <c r="C722" s="204" t="s">
        <v>932</v>
      </c>
      <c r="D722" s="204" t="s">
        <v>159</v>
      </c>
      <c r="E722" s="205" t="s">
        <v>792</v>
      </c>
      <c r="F722" s="206" t="s">
        <v>793</v>
      </c>
      <c r="G722" s="207" t="s">
        <v>514</v>
      </c>
      <c r="H722" s="208">
        <v>2</v>
      </c>
      <c r="I722" s="209"/>
      <c r="J722" s="208">
        <f>ROUND(I722*H722,0)</f>
        <v>0</v>
      </c>
      <c r="K722" s="206" t="s">
        <v>163</v>
      </c>
      <c r="L722" s="43"/>
      <c r="M722" s="210" t="s">
        <v>20</v>
      </c>
      <c r="N722" s="211" t="s">
        <v>46</v>
      </c>
      <c r="O722" s="79"/>
      <c r="P722" s="212">
        <f>O722*H722</f>
        <v>0</v>
      </c>
      <c r="Q722" s="212">
        <v>0</v>
      </c>
      <c r="R722" s="212">
        <f>Q722*H722</f>
        <v>0</v>
      </c>
      <c r="S722" s="212">
        <v>0</v>
      </c>
      <c r="T722" s="213">
        <f>S722*H722</f>
        <v>0</v>
      </c>
      <c r="AR722" s="17" t="s">
        <v>247</v>
      </c>
      <c r="AT722" s="17" t="s">
        <v>159</v>
      </c>
      <c r="AU722" s="17" t="s">
        <v>165</v>
      </c>
      <c r="AY722" s="17" t="s">
        <v>157</v>
      </c>
      <c r="BE722" s="214">
        <f>IF(N722="základní",J722,0)</f>
        <v>0</v>
      </c>
      <c r="BF722" s="214">
        <f>IF(N722="snížená",J722,0)</f>
        <v>0</v>
      </c>
      <c r="BG722" s="214">
        <f>IF(N722="zákl. přenesená",J722,0)</f>
        <v>0</v>
      </c>
      <c r="BH722" s="214">
        <f>IF(N722="sníž. přenesená",J722,0)</f>
        <v>0</v>
      </c>
      <c r="BI722" s="214">
        <f>IF(N722="nulová",J722,0)</f>
        <v>0</v>
      </c>
      <c r="BJ722" s="17" t="s">
        <v>165</v>
      </c>
      <c r="BK722" s="214">
        <f>ROUND(I722*H722,0)</f>
        <v>0</v>
      </c>
      <c r="BL722" s="17" t="s">
        <v>247</v>
      </c>
      <c r="BM722" s="17" t="s">
        <v>3157</v>
      </c>
    </row>
    <row r="723" spans="2:51" s="11" customFormat="1" ht="12">
      <c r="B723" s="215"/>
      <c r="C723" s="216"/>
      <c r="D723" s="217" t="s">
        <v>167</v>
      </c>
      <c r="E723" s="218" t="s">
        <v>20</v>
      </c>
      <c r="F723" s="219" t="s">
        <v>165</v>
      </c>
      <c r="G723" s="216"/>
      <c r="H723" s="220">
        <v>2</v>
      </c>
      <c r="I723" s="221"/>
      <c r="J723" s="216"/>
      <c r="K723" s="216"/>
      <c r="L723" s="222"/>
      <c r="M723" s="223"/>
      <c r="N723" s="224"/>
      <c r="O723" s="224"/>
      <c r="P723" s="224"/>
      <c r="Q723" s="224"/>
      <c r="R723" s="224"/>
      <c r="S723" s="224"/>
      <c r="T723" s="225"/>
      <c r="AT723" s="226" t="s">
        <v>167</v>
      </c>
      <c r="AU723" s="226" t="s">
        <v>165</v>
      </c>
      <c r="AV723" s="11" t="s">
        <v>165</v>
      </c>
      <c r="AW723" s="11" t="s">
        <v>34</v>
      </c>
      <c r="AX723" s="11" t="s">
        <v>8</v>
      </c>
      <c r="AY723" s="226" t="s">
        <v>157</v>
      </c>
    </row>
    <row r="724" spans="2:65" s="1" customFormat="1" ht="22.5" customHeight="1">
      <c r="B724" s="38"/>
      <c r="C724" s="204" t="s">
        <v>936</v>
      </c>
      <c r="D724" s="204" t="s">
        <v>159</v>
      </c>
      <c r="E724" s="205" t="s">
        <v>796</v>
      </c>
      <c r="F724" s="206" t="s">
        <v>797</v>
      </c>
      <c r="G724" s="207" t="s">
        <v>514</v>
      </c>
      <c r="H724" s="208">
        <v>0.91</v>
      </c>
      <c r="I724" s="209"/>
      <c r="J724" s="208">
        <f>ROUND(I724*H724,0)</f>
        <v>0</v>
      </c>
      <c r="K724" s="206" t="s">
        <v>163</v>
      </c>
      <c r="L724" s="43"/>
      <c r="M724" s="210" t="s">
        <v>20</v>
      </c>
      <c r="N724" s="211" t="s">
        <v>46</v>
      </c>
      <c r="O724" s="79"/>
      <c r="P724" s="212">
        <f>O724*H724</f>
        <v>0</v>
      </c>
      <c r="Q724" s="212">
        <v>0</v>
      </c>
      <c r="R724" s="212">
        <f>Q724*H724</f>
        <v>0</v>
      </c>
      <c r="S724" s="212">
        <v>0</v>
      </c>
      <c r="T724" s="213">
        <f>S724*H724</f>
        <v>0</v>
      </c>
      <c r="AR724" s="17" t="s">
        <v>247</v>
      </c>
      <c r="AT724" s="17" t="s">
        <v>159</v>
      </c>
      <c r="AU724" s="17" t="s">
        <v>165</v>
      </c>
      <c r="AY724" s="17" t="s">
        <v>157</v>
      </c>
      <c r="BE724" s="214">
        <f>IF(N724="základní",J724,0)</f>
        <v>0</v>
      </c>
      <c r="BF724" s="214">
        <f>IF(N724="snížená",J724,0)</f>
        <v>0</v>
      </c>
      <c r="BG724" s="214">
        <f>IF(N724="zákl. přenesená",J724,0)</f>
        <v>0</v>
      </c>
      <c r="BH724" s="214">
        <f>IF(N724="sníž. přenesená",J724,0)</f>
        <v>0</v>
      </c>
      <c r="BI724" s="214">
        <f>IF(N724="nulová",J724,0)</f>
        <v>0</v>
      </c>
      <c r="BJ724" s="17" t="s">
        <v>165</v>
      </c>
      <c r="BK724" s="214">
        <f>ROUND(I724*H724,0)</f>
        <v>0</v>
      </c>
      <c r="BL724" s="17" t="s">
        <v>247</v>
      </c>
      <c r="BM724" s="17" t="s">
        <v>3158</v>
      </c>
    </row>
    <row r="725" spans="2:63" s="10" customFormat="1" ht="22.8" customHeight="1">
      <c r="B725" s="188"/>
      <c r="C725" s="189"/>
      <c r="D725" s="190" t="s">
        <v>73</v>
      </c>
      <c r="E725" s="202" t="s">
        <v>3159</v>
      </c>
      <c r="F725" s="202" t="s">
        <v>3160</v>
      </c>
      <c r="G725" s="189"/>
      <c r="H725" s="189"/>
      <c r="I725" s="192"/>
      <c r="J725" s="203">
        <f>BK725</f>
        <v>0</v>
      </c>
      <c r="K725" s="189"/>
      <c r="L725" s="194"/>
      <c r="M725" s="195"/>
      <c r="N725" s="196"/>
      <c r="O725" s="196"/>
      <c r="P725" s="197">
        <f>SUM(P726:P733)</f>
        <v>0</v>
      </c>
      <c r="Q725" s="196"/>
      <c r="R725" s="197">
        <f>SUM(R726:R733)</f>
        <v>0.9741</v>
      </c>
      <c r="S725" s="196"/>
      <c r="T725" s="198">
        <f>SUM(T726:T733)</f>
        <v>0</v>
      </c>
      <c r="AR725" s="199" t="s">
        <v>8</v>
      </c>
      <c r="AT725" s="200" t="s">
        <v>73</v>
      </c>
      <c r="AU725" s="200" t="s">
        <v>8</v>
      </c>
      <c r="AY725" s="199" t="s">
        <v>157</v>
      </c>
      <c r="BK725" s="201">
        <f>SUM(BK726:BK733)</f>
        <v>0</v>
      </c>
    </row>
    <row r="726" spans="2:65" s="1" customFormat="1" ht="16.5" customHeight="1">
      <c r="B726" s="38"/>
      <c r="C726" s="204" t="s">
        <v>941</v>
      </c>
      <c r="D726" s="204" t="s">
        <v>159</v>
      </c>
      <c r="E726" s="205" t="s">
        <v>721</v>
      </c>
      <c r="F726" s="206" t="s">
        <v>722</v>
      </c>
      <c r="G726" s="207" t="s">
        <v>231</v>
      </c>
      <c r="H726" s="208">
        <v>200</v>
      </c>
      <c r="I726" s="209"/>
      <c r="J726" s="208">
        <f>ROUND(I726*H726,0)</f>
        <v>0</v>
      </c>
      <c r="K726" s="206" t="s">
        <v>209</v>
      </c>
      <c r="L726" s="43"/>
      <c r="M726" s="210" t="s">
        <v>20</v>
      </c>
      <c r="N726" s="211" t="s">
        <v>46</v>
      </c>
      <c r="O726" s="79"/>
      <c r="P726" s="212">
        <f>O726*H726</f>
        <v>0</v>
      </c>
      <c r="Q726" s="212">
        <v>0</v>
      </c>
      <c r="R726" s="212">
        <f>Q726*H726</f>
        <v>0</v>
      </c>
      <c r="S726" s="212">
        <v>0</v>
      </c>
      <c r="T726" s="213">
        <f>S726*H726</f>
        <v>0</v>
      </c>
      <c r="AR726" s="17" t="s">
        <v>164</v>
      </c>
      <c r="AT726" s="17" t="s">
        <v>159</v>
      </c>
      <c r="AU726" s="17" t="s">
        <v>165</v>
      </c>
      <c r="AY726" s="17" t="s">
        <v>157</v>
      </c>
      <c r="BE726" s="214">
        <f>IF(N726="základní",J726,0)</f>
        <v>0</v>
      </c>
      <c r="BF726" s="214">
        <f>IF(N726="snížená",J726,0)</f>
        <v>0</v>
      </c>
      <c r="BG726" s="214">
        <f>IF(N726="zákl. přenesená",J726,0)</f>
        <v>0</v>
      </c>
      <c r="BH726" s="214">
        <f>IF(N726="sníž. přenesená",J726,0)</f>
        <v>0</v>
      </c>
      <c r="BI726" s="214">
        <f>IF(N726="nulová",J726,0)</f>
        <v>0</v>
      </c>
      <c r="BJ726" s="17" t="s">
        <v>165</v>
      </c>
      <c r="BK726" s="214">
        <f>ROUND(I726*H726,0)</f>
        <v>0</v>
      </c>
      <c r="BL726" s="17" t="s">
        <v>164</v>
      </c>
      <c r="BM726" s="17" t="s">
        <v>3161</v>
      </c>
    </row>
    <row r="727" spans="2:51" s="11" customFormat="1" ht="12">
      <c r="B727" s="215"/>
      <c r="C727" s="216"/>
      <c r="D727" s="217" t="s">
        <v>167</v>
      </c>
      <c r="E727" s="218" t="s">
        <v>20</v>
      </c>
      <c r="F727" s="219" t="s">
        <v>3162</v>
      </c>
      <c r="G727" s="216"/>
      <c r="H727" s="220">
        <v>200</v>
      </c>
      <c r="I727" s="221"/>
      <c r="J727" s="216"/>
      <c r="K727" s="216"/>
      <c r="L727" s="222"/>
      <c r="M727" s="223"/>
      <c r="N727" s="224"/>
      <c r="O727" s="224"/>
      <c r="P727" s="224"/>
      <c r="Q727" s="224"/>
      <c r="R727" s="224"/>
      <c r="S727" s="224"/>
      <c r="T727" s="225"/>
      <c r="AT727" s="226" t="s">
        <v>167</v>
      </c>
      <c r="AU727" s="226" t="s">
        <v>165</v>
      </c>
      <c r="AV727" s="11" t="s">
        <v>165</v>
      </c>
      <c r="AW727" s="11" t="s">
        <v>34</v>
      </c>
      <c r="AX727" s="11" t="s">
        <v>8</v>
      </c>
      <c r="AY727" s="226" t="s">
        <v>157</v>
      </c>
    </row>
    <row r="728" spans="2:65" s="1" customFormat="1" ht="16.5" customHeight="1">
      <c r="B728" s="38"/>
      <c r="C728" s="248" t="s">
        <v>946</v>
      </c>
      <c r="D728" s="248" t="s">
        <v>223</v>
      </c>
      <c r="E728" s="249" t="s">
        <v>3163</v>
      </c>
      <c r="F728" s="250" t="s">
        <v>1443</v>
      </c>
      <c r="G728" s="251" t="s">
        <v>208</v>
      </c>
      <c r="H728" s="252">
        <v>170</v>
      </c>
      <c r="I728" s="253"/>
      <c r="J728" s="252">
        <f>ROUND(I728*H728,0)</f>
        <v>0</v>
      </c>
      <c r="K728" s="250" t="s">
        <v>209</v>
      </c>
      <c r="L728" s="254"/>
      <c r="M728" s="255" t="s">
        <v>20</v>
      </c>
      <c r="N728" s="256" t="s">
        <v>46</v>
      </c>
      <c r="O728" s="79"/>
      <c r="P728" s="212">
        <f>O728*H728</f>
        <v>0</v>
      </c>
      <c r="Q728" s="212">
        <v>0</v>
      </c>
      <c r="R728" s="212">
        <f>Q728*H728</f>
        <v>0</v>
      </c>
      <c r="S728" s="212">
        <v>0</v>
      </c>
      <c r="T728" s="213">
        <f>S728*H728</f>
        <v>0</v>
      </c>
      <c r="AR728" s="17" t="s">
        <v>200</v>
      </c>
      <c r="AT728" s="17" t="s">
        <v>223</v>
      </c>
      <c r="AU728" s="17" t="s">
        <v>165</v>
      </c>
      <c r="AY728" s="17" t="s">
        <v>157</v>
      </c>
      <c r="BE728" s="214">
        <f>IF(N728="základní",J728,0)</f>
        <v>0</v>
      </c>
      <c r="BF728" s="214">
        <f>IF(N728="snížená",J728,0)</f>
        <v>0</v>
      </c>
      <c r="BG728" s="214">
        <f>IF(N728="zákl. přenesená",J728,0)</f>
        <v>0</v>
      </c>
      <c r="BH728" s="214">
        <f>IF(N728="sníž. přenesená",J728,0)</f>
        <v>0</v>
      </c>
      <c r="BI728" s="214">
        <f>IF(N728="nulová",J728,0)</f>
        <v>0</v>
      </c>
      <c r="BJ728" s="17" t="s">
        <v>165</v>
      </c>
      <c r="BK728" s="214">
        <f>ROUND(I728*H728,0)</f>
        <v>0</v>
      </c>
      <c r="BL728" s="17" t="s">
        <v>164</v>
      </c>
      <c r="BM728" s="17" t="s">
        <v>3164</v>
      </c>
    </row>
    <row r="729" spans="2:51" s="11" customFormat="1" ht="12">
      <c r="B729" s="215"/>
      <c r="C729" s="216"/>
      <c r="D729" s="217" t="s">
        <v>167</v>
      </c>
      <c r="E729" s="218" t="s">
        <v>20</v>
      </c>
      <c r="F729" s="219" t="s">
        <v>1055</v>
      </c>
      <c r="G729" s="216"/>
      <c r="H729" s="220">
        <v>170</v>
      </c>
      <c r="I729" s="221"/>
      <c r="J729" s="216"/>
      <c r="K729" s="216"/>
      <c r="L729" s="222"/>
      <c r="M729" s="223"/>
      <c r="N729" s="224"/>
      <c r="O729" s="224"/>
      <c r="P729" s="224"/>
      <c r="Q729" s="224"/>
      <c r="R729" s="224"/>
      <c r="S729" s="224"/>
      <c r="T729" s="225"/>
      <c r="AT729" s="226" t="s">
        <v>167</v>
      </c>
      <c r="AU729" s="226" t="s">
        <v>165</v>
      </c>
      <c r="AV729" s="11" t="s">
        <v>165</v>
      </c>
      <c r="AW729" s="11" t="s">
        <v>34</v>
      </c>
      <c r="AX729" s="11" t="s">
        <v>8</v>
      </c>
      <c r="AY729" s="226" t="s">
        <v>157</v>
      </c>
    </row>
    <row r="730" spans="2:65" s="1" customFormat="1" ht="16.5" customHeight="1">
      <c r="B730" s="38"/>
      <c r="C730" s="204" t="s">
        <v>951</v>
      </c>
      <c r="D730" s="204" t="s">
        <v>159</v>
      </c>
      <c r="E730" s="205" t="s">
        <v>721</v>
      </c>
      <c r="F730" s="206" t="s">
        <v>722</v>
      </c>
      <c r="G730" s="207" t="s">
        <v>231</v>
      </c>
      <c r="H730" s="208">
        <v>200</v>
      </c>
      <c r="I730" s="209"/>
      <c r="J730" s="208">
        <f>ROUND(I730*H730,0)</f>
        <v>0</v>
      </c>
      <c r="K730" s="206" t="s">
        <v>209</v>
      </c>
      <c r="L730" s="43"/>
      <c r="M730" s="210" t="s">
        <v>20</v>
      </c>
      <c r="N730" s="211" t="s">
        <v>46</v>
      </c>
      <c r="O730" s="79"/>
      <c r="P730" s="212">
        <f>O730*H730</f>
        <v>0</v>
      </c>
      <c r="Q730" s="212">
        <v>0</v>
      </c>
      <c r="R730" s="212">
        <f>Q730*H730</f>
        <v>0</v>
      </c>
      <c r="S730" s="212">
        <v>0</v>
      </c>
      <c r="T730" s="213">
        <f>S730*H730</f>
        <v>0</v>
      </c>
      <c r="AR730" s="17" t="s">
        <v>164</v>
      </c>
      <c r="AT730" s="17" t="s">
        <v>159</v>
      </c>
      <c r="AU730" s="17" t="s">
        <v>165</v>
      </c>
      <c r="AY730" s="17" t="s">
        <v>157</v>
      </c>
      <c r="BE730" s="214">
        <f>IF(N730="základní",J730,0)</f>
        <v>0</v>
      </c>
      <c r="BF730" s="214">
        <f>IF(N730="snížená",J730,0)</f>
        <v>0</v>
      </c>
      <c r="BG730" s="214">
        <f>IF(N730="zákl. přenesená",J730,0)</f>
        <v>0</v>
      </c>
      <c r="BH730" s="214">
        <f>IF(N730="sníž. přenesená",J730,0)</f>
        <v>0</v>
      </c>
      <c r="BI730" s="214">
        <f>IF(N730="nulová",J730,0)</f>
        <v>0</v>
      </c>
      <c r="BJ730" s="17" t="s">
        <v>165</v>
      </c>
      <c r="BK730" s="214">
        <f>ROUND(I730*H730,0)</f>
        <v>0</v>
      </c>
      <c r="BL730" s="17" t="s">
        <v>164</v>
      </c>
      <c r="BM730" s="17" t="s">
        <v>3165</v>
      </c>
    </row>
    <row r="731" spans="2:51" s="11" customFormat="1" ht="12">
      <c r="B731" s="215"/>
      <c r="C731" s="216"/>
      <c r="D731" s="217" t="s">
        <v>167</v>
      </c>
      <c r="E731" s="218" t="s">
        <v>20</v>
      </c>
      <c r="F731" s="219" t="s">
        <v>3162</v>
      </c>
      <c r="G731" s="216"/>
      <c r="H731" s="220">
        <v>200</v>
      </c>
      <c r="I731" s="221"/>
      <c r="J731" s="216"/>
      <c r="K731" s="216"/>
      <c r="L731" s="222"/>
      <c r="M731" s="223"/>
      <c r="N731" s="224"/>
      <c r="O731" s="224"/>
      <c r="P731" s="224"/>
      <c r="Q731" s="224"/>
      <c r="R731" s="224"/>
      <c r="S731" s="224"/>
      <c r="T731" s="225"/>
      <c r="AT731" s="226" t="s">
        <v>167</v>
      </c>
      <c r="AU731" s="226" t="s">
        <v>165</v>
      </c>
      <c r="AV731" s="11" t="s">
        <v>165</v>
      </c>
      <c r="AW731" s="11" t="s">
        <v>34</v>
      </c>
      <c r="AX731" s="11" t="s">
        <v>8</v>
      </c>
      <c r="AY731" s="226" t="s">
        <v>157</v>
      </c>
    </row>
    <row r="732" spans="2:65" s="1" customFormat="1" ht="16.5" customHeight="1">
      <c r="B732" s="38"/>
      <c r="C732" s="204" t="s">
        <v>956</v>
      </c>
      <c r="D732" s="204" t="s">
        <v>159</v>
      </c>
      <c r="E732" s="205" t="s">
        <v>3166</v>
      </c>
      <c r="F732" s="206" t="s">
        <v>3167</v>
      </c>
      <c r="G732" s="207" t="s">
        <v>745</v>
      </c>
      <c r="H732" s="208">
        <v>170</v>
      </c>
      <c r="I732" s="209"/>
      <c r="J732" s="208">
        <f>ROUND(I732*H732,0)</f>
        <v>0</v>
      </c>
      <c r="K732" s="206" t="s">
        <v>163</v>
      </c>
      <c r="L732" s="43"/>
      <c r="M732" s="210" t="s">
        <v>20</v>
      </c>
      <c r="N732" s="211" t="s">
        <v>46</v>
      </c>
      <c r="O732" s="79"/>
      <c r="P732" s="212">
        <f>O732*H732</f>
        <v>0</v>
      </c>
      <c r="Q732" s="212">
        <v>0.00573</v>
      </c>
      <c r="R732" s="212">
        <f>Q732*H732</f>
        <v>0.9741</v>
      </c>
      <c r="S732" s="212">
        <v>0</v>
      </c>
      <c r="T732" s="213">
        <f>S732*H732</f>
        <v>0</v>
      </c>
      <c r="AR732" s="17" t="s">
        <v>247</v>
      </c>
      <c r="AT732" s="17" t="s">
        <v>159</v>
      </c>
      <c r="AU732" s="17" t="s">
        <v>165</v>
      </c>
      <c r="AY732" s="17" t="s">
        <v>157</v>
      </c>
      <c r="BE732" s="214">
        <f>IF(N732="základní",J732,0)</f>
        <v>0</v>
      </c>
      <c r="BF732" s="214">
        <f>IF(N732="snížená",J732,0)</f>
        <v>0</v>
      </c>
      <c r="BG732" s="214">
        <f>IF(N732="zákl. přenesená",J732,0)</f>
        <v>0</v>
      </c>
      <c r="BH732" s="214">
        <f>IF(N732="sníž. přenesená",J732,0)</f>
        <v>0</v>
      </c>
      <c r="BI732" s="214">
        <f>IF(N732="nulová",J732,0)</f>
        <v>0</v>
      </c>
      <c r="BJ732" s="17" t="s">
        <v>165</v>
      </c>
      <c r="BK732" s="214">
        <f>ROUND(I732*H732,0)</f>
        <v>0</v>
      </c>
      <c r="BL732" s="17" t="s">
        <v>247</v>
      </c>
      <c r="BM732" s="17" t="s">
        <v>3168</v>
      </c>
    </row>
    <row r="733" spans="2:51" s="11" customFormat="1" ht="12">
      <c r="B733" s="215"/>
      <c r="C733" s="216"/>
      <c r="D733" s="217" t="s">
        <v>167</v>
      </c>
      <c r="E733" s="218" t="s">
        <v>20</v>
      </c>
      <c r="F733" s="219" t="s">
        <v>3169</v>
      </c>
      <c r="G733" s="216"/>
      <c r="H733" s="220">
        <v>170</v>
      </c>
      <c r="I733" s="221"/>
      <c r="J733" s="216"/>
      <c r="K733" s="216"/>
      <c r="L733" s="222"/>
      <c r="M733" s="223"/>
      <c r="N733" s="224"/>
      <c r="O733" s="224"/>
      <c r="P733" s="224"/>
      <c r="Q733" s="224"/>
      <c r="R733" s="224"/>
      <c r="S733" s="224"/>
      <c r="T733" s="225"/>
      <c r="AT733" s="226" t="s">
        <v>167</v>
      </c>
      <c r="AU733" s="226" t="s">
        <v>165</v>
      </c>
      <c r="AV733" s="11" t="s">
        <v>165</v>
      </c>
      <c r="AW733" s="11" t="s">
        <v>34</v>
      </c>
      <c r="AX733" s="11" t="s">
        <v>8</v>
      </c>
      <c r="AY733" s="226" t="s">
        <v>157</v>
      </c>
    </row>
    <row r="734" spans="2:63" s="10" customFormat="1" ht="22.8" customHeight="1">
      <c r="B734" s="188"/>
      <c r="C734" s="189"/>
      <c r="D734" s="190" t="s">
        <v>73</v>
      </c>
      <c r="E734" s="202" t="s">
        <v>3170</v>
      </c>
      <c r="F734" s="202" t="s">
        <v>3171</v>
      </c>
      <c r="G734" s="189"/>
      <c r="H734" s="189"/>
      <c r="I734" s="192"/>
      <c r="J734" s="203">
        <f>BK734</f>
        <v>0</v>
      </c>
      <c r="K734" s="189"/>
      <c r="L734" s="194"/>
      <c r="M734" s="195"/>
      <c r="N734" s="196"/>
      <c r="O734" s="196"/>
      <c r="P734" s="197">
        <f>SUM(P735:P763)</f>
        <v>0</v>
      </c>
      <c r="Q734" s="196"/>
      <c r="R734" s="197">
        <f>SUM(R735:R763)</f>
        <v>0</v>
      </c>
      <c r="S734" s="196"/>
      <c r="T734" s="198">
        <f>SUM(T735:T763)</f>
        <v>0</v>
      </c>
      <c r="AR734" s="199" t="s">
        <v>165</v>
      </c>
      <c r="AT734" s="200" t="s">
        <v>73</v>
      </c>
      <c r="AU734" s="200" t="s">
        <v>8</v>
      </c>
      <c r="AY734" s="199" t="s">
        <v>157</v>
      </c>
      <c r="BK734" s="201">
        <f>SUM(BK735:BK763)</f>
        <v>0</v>
      </c>
    </row>
    <row r="735" spans="2:65" s="1" customFormat="1" ht="45" customHeight="1">
      <c r="B735" s="38"/>
      <c r="C735" s="204" t="s">
        <v>961</v>
      </c>
      <c r="D735" s="204" t="s">
        <v>159</v>
      </c>
      <c r="E735" s="205" t="s">
        <v>3172</v>
      </c>
      <c r="F735" s="206" t="s">
        <v>3173</v>
      </c>
      <c r="G735" s="207" t="s">
        <v>434</v>
      </c>
      <c r="H735" s="208">
        <v>1</v>
      </c>
      <c r="I735" s="209"/>
      <c r="J735" s="208">
        <f>ROUND(I735*H735,0)</f>
        <v>0</v>
      </c>
      <c r="K735" s="206" t="s">
        <v>209</v>
      </c>
      <c r="L735" s="43"/>
      <c r="M735" s="210" t="s">
        <v>20</v>
      </c>
      <c r="N735" s="211" t="s">
        <v>46</v>
      </c>
      <c r="O735" s="79"/>
      <c r="P735" s="212">
        <f>O735*H735</f>
        <v>0</v>
      </c>
      <c r="Q735" s="212">
        <v>0</v>
      </c>
      <c r="R735" s="212">
        <f>Q735*H735</f>
        <v>0</v>
      </c>
      <c r="S735" s="212">
        <v>0</v>
      </c>
      <c r="T735" s="213">
        <f>S735*H735</f>
        <v>0</v>
      </c>
      <c r="AR735" s="17" t="s">
        <v>247</v>
      </c>
      <c r="AT735" s="17" t="s">
        <v>159</v>
      </c>
      <c r="AU735" s="17" t="s">
        <v>165</v>
      </c>
      <c r="AY735" s="17" t="s">
        <v>157</v>
      </c>
      <c r="BE735" s="214">
        <f>IF(N735="základní",J735,0)</f>
        <v>0</v>
      </c>
      <c r="BF735" s="214">
        <f>IF(N735="snížená",J735,0)</f>
        <v>0</v>
      </c>
      <c r="BG735" s="214">
        <f>IF(N735="zákl. přenesená",J735,0)</f>
        <v>0</v>
      </c>
      <c r="BH735" s="214">
        <f>IF(N735="sníž. přenesená",J735,0)</f>
        <v>0</v>
      </c>
      <c r="BI735" s="214">
        <f>IF(N735="nulová",J735,0)</f>
        <v>0</v>
      </c>
      <c r="BJ735" s="17" t="s">
        <v>165</v>
      </c>
      <c r="BK735" s="214">
        <f>ROUND(I735*H735,0)</f>
        <v>0</v>
      </c>
      <c r="BL735" s="17" t="s">
        <v>247</v>
      </c>
      <c r="BM735" s="17" t="s">
        <v>3174</v>
      </c>
    </row>
    <row r="736" spans="2:51" s="11" customFormat="1" ht="12">
      <c r="B736" s="215"/>
      <c r="C736" s="216"/>
      <c r="D736" s="217" t="s">
        <v>167</v>
      </c>
      <c r="E736" s="218" t="s">
        <v>20</v>
      </c>
      <c r="F736" s="219" t="s">
        <v>8</v>
      </c>
      <c r="G736" s="216"/>
      <c r="H736" s="220">
        <v>1</v>
      </c>
      <c r="I736" s="221"/>
      <c r="J736" s="216"/>
      <c r="K736" s="216"/>
      <c r="L736" s="222"/>
      <c r="M736" s="223"/>
      <c r="N736" s="224"/>
      <c r="O736" s="224"/>
      <c r="P736" s="224"/>
      <c r="Q736" s="224"/>
      <c r="R736" s="224"/>
      <c r="S736" s="224"/>
      <c r="T736" s="225"/>
      <c r="AT736" s="226" t="s">
        <v>167</v>
      </c>
      <c r="AU736" s="226" t="s">
        <v>165</v>
      </c>
      <c r="AV736" s="11" t="s">
        <v>165</v>
      </c>
      <c r="AW736" s="11" t="s">
        <v>34</v>
      </c>
      <c r="AX736" s="11" t="s">
        <v>8</v>
      </c>
      <c r="AY736" s="226" t="s">
        <v>157</v>
      </c>
    </row>
    <row r="737" spans="2:65" s="1" customFormat="1" ht="45" customHeight="1">
      <c r="B737" s="38"/>
      <c r="C737" s="204" t="s">
        <v>966</v>
      </c>
      <c r="D737" s="204" t="s">
        <v>159</v>
      </c>
      <c r="E737" s="205" t="s">
        <v>3175</v>
      </c>
      <c r="F737" s="206" t="s">
        <v>3176</v>
      </c>
      <c r="G737" s="207" t="s">
        <v>434</v>
      </c>
      <c r="H737" s="208">
        <v>1</v>
      </c>
      <c r="I737" s="209"/>
      <c r="J737" s="208">
        <f>ROUND(I737*H737,0)</f>
        <v>0</v>
      </c>
      <c r="K737" s="206" t="s">
        <v>209</v>
      </c>
      <c r="L737" s="43"/>
      <c r="M737" s="210" t="s">
        <v>20</v>
      </c>
      <c r="N737" s="211" t="s">
        <v>46</v>
      </c>
      <c r="O737" s="79"/>
      <c r="P737" s="212">
        <f>O737*H737</f>
        <v>0</v>
      </c>
      <c r="Q737" s="212">
        <v>0</v>
      </c>
      <c r="R737" s="212">
        <f>Q737*H737</f>
        <v>0</v>
      </c>
      <c r="S737" s="212">
        <v>0</v>
      </c>
      <c r="T737" s="213">
        <f>S737*H737</f>
        <v>0</v>
      </c>
      <c r="AR737" s="17" t="s">
        <v>247</v>
      </c>
      <c r="AT737" s="17" t="s">
        <v>159</v>
      </c>
      <c r="AU737" s="17" t="s">
        <v>165</v>
      </c>
      <c r="AY737" s="17" t="s">
        <v>157</v>
      </c>
      <c r="BE737" s="214">
        <f>IF(N737="základní",J737,0)</f>
        <v>0</v>
      </c>
      <c r="BF737" s="214">
        <f>IF(N737="snížená",J737,0)</f>
        <v>0</v>
      </c>
      <c r="BG737" s="214">
        <f>IF(N737="zákl. přenesená",J737,0)</f>
        <v>0</v>
      </c>
      <c r="BH737" s="214">
        <f>IF(N737="sníž. přenesená",J737,0)</f>
        <v>0</v>
      </c>
      <c r="BI737" s="214">
        <f>IF(N737="nulová",J737,0)</f>
        <v>0</v>
      </c>
      <c r="BJ737" s="17" t="s">
        <v>165</v>
      </c>
      <c r="BK737" s="214">
        <f>ROUND(I737*H737,0)</f>
        <v>0</v>
      </c>
      <c r="BL737" s="17" t="s">
        <v>247</v>
      </c>
      <c r="BM737" s="17" t="s">
        <v>3177</v>
      </c>
    </row>
    <row r="738" spans="2:51" s="11" customFormat="1" ht="12">
      <c r="B738" s="215"/>
      <c r="C738" s="216"/>
      <c r="D738" s="217" t="s">
        <v>167</v>
      </c>
      <c r="E738" s="218" t="s">
        <v>20</v>
      </c>
      <c r="F738" s="219" t="s">
        <v>8</v>
      </c>
      <c r="G738" s="216"/>
      <c r="H738" s="220">
        <v>1</v>
      </c>
      <c r="I738" s="221"/>
      <c r="J738" s="216"/>
      <c r="K738" s="216"/>
      <c r="L738" s="222"/>
      <c r="M738" s="223"/>
      <c r="N738" s="224"/>
      <c r="O738" s="224"/>
      <c r="P738" s="224"/>
      <c r="Q738" s="224"/>
      <c r="R738" s="224"/>
      <c r="S738" s="224"/>
      <c r="T738" s="225"/>
      <c r="AT738" s="226" t="s">
        <v>167</v>
      </c>
      <c r="AU738" s="226" t="s">
        <v>165</v>
      </c>
      <c r="AV738" s="11" t="s">
        <v>165</v>
      </c>
      <c r="AW738" s="11" t="s">
        <v>34</v>
      </c>
      <c r="AX738" s="11" t="s">
        <v>8</v>
      </c>
      <c r="AY738" s="226" t="s">
        <v>157</v>
      </c>
    </row>
    <row r="739" spans="2:65" s="1" customFormat="1" ht="16.5" customHeight="1">
      <c r="B739" s="38"/>
      <c r="C739" s="248" t="s">
        <v>970</v>
      </c>
      <c r="D739" s="248" t="s">
        <v>223</v>
      </c>
      <c r="E739" s="249" t="s">
        <v>1442</v>
      </c>
      <c r="F739" s="250" t="s">
        <v>3178</v>
      </c>
      <c r="G739" s="251" t="s">
        <v>434</v>
      </c>
      <c r="H739" s="252">
        <v>2</v>
      </c>
      <c r="I739" s="253"/>
      <c r="J739" s="252">
        <f>ROUND(I739*H739,0)</f>
        <v>0</v>
      </c>
      <c r="K739" s="250" t="s">
        <v>209</v>
      </c>
      <c r="L739" s="254"/>
      <c r="M739" s="255" t="s">
        <v>20</v>
      </c>
      <c r="N739" s="256" t="s">
        <v>46</v>
      </c>
      <c r="O739" s="79"/>
      <c r="P739" s="212">
        <f>O739*H739</f>
        <v>0</v>
      </c>
      <c r="Q739" s="212">
        <v>0</v>
      </c>
      <c r="R739" s="212">
        <f>Q739*H739</f>
        <v>0</v>
      </c>
      <c r="S739" s="212">
        <v>0</v>
      </c>
      <c r="T739" s="213">
        <f>S739*H739</f>
        <v>0</v>
      </c>
      <c r="AR739" s="17" t="s">
        <v>374</v>
      </c>
      <c r="AT739" s="17" t="s">
        <v>223</v>
      </c>
      <c r="AU739" s="17" t="s">
        <v>165</v>
      </c>
      <c r="AY739" s="17" t="s">
        <v>157</v>
      </c>
      <c r="BE739" s="214">
        <f>IF(N739="základní",J739,0)</f>
        <v>0</v>
      </c>
      <c r="BF739" s="214">
        <f>IF(N739="snížená",J739,0)</f>
        <v>0</v>
      </c>
      <c r="BG739" s="214">
        <f>IF(N739="zákl. přenesená",J739,0)</f>
        <v>0</v>
      </c>
      <c r="BH739" s="214">
        <f>IF(N739="sníž. přenesená",J739,0)</f>
        <v>0</v>
      </c>
      <c r="BI739" s="214">
        <f>IF(N739="nulová",J739,0)</f>
        <v>0</v>
      </c>
      <c r="BJ739" s="17" t="s">
        <v>165</v>
      </c>
      <c r="BK739" s="214">
        <f>ROUND(I739*H739,0)</f>
        <v>0</v>
      </c>
      <c r="BL739" s="17" t="s">
        <v>247</v>
      </c>
      <c r="BM739" s="17" t="s">
        <v>3179</v>
      </c>
    </row>
    <row r="740" spans="2:51" s="11" customFormat="1" ht="12">
      <c r="B740" s="215"/>
      <c r="C740" s="216"/>
      <c r="D740" s="217" t="s">
        <v>167</v>
      </c>
      <c r="E740" s="218" t="s">
        <v>20</v>
      </c>
      <c r="F740" s="219" t="s">
        <v>165</v>
      </c>
      <c r="G740" s="216"/>
      <c r="H740" s="220">
        <v>2</v>
      </c>
      <c r="I740" s="221"/>
      <c r="J740" s="216"/>
      <c r="K740" s="216"/>
      <c r="L740" s="222"/>
      <c r="M740" s="223"/>
      <c r="N740" s="224"/>
      <c r="O740" s="224"/>
      <c r="P740" s="224"/>
      <c r="Q740" s="224"/>
      <c r="R740" s="224"/>
      <c r="S740" s="224"/>
      <c r="T740" s="225"/>
      <c r="AT740" s="226" t="s">
        <v>167</v>
      </c>
      <c r="AU740" s="226" t="s">
        <v>165</v>
      </c>
      <c r="AV740" s="11" t="s">
        <v>165</v>
      </c>
      <c r="AW740" s="11" t="s">
        <v>34</v>
      </c>
      <c r="AX740" s="11" t="s">
        <v>8</v>
      </c>
      <c r="AY740" s="226" t="s">
        <v>157</v>
      </c>
    </row>
    <row r="741" spans="2:65" s="1" customFormat="1" ht="16.5" customHeight="1">
      <c r="B741" s="38"/>
      <c r="C741" s="248" t="s">
        <v>975</v>
      </c>
      <c r="D741" s="248" t="s">
        <v>223</v>
      </c>
      <c r="E741" s="249" t="s">
        <v>756</v>
      </c>
      <c r="F741" s="250" t="s">
        <v>3146</v>
      </c>
      <c r="G741" s="251" t="s">
        <v>434</v>
      </c>
      <c r="H741" s="252">
        <v>2</v>
      </c>
      <c r="I741" s="253"/>
      <c r="J741" s="252">
        <f>ROUND(I741*H741,0)</f>
        <v>0</v>
      </c>
      <c r="K741" s="250" t="s">
        <v>209</v>
      </c>
      <c r="L741" s="254"/>
      <c r="M741" s="255" t="s">
        <v>20</v>
      </c>
      <c r="N741" s="256" t="s">
        <v>46</v>
      </c>
      <c r="O741" s="79"/>
      <c r="P741" s="212">
        <f>O741*H741</f>
        <v>0</v>
      </c>
      <c r="Q741" s="212">
        <v>0</v>
      </c>
      <c r="R741" s="212">
        <f>Q741*H741</f>
        <v>0</v>
      </c>
      <c r="S741" s="212">
        <v>0</v>
      </c>
      <c r="T741" s="213">
        <f>S741*H741</f>
        <v>0</v>
      </c>
      <c r="AR741" s="17" t="s">
        <v>374</v>
      </c>
      <c r="AT741" s="17" t="s">
        <v>223</v>
      </c>
      <c r="AU741" s="17" t="s">
        <v>165</v>
      </c>
      <c r="AY741" s="17" t="s">
        <v>157</v>
      </c>
      <c r="BE741" s="214">
        <f>IF(N741="základní",J741,0)</f>
        <v>0</v>
      </c>
      <c r="BF741" s="214">
        <f>IF(N741="snížená",J741,0)</f>
        <v>0</v>
      </c>
      <c r="BG741" s="214">
        <f>IF(N741="zákl. přenesená",J741,0)</f>
        <v>0</v>
      </c>
      <c r="BH741" s="214">
        <f>IF(N741="sníž. přenesená",J741,0)</f>
        <v>0</v>
      </c>
      <c r="BI741" s="214">
        <f>IF(N741="nulová",J741,0)</f>
        <v>0</v>
      </c>
      <c r="BJ741" s="17" t="s">
        <v>165</v>
      </c>
      <c r="BK741" s="214">
        <f>ROUND(I741*H741,0)</f>
        <v>0</v>
      </c>
      <c r="BL741" s="17" t="s">
        <v>247</v>
      </c>
      <c r="BM741" s="17" t="s">
        <v>3180</v>
      </c>
    </row>
    <row r="742" spans="2:51" s="11" customFormat="1" ht="12">
      <c r="B742" s="215"/>
      <c r="C742" s="216"/>
      <c r="D742" s="217" t="s">
        <v>167</v>
      </c>
      <c r="E742" s="218" t="s">
        <v>20</v>
      </c>
      <c r="F742" s="219" t="s">
        <v>165</v>
      </c>
      <c r="G742" s="216"/>
      <c r="H742" s="220">
        <v>2</v>
      </c>
      <c r="I742" s="221"/>
      <c r="J742" s="216"/>
      <c r="K742" s="216"/>
      <c r="L742" s="222"/>
      <c r="M742" s="223"/>
      <c r="N742" s="224"/>
      <c r="O742" s="224"/>
      <c r="P742" s="224"/>
      <c r="Q742" s="224"/>
      <c r="R742" s="224"/>
      <c r="S742" s="224"/>
      <c r="T742" s="225"/>
      <c r="AT742" s="226" t="s">
        <v>167</v>
      </c>
      <c r="AU742" s="226" t="s">
        <v>165</v>
      </c>
      <c r="AV742" s="11" t="s">
        <v>165</v>
      </c>
      <c r="AW742" s="11" t="s">
        <v>34</v>
      </c>
      <c r="AX742" s="11" t="s">
        <v>8</v>
      </c>
      <c r="AY742" s="226" t="s">
        <v>157</v>
      </c>
    </row>
    <row r="743" spans="2:65" s="1" customFormat="1" ht="16.5" customHeight="1">
      <c r="B743" s="38"/>
      <c r="C743" s="248" t="s">
        <v>980</v>
      </c>
      <c r="D743" s="248" t="s">
        <v>223</v>
      </c>
      <c r="E743" s="249" t="s">
        <v>760</v>
      </c>
      <c r="F743" s="250" t="s">
        <v>3148</v>
      </c>
      <c r="G743" s="251" t="s">
        <v>434</v>
      </c>
      <c r="H743" s="252">
        <v>1</v>
      </c>
      <c r="I743" s="253"/>
      <c r="J743" s="252">
        <f>ROUND(I743*H743,0)</f>
        <v>0</v>
      </c>
      <c r="K743" s="250" t="s">
        <v>209</v>
      </c>
      <c r="L743" s="254"/>
      <c r="M743" s="255" t="s">
        <v>20</v>
      </c>
      <c r="N743" s="256" t="s">
        <v>46</v>
      </c>
      <c r="O743" s="79"/>
      <c r="P743" s="212">
        <f>O743*H743</f>
        <v>0</v>
      </c>
      <c r="Q743" s="212">
        <v>0</v>
      </c>
      <c r="R743" s="212">
        <f>Q743*H743</f>
        <v>0</v>
      </c>
      <c r="S743" s="212">
        <v>0</v>
      </c>
      <c r="T743" s="213">
        <f>S743*H743</f>
        <v>0</v>
      </c>
      <c r="AR743" s="17" t="s">
        <v>374</v>
      </c>
      <c r="AT743" s="17" t="s">
        <v>223</v>
      </c>
      <c r="AU743" s="17" t="s">
        <v>165</v>
      </c>
      <c r="AY743" s="17" t="s">
        <v>157</v>
      </c>
      <c r="BE743" s="214">
        <f>IF(N743="základní",J743,0)</f>
        <v>0</v>
      </c>
      <c r="BF743" s="214">
        <f>IF(N743="snížená",J743,0)</f>
        <v>0</v>
      </c>
      <c r="BG743" s="214">
        <f>IF(N743="zákl. přenesená",J743,0)</f>
        <v>0</v>
      </c>
      <c r="BH743" s="214">
        <f>IF(N743="sníž. přenesená",J743,0)</f>
        <v>0</v>
      </c>
      <c r="BI743" s="214">
        <f>IF(N743="nulová",J743,0)</f>
        <v>0</v>
      </c>
      <c r="BJ743" s="17" t="s">
        <v>165</v>
      </c>
      <c r="BK743" s="214">
        <f>ROUND(I743*H743,0)</f>
        <v>0</v>
      </c>
      <c r="BL743" s="17" t="s">
        <v>247</v>
      </c>
      <c r="BM743" s="17" t="s">
        <v>3181</v>
      </c>
    </row>
    <row r="744" spans="2:51" s="11" customFormat="1" ht="12">
      <c r="B744" s="215"/>
      <c r="C744" s="216"/>
      <c r="D744" s="217" t="s">
        <v>167</v>
      </c>
      <c r="E744" s="218" t="s">
        <v>20</v>
      </c>
      <c r="F744" s="219" t="s">
        <v>8</v>
      </c>
      <c r="G744" s="216"/>
      <c r="H744" s="220">
        <v>1</v>
      </c>
      <c r="I744" s="221"/>
      <c r="J744" s="216"/>
      <c r="K744" s="216"/>
      <c r="L744" s="222"/>
      <c r="M744" s="223"/>
      <c r="N744" s="224"/>
      <c r="O744" s="224"/>
      <c r="P744" s="224"/>
      <c r="Q744" s="224"/>
      <c r="R744" s="224"/>
      <c r="S744" s="224"/>
      <c r="T744" s="225"/>
      <c r="AT744" s="226" t="s">
        <v>167</v>
      </c>
      <c r="AU744" s="226" t="s">
        <v>165</v>
      </c>
      <c r="AV744" s="11" t="s">
        <v>165</v>
      </c>
      <c r="AW744" s="11" t="s">
        <v>34</v>
      </c>
      <c r="AX744" s="11" t="s">
        <v>8</v>
      </c>
      <c r="AY744" s="226" t="s">
        <v>157</v>
      </c>
    </row>
    <row r="745" spans="2:65" s="1" customFormat="1" ht="16.5" customHeight="1">
      <c r="B745" s="38"/>
      <c r="C745" s="248" t="s">
        <v>985</v>
      </c>
      <c r="D745" s="248" t="s">
        <v>223</v>
      </c>
      <c r="E745" s="249" t="s">
        <v>3182</v>
      </c>
      <c r="F745" s="250" t="s">
        <v>3183</v>
      </c>
      <c r="G745" s="251" t="s">
        <v>434</v>
      </c>
      <c r="H745" s="252">
        <v>2</v>
      </c>
      <c r="I745" s="253"/>
      <c r="J745" s="252">
        <f>ROUND(I745*H745,0)</f>
        <v>0</v>
      </c>
      <c r="K745" s="250" t="s">
        <v>209</v>
      </c>
      <c r="L745" s="254"/>
      <c r="M745" s="255" t="s">
        <v>20</v>
      </c>
      <c r="N745" s="256" t="s">
        <v>46</v>
      </c>
      <c r="O745" s="79"/>
      <c r="P745" s="212">
        <f>O745*H745</f>
        <v>0</v>
      </c>
      <c r="Q745" s="212">
        <v>0</v>
      </c>
      <c r="R745" s="212">
        <f>Q745*H745</f>
        <v>0</v>
      </c>
      <c r="S745" s="212">
        <v>0</v>
      </c>
      <c r="T745" s="213">
        <f>S745*H745</f>
        <v>0</v>
      </c>
      <c r="AR745" s="17" t="s">
        <v>374</v>
      </c>
      <c r="AT745" s="17" t="s">
        <v>223</v>
      </c>
      <c r="AU745" s="17" t="s">
        <v>165</v>
      </c>
      <c r="AY745" s="17" t="s">
        <v>157</v>
      </c>
      <c r="BE745" s="214">
        <f>IF(N745="základní",J745,0)</f>
        <v>0</v>
      </c>
      <c r="BF745" s="214">
        <f>IF(N745="snížená",J745,0)</f>
        <v>0</v>
      </c>
      <c r="BG745" s="214">
        <f>IF(N745="zákl. přenesená",J745,0)</f>
        <v>0</v>
      </c>
      <c r="BH745" s="214">
        <f>IF(N745="sníž. přenesená",J745,0)</f>
        <v>0</v>
      </c>
      <c r="BI745" s="214">
        <f>IF(N745="nulová",J745,0)</f>
        <v>0</v>
      </c>
      <c r="BJ745" s="17" t="s">
        <v>165</v>
      </c>
      <c r="BK745" s="214">
        <f>ROUND(I745*H745,0)</f>
        <v>0</v>
      </c>
      <c r="BL745" s="17" t="s">
        <v>247</v>
      </c>
      <c r="BM745" s="17" t="s">
        <v>3184</v>
      </c>
    </row>
    <row r="746" spans="2:51" s="11" customFormat="1" ht="12">
      <c r="B746" s="215"/>
      <c r="C746" s="216"/>
      <c r="D746" s="217" t="s">
        <v>167</v>
      </c>
      <c r="E746" s="218" t="s">
        <v>20</v>
      </c>
      <c r="F746" s="219" t="s">
        <v>165</v>
      </c>
      <c r="G746" s="216"/>
      <c r="H746" s="220">
        <v>2</v>
      </c>
      <c r="I746" s="221"/>
      <c r="J746" s="216"/>
      <c r="K746" s="216"/>
      <c r="L746" s="222"/>
      <c r="M746" s="223"/>
      <c r="N746" s="224"/>
      <c r="O746" s="224"/>
      <c r="P746" s="224"/>
      <c r="Q746" s="224"/>
      <c r="R746" s="224"/>
      <c r="S746" s="224"/>
      <c r="T746" s="225"/>
      <c r="AT746" s="226" t="s">
        <v>167</v>
      </c>
      <c r="AU746" s="226" t="s">
        <v>165</v>
      </c>
      <c r="AV746" s="11" t="s">
        <v>165</v>
      </c>
      <c r="AW746" s="11" t="s">
        <v>34</v>
      </c>
      <c r="AX746" s="11" t="s">
        <v>8</v>
      </c>
      <c r="AY746" s="226" t="s">
        <v>157</v>
      </c>
    </row>
    <row r="747" spans="2:65" s="1" customFormat="1" ht="16.5" customHeight="1">
      <c r="B747" s="38"/>
      <c r="C747" s="248" t="s">
        <v>990</v>
      </c>
      <c r="D747" s="248" t="s">
        <v>223</v>
      </c>
      <c r="E747" s="249" t="s">
        <v>3185</v>
      </c>
      <c r="F747" s="250" t="s">
        <v>3186</v>
      </c>
      <c r="G747" s="251" t="s">
        <v>434</v>
      </c>
      <c r="H747" s="252">
        <v>2</v>
      </c>
      <c r="I747" s="253"/>
      <c r="J747" s="252">
        <f>ROUND(I747*H747,0)</f>
        <v>0</v>
      </c>
      <c r="K747" s="250" t="s">
        <v>209</v>
      </c>
      <c r="L747" s="254"/>
      <c r="M747" s="255" t="s">
        <v>20</v>
      </c>
      <c r="N747" s="256" t="s">
        <v>46</v>
      </c>
      <c r="O747" s="79"/>
      <c r="P747" s="212">
        <f>O747*H747</f>
        <v>0</v>
      </c>
      <c r="Q747" s="212">
        <v>0</v>
      </c>
      <c r="R747" s="212">
        <f>Q747*H747</f>
        <v>0</v>
      </c>
      <c r="S747" s="212">
        <v>0</v>
      </c>
      <c r="T747" s="213">
        <f>S747*H747</f>
        <v>0</v>
      </c>
      <c r="AR747" s="17" t="s">
        <v>374</v>
      </c>
      <c r="AT747" s="17" t="s">
        <v>223</v>
      </c>
      <c r="AU747" s="17" t="s">
        <v>165</v>
      </c>
      <c r="AY747" s="17" t="s">
        <v>157</v>
      </c>
      <c r="BE747" s="214">
        <f>IF(N747="základní",J747,0)</f>
        <v>0</v>
      </c>
      <c r="BF747" s="214">
        <f>IF(N747="snížená",J747,0)</f>
        <v>0</v>
      </c>
      <c r="BG747" s="214">
        <f>IF(N747="zákl. přenesená",J747,0)</f>
        <v>0</v>
      </c>
      <c r="BH747" s="214">
        <f>IF(N747="sníž. přenesená",J747,0)</f>
        <v>0</v>
      </c>
      <c r="BI747" s="214">
        <f>IF(N747="nulová",J747,0)</f>
        <v>0</v>
      </c>
      <c r="BJ747" s="17" t="s">
        <v>165</v>
      </c>
      <c r="BK747" s="214">
        <f>ROUND(I747*H747,0)</f>
        <v>0</v>
      </c>
      <c r="BL747" s="17" t="s">
        <v>247</v>
      </c>
      <c r="BM747" s="17" t="s">
        <v>3187</v>
      </c>
    </row>
    <row r="748" spans="2:51" s="11" customFormat="1" ht="12">
      <c r="B748" s="215"/>
      <c r="C748" s="216"/>
      <c r="D748" s="217" t="s">
        <v>167</v>
      </c>
      <c r="E748" s="218" t="s">
        <v>20</v>
      </c>
      <c r="F748" s="219" t="s">
        <v>165</v>
      </c>
      <c r="G748" s="216"/>
      <c r="H748" s="220">
        <v>2</v>
      </c>
      <c r="I748" s="221"/>
      <c r="J748" s="216"/>
      <c r="K748" s="216"/>
      <c r="L748" s="222"/>
      <c r="M748" s="223"/>
      <c r="N748" s="224"/>
      <c r="O748" s="224"/>
      <c r="P748" s="224"/>
      <c r="Q748" s="224"/>
      <c r="R748" s="224"/>
      <c r="S748" s="224"/>
      <c r="T748" s="225"/>
      <c r="AT748" s="226" t="s">
        <v>167</v>
      </c>
      <c r="AU748" s="226" t="s">
        <v>165</v>
      </c>
      <c r="AV748" s="11" t="s">
        <v>165</v>
      </c>
      <c r="AW748" s="11" t="s">
        <v>34</v>
      </c>
      <c r="AX748" s="11" t="s">
        <v>8</v>
      </c>
      <c r="AY748" s="226" t="s">
        <v>157</v>
      </c>
    </row>
    <row r="749" spans="2:65" s="1" customFormat="1" ht="16.5" customHeight="1">
      <c r="B749" s="38"/>
      <c r="C749" s="248" t="s">
        <v>994</v>
      </c>
      <c r="D749" s="248" t="s">
        <v>223</v>
      </c>
      <c r="E749" s="249" t="s">
        <v>3188</v>
      </c>
      <c r="F749" s="250" t="s">
        <v>3189</v>
      </c>
      <c r="G749" s="251" t="s">
        <v>434</v>
      </c>
      <c r="H749" s="252">
        <v>2</v>
      </c>
      <c r="I749" s="253"/>
      <c r="J749" s="252">
        <f>ROUND(I749*H749,0)</f>
        <v>0</v>
      </c>
      <c r="K749" s="250" t="s">
        <v>209</v>
      </c>
      <c r="L749" s="254"/>
      <c r="M749" s="255" t="s">
        <v>20</v>
      </c>
      <c r="N749" s="256" t="s">
        <v>46</v>
      </c>
      <c r="O749" s="79"/>
      <c r="P749" s="212">
        <f>O749*H749</f>
        <v>0</v>
      </c>
      <c r="Q749" s="212">
        <v>0</v>
      </c>
      <c r="R749" s="212">
        <f>Q749*H749</f>
        <v>0</v>
      </c>
      <c r="S749" s="212">
        <v>0</v>
      </c>
      <c r="T749" s="213">
        <f>S749*H749</f>
        <v>0</v>
      </c>
      <c r="AR749" s="17" t="s">
        <v>374</v>
      </c>
      <c r="AT749" s="17" t="s">
        <v>223</v>
      </c>
      <c r="AU749" s="17" t="s">
        <v>165</v>
      </c>
      <c r="AY749" s="17" t="s">
        <v>157</v>
      </c>
      <c r="BE749" s="214">
        <f>IF(N749="základní",J749,0)</f>
        <v>0</v>
      </c>
      <c r="BF749" s="214">
        <f>IF(N749="snížená",J749,0)</f>
        <v>0</v>
      </c>
      <c r="BG749" s="214">
        <f>IF(N749="zákl. přenesená",J749,0)</f>
        <v>0</v>
      </c>
      <c r="BH749" s="214">
        <f>IF(N749="sníž. přenesená",J749,0)</f>
        <v>0</v>
      </c>
      <c r="BI749" s="214">
        <f>IF(N749="nulová",J749,0)</f>
        <v>0</v>
      </c>
      <c r="BJ749" s="17" t="s">
        <v>165</v>
      </c>
      <c r="BK749" s="214">
        <f>ROUND(I749*H749,0)</f>
        <v>0</v>
      </c>
      <c r="BL749" s="17" t="s">
        <v>247</v>
      </c>
      <c r="BM749" s="17" t="s">
        <v>3190</v>
      </c>
    </row>
    <row r="750" spans="2:51" s="11" customFormat="1" ht="12">
      <c r="B750" s="215"/>
      <c r="C750" s="216"/>
      <c r="D750" s="217" t="s">
        <v>167</v>
      </c>
      <c r="E750" s="218" t="s">
        <v>20</v>
      </c>
      <c r="F750" s="219" t="s">
        <v>165</v>
      </c>
      <c r="G750" s="216"/>
      <c r="H750" s="220">
        <v>2</v>
      </c>
      <c r="I750" s="221"/>
      <c r="J750" s="216"/>
      <c r="K750" s="216"/>
      <c r="L750" s="222"/>
      <c r="M750" s="223"/>
      <c r="N750" s="224"/>
      <c r="O750" s="224"/>
      <c r="P750" s="224"/>
      <c r="Q750" s="224"/>
      <c r="R750" s="224"/>
      <c r="S750" s="224"/>
      <c r="T750" s="225"/>
      <c r="AT750" s="226" t="s">
        <v>167</v>
      </c>
      <c r="AU750" s="226" t="s">
        <v>165</v>
      </c>
      <c r="AV750" s="11" t="s">
        <v>165</v>
      </c>
      <c r="AW750" s="11" t="s">
        <v>34</v>
      </c>
      <c r="AX750" s="11" t="s">
        <v>8</v>
      </c>
      <c r="AY750" s="226" t="s">
        <v>157</v>
      </c>
    </row>
    <row r="751" spans="2:65" s="1" customFormat="1" ht="16.5" customHeight="1">
      <c r="B751" s="38"/>
      <c r="C751" s="248" t="s">
        <v>998</v>
      </c>
      <c r="D751" s="248" t="s">
        <v>223</v>
      </c>
      <c r="E751" s="249" t="s">
        <v>3191</v>
      </c>
      <c r="F751" s="250" t="s">
        <v>3192</v>
      </c>
      <c r="G751" s="251" t="s">
        <v>434</v>
      </c>
      <c r="H751" s="252">
        <v>2</v>
      </c>
      <c r="I751" s="253"/>
      <c r="J751" s="252">
        <f>ROUND(I751*H751,0)</f>
        <v>0</v>
      </c>
      <c r="K751" s="250" t="s">
        <v>209</v>
      </c>
      <c r="L751" s="254"/>
      <c r="M751" s="255" t="s">
        <v>20</v>
      </c>
      <c r="N751" s="256" t="s">
        <v>46</v>
      </c>
      <c r="O751" s="79"/>
      <c r="P751" s="212">
        <f>O751*H751</f>
        <v>0</v>
      </c>
      <c r="Q751" s="212">
        <v>0</v>
      </c>
      <c r="R751" s="212">
        <f>Q751*H751</f>
        <v>0</v>
      </c>
      <c r="S751" s="212">
        <v>0</v>
      </c>
      <c r="T751" s="213">
        <f>S751*H751</f>
        <v>0</v>
      </c>
      <c r="AR751" s="17" t="s">
        <v>374</v>
      </c>
      <c r="AT751" s="17" t="s">
        <v>223</v>
      </c>
      <c r="AU751" s="17" t="s">
        <v>165</v>
      </c>
      <c r="AY751" s="17" t="s">
        <v>157</v>
      </c>
      <c r="BE751" s="214">
        <f>IF(N751="základní",J751,0)</f>
        <v>0</v>
      </c>
      <c r="BF751" s="214">
        <f>IF(N751="snížená",J751,0)</f>
        <v>0</v>
      </c>
      <c r="BG751" s="214">
        <f>IF(N751="zákl. přenesená",J751,0)</f>
        <v>0</v>
      </c>
      <c r="BH751" s="214">
        <f>IF(N751="sníž. přenesená",J751,0)</f>
        <v>0</v>
      </c>
      <c r="BI751" s="214">
        <f>IF(N751="nulová",J751,0)</f>
        <v>0</v>
      </c>
      <c r="BJ751" s="17" t="s">
        <v>165</v>
      </c>
      <c r="BK751" s="214">
        <f>ROUND(I751*H751,0)</f>
        <v>0</v>
      </c>
      <c r="BL751" s="17" t="s">
        <v>247</v>
      </c>
      <c r="BM751" s="17" t="s">
        <v>3193</v>
      </c>
    </row>
    <row r="752" spans="2:51" s="11" customFormat="1" ht="12">
      <c r="B752" s="215"/>
      <c r="C752" s="216"/>
      <c r="D752" s="217" t="s">
        <v>167</v>
      </c>
      <c r="E752" s="218" t="s">
        <v>20</v>
      </c>
      <c r="F752" s="219" t="s">
        <v>165</v>
      </c>
      <c r="G752" s="216"/>
      <c r="H752" s="220">
        <v>2</v>
      </c>
      <c r="I752" s="221"/>
      <c r="J752" s="216"/>
      <c r="K752" s="216"/>
      <c r="L752" s="222"/>
      <c r="M752" s="223"/>
      <c r="N752" s="224"/>
      <c r="O752" s="224"/>
      <c r="P752" s="224"/>
      <c r="Q752" s="224"/>
      <c r="R752" s="224"/>
      <c r="S752" s="224"/>
      <c r="T752" s="225"/>
      <c r="AT752" s="226" t="s">
        <v>167</v>
      </c>
      <c r="AU752" s="226" t="s">
        <v>165</v>
      </c>
      <c r="AV752" s="11" t="s">
        <v>165</v>
      </c>
      <c r="AW752" s="11" t="s">
        <v>34</v>
      </c>
      <c r="AX752" s="11" t="s">
        <v>8</v>
      </c>
      <c r="AY752" s="226" t="s">
        <v>157</v>
      </c>
    </row>
    <row r="753" spans="2:65" s="1" customFormat="1" ht="22.5" customHeight="1">
      <c r="B753" s="38"/>
      <c r="C753" s="248" t="s">
        <v>1004</v>
      </c>
      <c r="D753" s="248" t="s">
        <v>223</v>
      </c>
      <c r="E753" s="249" t="s">
        <v>3194</v>
      </c>
      <c r="F753" s="250" t="s">
        <v>3195</v>
      </c>
      <c r="G753" s="251" t="s">
        <v>434</v>
      </c>
      <c r="H753" s="252">
        <v>1</v>
      </c>
      <c r="I753" s="253"/>
      <c r="J753" s="252">
        <f>ROUND(I753*H753,0)</f>
        <v>0</v>
      </c>
      <c r="K753" s="250" t="s">
        <v>209</v>
      </c>
      <c r="L753" s="254"/>
      <c r="M753" s="255" t="s">
        <v>20</v>
      </c>
      <c r="N753" s="256" t="s">
        <v>46</v>
      </c>
      <c r="O753" s="79"/>
      <c r="P753" s="212">
        <f>O753*H753</f>
        <v>0</v>
      </c>
      <c r="Q753" s="212">
        <v>0</v>
      </c>
      <c r="R753" s="212">
        <f>Q753*H753</f>
        <v>0</v>
      </c>
      <c r="S753" s="212">
        <v>0</v>
      </c>
      <c r="T753" s="213">
        <f>S753*H753</f>
        <v>0</v>
      </c>
      <c r="AR753" s="17" t="s">
        <v>374</v>
      </c>
      <c r="AT753" s="17" t="s">
        <v>223</v>
      </c>
      <c r="AU753" s="17" t="s">
        <v>165</v>
      </c>
      <c r="AY753" s="17" t="s">
        <v>157</v>
      </c>
      <c r="BE753" s="214">
        <f>IF(N753="základní",J753,0)</f>
        <v>0</v>
      </c>
      <c r="BF753" s="214">
        <f>IF(N753="snížená",J753,0)</f>
        <v>0</v>
      </c>
      <c r="BG753" s="214">
        <f>IF(N753="zákl. přenesená",J753,0)</f>
        <v>0</v>
      </c>
      <c r="BH753" s="214">
        <f>IF(N753="sníž. přenesená",J753,0)</f>
        <v>0</v>
      </c>
      <c r="BI753" s="214">
        <f>IF(N753="nulová",J753,0)</f>
        <v>0</v>
      </c>
      <c r="BJ753" s="17" t="s">
        <v>165</v>
      </c>
      <c r="BK753" s="214">
        <f>ROUND(I753*H753,0)</f>
        <v>0</v>
      </c>
      <c r="BL753" s="17" t="s">
        <v>247</v>
      </c>
      <c r="BM753" s="17" t="s">
        <v>3196</v>
      </c>
    </row>
    <row r="754" spans="2:51" s="11" customFormat="1" ht="12">
      <c r="B754" s="215"/>
      <c r="C754" s="216"/>
      <c r="D754" s="217" t="s">
        <v>167</v>
      </c>
      <c r="E754" s="218" t="s">
        <v>20</v>
      </c>
      <c r="F754" s="219" t="s">
        <v>8</v>
      </c>
      <c r="G754" s="216"/>
      <c r="H754" s="220">
        <v>1</v>
      </c>
      <c r="I754" s="221"/>
      <c r="J754" s="216"/>
      <c r="K754" s="216"/>
      <c r="L754" s="222"/>
      <c r="M754" s="223"/>
      <c r="N754" s="224"/>
      <c r="O754" s="224"/>
      <c r="P754" s="224"/>
      <c r="Q754" s="224"/>
      <c r="R754" s="224"/>
      <c r="S754" s="224"/>
      <c r="T754" s="225"/>
      <c r="AT754" s="226" t="s">
        <v>167</v>
      </c>
      <c r="AU754" s="226" t="s">
        <v>165</v>
      </c>
      <c r="AV754" s="11" t="s">
        <v>165</v>
      </c>
      <c r="AW754" s="11" t="s">
        <v>34</v>
      </c>
      <c r="AX754" s="11" t="s">
        <v>8</v>
      </c>
      <c r="AY754" s="226" t="s">
        <v>157</v>
      </c>
    </row>
    <row r="755" spans="2:65" s="1" customFormat="1" ht="16.5" customHeight="1">
      <c r="B755" s="38"/>
      <c r="C755" s="248" t="s">
        <v>1008</v>
      </c>
      <c r="D755" s="248" t="s">
        <v>223</v>
      </c>
      <c r="E755" s="249" t="s">
        <v>3197</v>
      </c>
      <c r="F755" s="250" t="s">
        <v>3198</v>
      </c>
      <c r="G755" s="251" t="s">
        <v>434</v>
      </c>
      <c r="H755" s="252">
        <v>1</v>
      </c>
      <c r="I755" s="253"/>
      <c r="J755" s="252">
        <f>ROUND(I755*H755,0)</f>
        <v>0</v>
      </c>
      <c r="K755" s="250" t="s">
        <v>209</v>
      </c>
      <c r="L755" s="254"/>
      <c r="M755" s="255" t="s">
        <v>20</v>
      </c>
      <c r="N755" s="256" t="s">
        <v>46</v>
      </c>
      <c r="O755" s="79"/>
      <c r="P755" s="212">
        <f>O755*H755</f>
        <v>0</v>
      </c>
      <c r="Q755" s="212">
        <v>0</v>
      </c>
      <c r="R755" s="212">
        <f>Q755*H755</f>
        <v>0</v>
      </c>
      <c r="S755" s="212">
        <v>0</v>
      </c>
      <c r="T755" s="213">
        <f>S755*H755</f>
        <v>0</v>
      </c>
      <c r="AR755" s="17" t="s">
        <v>374</v>
      </c>
      <c r="AT755" s="17" t="s">
        <v>223</v>
      </c>
      <c r="AU755" s="17" t="s">
        <v>165</v>
      </c>
      <c r="AY755" s="17" t="s">
        <v>157</v>
      </c>
      <c r="BE755" s="214">
        <f>IF(N755="základní",J755,0)</f>
        <v>0</v>
      </c>
      <c r="BF755" s="214">
        <f>IF(N755="snížená",J755,0)</f>
        <v>0</v>
      </c>
      <c r="BG755" s="214">
        <f>IF(N755="zákl. přenesená",J755,0)</f>
        <v>0</v>
      </c>
      <c r="BH755" s="214">
        <f>IF(N755="sníž. přenesená",J755,0)</f>
        <v>0</v>
      </c>
      <c r="BI755" s="214">
        <f>IF(N755="nulová",J755,0)</f>
        <v>0</v>
      </c>
      <c r="BJ755" s="17" t="s">
        <v>165</v>
      </c>
      <c r="BK755" s="214">
        <f>ROUND(I755*H755,0)</f>
        <v>0</v>
      </c>
      <c r="BL755" s="17" t="s">
        <v>247</v>
      </c>
      <c r="BM755" s="17" t="s">
        <v>3199</v>
      </c>
    </row>
    <row r="756" spans="2:51" s="11" customFormat="1" ht="12">
      <c r="B756" s="215"/>
      <c r="C756" s="216"/>
      <c r="D756" s="217" t="s">
        <v>167</v>
      </c>
      <c r="E756" s="218" t="s">
        <v>20</v>
      </c>
      <c r="F756" s="219" t="s">
        <v>8</v>
      </c>
      <c r="G756" s="216"/>
      <c r="H756" s="220">
        <v>1</v>
      </c>
      <c r="I756" s="221"/>
      <c r="J756" s="216"/>
      <c r="K756" s="216"/>
      <c r="L756" s="222"/>
      <c r="M756" s="223"/>
      <c r="N756" s="224"/>
      <c r="O756" s="224"/>
      <c r="P756" s="224"/>
      <c r="Q756" s="224"/>
      <c r="R756" s="224"/>
      <c r="S756" s="224"/>
      <c r="T756" s="225"/>
      <c r="AT756" s="226" t="s">
        <v>167</v>
      </c>
      <c r="AU756" s="226" t="s">
        <v>165</v>
      </c>
      <c r="AV756" s="11" t="s">
        <v>165</v>
      </c>
      <c r="AW756" s="11" t="s">
        <v>34</v>
      </c>
      <c r="AX756" s="11" t="s">
        <v>8</v>
      </c>
      <c r="AY756" s="226" t="s">
        <v>157</v>
      </c>
    </row>
    <row r="757" spans="2:65" s="1" customFormat="1" ht="16.5" customHeight="1">
      <c r="B757" s="38"/>
      <c r="C757" s="248" t="s">
        <v>1013</v>
      </c>
      <c r="D757" s="248" t="s">
        <v>223</v>
      </c>
      <c r="E757" s="249" t="s">
        <v>3200</v>
      </c>
      <c r="F757" s="250" t="s">
        <v>3201</v>
      </c>
      <c r="G757" s="251" t="s">
        <v>434</v>
      </c>
      <c r="H757" s="252">
        <v>2</v>
      </c>
      <c r="I757" s="253"/>
      <c r="J757" s="252">
        <f>ROUND(I757*H757,0)</f>
        <v>0</v>
      </c>
      <c r="K757" s="250" t="s">
        <v>209</v>
      </c>
      <c r="L757" s="254"/>
      <c r="M757" s="255" t="s">
        <v>20</v>
      </c>
      <c r="N757" s="256" t="s">
        <v>46</v>
      </c>
      <c r="O757" s="79"/>
      <c r="P757" s="212">
        <f>O757*H757</f>
        <v>0</v>
      </c>
      <c r="Q757" s="212">
        <v>0</v>
      </c>
      <c r="R757" s="212">
        <f>Q757*H757</f>
        <v>0</v>
      </c>
      <c r="S757" s="212">
        <v>0</v>
      </c>
      <c r="T757" s="213">
        <f>S757*H757</f>
        <v>0</v>
      </c>
      <c r="AR757" s="17" t="s">
        <v>374</v>
      </c>
      <c r="AT757" s="17" t="s">
        <v>223</v>
      </c>
      <c r="AU757" s="17" t="s">
        <v>165</v>
      </c>
      <c r="AY757" s="17" t="s">
        <v>157</v>
      </c>
      <c r="BE757" s="214">
        <f>IF(N757="základní",J757,0)</f>
        <v>0</v>
      </c>
      <c r="BF757" s="214">
        <f>IF(N757="snížená",J757,0)</f>
        <v>0</v>
      </c>
      <c r="BG757" s="214">
        <f>IF(N757="zákl. přenesená",J757,0)</f>
        <v>0</v>
      </c>
      <c r="BH757" s="214">
        <f>IF(N757="sníž. přenesená",J757,0)</f>
        <v>0</v>
      </c>
      <c r="BI757" s="214">
        <f>IF(N757="nulová",J757,0)</f>
        <v>0</v>
      </c>
      <c r="BJ757" s="17" t="s">
        <v>165</v>
      </c>
      <c r="BK757" s="214">
        <f>ROUND(I757*H757,0)</f>
        <v>0</v>
      </c>
      <c r="BL757" s="17" t="s">
        <v>247</v>
      </c>
      <c r="BM757" s="17" t="s">
        <v>3202</v>
      </c>
    </row>
    <row r="758" spans="2:51" s="11" customFormat="1" ht="12">
      <c r="B758" s="215"/>
      <c r="C758" s="216"/>
      <c r="D758" s="217" t="s">
        <v>167</v>
      </c>
      <c r="E758" s="218" t="s">
        <v>20</v>
      </c>
      <c r="F758" s="219" t="s">
        <v>165</v>
      </c>
      <c r="G758" s="216"/>
      <c r="H758" s="220">
        <v>2</v>
      </c>
      <c r="I758" s="221"/>
      <c r="J758" s="216"/>
      <c r="K758" s="216"/>
      <c r="L758" s="222"/>
      <c r="M758" s="223"/>
      <c r="N758" s="224"/>
      <c r="O758" s="224"/>
      <c r="P758" s="224"/>
      <c r="Q758" s="224"/>
      <c r="R758" s="224"/>
      <c r="S758" s="224"/>
      <c r="T758" s="225"/>
      <c r="AT758" s="226" t="s">
        <v>167</v>
      </c>
      <c r="AU758" s="226" t="s">
        <v>165</v>
      </c>
      <c r="AV758" s="11" t="s">
        <v>165</v>
      </c>
      <c r="AW758" s="11" t="s">
        <v>34</v>
      </c>
      <c r="AX758" s="11" t="s">
        <v>8</v>
      </c>
      <c r="AY758" s="226" t="s">
        <v>157</v>
      </c>
    </row>
    <row r="759" spans="2:65" s="1" customFormat="1" ht="16.5" customHeight="1">
      <c r="B759" s="38"/>
      <c r="C759" s="248" t="s">
        <v>1017</v>
      </c>
      <c r="D759" s="248" t="s">
        <v>223</v>
      </c>
      <c r="E759" s="249" t="s">
        <v>3203</v>
      </c>
      <c r="F759" s="250" t="s">
        <v>3204</v>
      </c>
      <c r="G759" s="251" t="s">
        <v>434</v>
      </c>
      <c r="H759" s="252">
        <v>1</v>
      </c>
      <c r="I759" s="253"/>
      <c r="J759" s="252">
        <f>ROUND(I759*H759,0)</f>
        <v>0</v>
      </c>
      <c r="K759" s="250" t="s">
        <v>209</v>
      </c>
      <c r="L759" s="254"/>
      <c r="M759" s="255" t="s">
        <v>20</v>
      </c>
      <c r="N759" s="256" t="s">
        <v>46</v>
      </c>
      <c r="O759" s="79"/>
      <c r="P759" s="212">
        <f>O759*H759</f>
        <v>0</v>
      </c>
      <c r="Q759" s="212">
        <v>0</v>
      </c>
      <c r="R759" s="212">
        <f>Q759*H759</f>
        <v>0</v>
      </c>
      <c r="S759" s="212">
        <v>0</v>
      </c>
      <c r="T759" s="213">
        <f>S759*H759</f>
        <v>0</v>
      </c>
      <c r="AR759" s="17" t="s">
        <v>374</v>
      </c>
      <c r="AT759" s="17" t="s">
        <v>223</v>
      </c>
      <c r="AU759" s="17" t="s">
        <v>165</v>
      </c>
      <c r="AY759" s="17" t="s">
        <v>157</v>
      </c>
      <c r="BE759" s="214">
        <f>IF(N759="základní",J759,0)</f>
        <v>0</v>
      </c>
      <c r="BF759" s="214">
        <f>IF(N759="snížená",J759,0)</f>
        <v>0</v>
      </c>
      <c r="BG759" s="214">
        <f>IF(N759="zákl. přenesená",J759,0)</f>
        <v>0</v>
      </c>
      <c r="BH759" s="214">
        <f>IF(N759="sníž. přenesená",J759,0)</f>
        <v>0</v>
      </c>
      <c r="BI759" s="214">
        <f>IF(N759="nulová",J759,0)</f>
        <v>0</v>
      </c>
      <c r="BJ759" s="17" t="s">
        <v>165</v>
      </c>
      <c r="BK759" s="214">
        <f>ROUND(I759*H759,0)</f>
        <v>0</v>
      </c>
      <c r="BL759" s="17" t="s">
        <v>247</v>
      </c>
      <c r="BM759" s="17" t="s">
        <v>3205</v>
      </c>
    </row>
    <row r="760" spans="2:51" s="11" customFormat="1" ht="12">
      <c r="B760" s="215"/>
      <c r="C760" s="216"/>
      <c r="D760" s="217" t="s">
        <v>167</v>
      </c>
      <c r="E760" s="218" t="s">
        <v>20</v>
      </c>
      <c r="F760" s="219" t="s">
        <v>8</v>
      </c>
      <c r="G760" s="216"/>
      <c r="H760" s="220">
        <v>1</v>
      </c>
      <c r="I760" s="221"/>
      <c r="J760" s="216"/>
      <c r="K760" s="216"/>
      <c r="L760" s="222"/>
      <c r="M760" s="223"/>
      <c r="N760" s="224"/>
      <c r="O760" s="224"/>
      <c r="P760" s="224"/>
      <c r="Q760" s="224"/>
      <c r="R760" s="224"/>
      <c r="S760" s="224"/>
      <c r="T760" s="225"/>
      <c r="AT760" s="226" t="s">
        <v>167</v>
      </c>
      <c r="AU760" s="226" t="s">
        <v>165</v>
      </c>
      <c r="AV760" s="11" t="s">
        <v>165</v>
      </c>
      <c r="AW760" s="11" t="s">
        <v>34</v>
      </c>
      <c r="AX760" s="11" t="s">
        <v>8</v>
      </c>
      <c r="AY760" s="226" t="s">
        <v>157</v>
      </c>
    </row>
    <row r="761" spans="2:65" s="1" customFormat="1" ht="16.5" customHeight="1">
      <c r="B761" s="38"/>
      <c r="C761" s="248" t="s">
        <v>1022</v>
      </c>
      <c r="D761" s="248" t="s">
        <v>223</v>
      </c>
      <c r="E761" s="249" t="s">
        <v>3206</v>
      </c>
      <c r="F761" s="250" t="s">
        <v>3207</v>
      </c>
      <c r="G761" s="251" t="s">
        <v>434</v>
      </c>
      <c r="H761" s="252">
        <v>1</v>
      </c>
      <c r="I761" s="253"/>
      <c r="J761" s="252">
        <f>ROUND(I761*H761,0)</f>
        <v>0</v>
      </c>
      <c r="K761" s="250" t="s">
        <v>209</v>
      </c>
      <c r="L761" s="254"/>
      <c r="M761" s="255" t="s">
        <v>20</v>
      </c>
      <c r="N761" s="256" t="s">
        <v>46</v>
      </c>
      <c r="O761" s="79"/>
      <c r="P761" s="212">
        <f>O761*H761</f>
        <v>0</v>
      </c>
      <c r="Q761" s="212">
        <v>0</v>
      </c>
      <c r="R761" s="212">
        <f>Q761*H761</f>
        <v>0</v>
      </c>
      <c r="S761" s="212">
        <v>0</v>
      </c>
      <c r="T761" s="213">
        <f>S761*H761</f>
        <v>0</v>
      </c>
      <c r="AR761" s="17" t="s">
        <v>374</v>
      </c>
      <c r="AT761" s="17" t="s">
        <v>223</v>
      </c>
      <c r="AU761" s="17" t="s">
        <v>165</v>
      </c>
      <c r="AY761" s="17" t="s">
        <v>157</v>
      </c>
      <c r="BE761" s="214">
        <f>IF(N761="základní",J761,0)</f>
        <v>0</v>
      </c>
      <c r="BF761" s="214">
        <f>IF(N761="snížená",J761,0)</f>
        <v>0</v>
      </c>
      <c r="BG761" s="214">
        <f>IF(N761="zákl. přenesená",J761,0)</f>
        <v>0</v>
      </c>
      <c r="BH761" s="214">
        <f>IF(N761="sníž. přenesená",J761,0)</f>
        <v>0</v>
      </c>
      <c r="BI761" s="214">
        <f>IF(N761="nulová",J761,0)</f>
        <v>0</v>
      </c>
      <c r="BJ761" s="17" t="s">
        <v>165</v>
      </c>
      <c r="BK761" s="214">
        <f>ROUND(I761*H761,0)</f>
        <v>0</v>
      </c>
      <c r="BL761" s="17" t="s">
        <v>247</v>
      </c>
      <c r="BM761" s="17" t="s">
        <v>3208</v>
      </c>
    </row>
    <row r="762" spans="2:51" s="11" customFormat="1" ht="12">
      <c r="B762" s="215"/>
      <c r="C762" s="216"/>
      <c r="D762" s="217" t="s">
        <v>167</v>
      </c>
      <c r="E762" s="218" t="s">
        <v>20</v>
      </c>
      <c r="F762" s="219" t="s">
        <v>8</v>
      </c>
      <c r="G762" s="216"/>
      <c r="H762" s="220">
        <v>1</v>
      </c>
      <c r="I762" s="221"/>
      <c r="J762" s="216"/>
      <c r="K762" s="216"/>
      <c r="L762" s="222"/>
      <c r="M762" s="223"/>
      <c r="N762" s="224"/>
      <c r="O762" s="224"/>
      <c r="P762" s="224"/>
      <c r="Q762" s="224"/>
      <c r="R762" s="224"/>
      <c r="S762" s="224"/>
      <c r="T762" s="225"/>
      <c r="AT762" s="226" t="s">
        <v>167</v>
      </c>
      <c r="AU762" s="226" t="s">
        <v>165</v>
      </c>
      <c r="AV762" s="11" t="s">
        <v>165</v>
      </c>
      <c r="AW762" s="11" t="s">
        <v>34</v>
      </c>
      <c r="AX762" s="11" t="s">
        <v>8</v>
      </c>
      <c r="AY762" s="226" t="s">
        <v>157</v>
      </c>
    </row>
    <row r="763" spans="2:65" s="1" customFormat="1" ht="22.5" customHeight="1">
      <c r="B763" s="38"/>
      <c r="C763" s="204" t="s">
        <v>1027</v>
      </c>
      <c r="D763" s="204" t="s">
        <v>159</v>
      </c>
      <c r="E763" s="205" t="s">
        <v>3209</v>
      </c>
      <c r="F763" s="206" t="s">
        <v>3210</v>
      </c>
      <c r="G763" s="207" t="s">
        <v>514</v>
      </c>
      <c r="H763" s="208">
        <v>0.85</v>
      </c>
      <c r="I763" s="209"/>
      <c r="J763" s="208">
        <f>ROUND(I763*H763,0)</f>
        <v>0</v>
      </c>
      <c r="K763" s="206" t="s">
        <v>163</v>
      </c>
      <c r="L763" s="43"/>
      <c r="M763" s="210" t="s">
        <v>20</v>
      </c>
      <c r="N763" s="211" t="s">
        <v>46</v>
      </c>
      <c r="O763" s="79"/>
      <c r="P763" s="212">
        <f>O763*H763</f>
        <v>0</v>
      </c>
      <c r="Q763" s="212">
        <v>0</v>
      </c>
      <c r="R763" s="212">
        <f>Q763*H763</f>
        <v>0</v>
      </c>
      <c r="S763" s="212">
        <v>0</v>
      </c>
      <c r="T763" s="213">
        <f>S763*H763</f>
        <v>0</v>
      </c>
      <c r="AR763" s="17" t="s">
        <v>247</v>
      </c>
      <c r="AT763" s="17" t="s">
        <v>159</v>
      </c>
      <c r="AU763" s="17" t="s">
        <v>165</v>
      </c>
      <c r="AY763" s="17" t="s">
        <v>157</v>
      </c>
      <c r="BE763" s="214">
        <f>IF(N763="základní",J763,0)</f>
        <v>0</v>
      </c>
      <c r="BF763" s="214">
        <f>IF(N763="snížená",J763,0)</f>
        <v>0</v>
      </c>
      <c r="BG763" s="214">
        <f>IF(N763="zákl. přenesená",J763,0)</f>
        <v>0</v>
      </c>
      <c r="BH763" s="214">
        <f>IF(N763="sníž. přenesená",J763,0)</f>
        <v>0</v>
      </c>
      <c r="BI763" s="214">
        <f>IF(N763="nulová",J763,0)</f>
        <v>0</v>
      </c>
      <c r="BJ763" s="17" t="s">
        <v>165</v>
      </c>
      <c r="BK763" s="214">
        <f>ROUND(I763*H763,0)</f>
        <v>0</v>
      </c>
      <c r="BL763" s="17" t="s">
        <v>247</v>
      </c>
      <c r="BM763" s="17" t="s">
        <v>3211</v>
      </c>
    </row>
    <row r="764" spans="2:63" s="10" customFormat="1" ht="22.8" customHeight="1">
      <c r="B764" s="188"/>
      <c r="C764" s="189"/>
      <c r="D764" s="190" t="s">
        <v>73</v>
      </c>
      <c r="E764" s="202" t="s">
        <v>3212</v>
      </c>
      <c r="F764" s="202" t="s">
        <v>3213</v>
      </c>
      <c r="G764" s="189"/>
      <c r="H764" s="189"/>
      <c r="I764" s="192"/>
      <c r="J764" s="203">
        <f>BK764</f>
        <v>0</v>
      </c>
      <c r="K764" s="189"/>
      <c r="L764" s="194"/>
      <c r="M764" s="195"/>
      <c r="N764" s="196"/>
      <c r="O764" s="196"/>
      <c r="P764" s="197">
        <f>SUM(P765:P787)</f>
        <v>0</v>
      </c>
      <c r="Q764" s="196"/>
      <c r="R764" s="197">
        <f>SUM(R765:R787)</f>
        <v>0.25110000000000005</v>
      </c>
      <c r="S764" s="196"/>
      <c r="T764" s="198">
        <f>SUM(T765:T787)</f>
        <v>0</v>
      </c>
      <c r="AR764" s="199" t="s">
        <v>165</v>
      </c>
      <c r="AT764" s="200" t="s">
        <v>73</v>
      </c>
      <c r="AU764" s="200" t="s">
        <v>8</v>
      </c>
      <c r="AY764" s="199" t="s">
        <v>157</v>
      </c>
      <c r="BK764" s="201">
        <f>SUM(BK765:BK787)</f>
        <v>0</v>
      </c>
    </row>
    <row r="765" spans="2:65" s="1" customFormat="1" ht="16.5" customHeight="1">
      <c r="B765" s="38"/>
      <c r="C765" s="204" t="s">
        <v>1032</v>
      </c>
      <c r="D765" s="204" t="s">
        <v>159</v>
      </c>
      <c r="E765" s="205" t="s">
        <v>3214</v>
      </c>
      <c r="F765" s="206" t="s">
        <v>3215</v>
      </c>
      <c r="G765" s="207" t="s">
        <v>707</v>
      </c>
      <c r="H765" s="208">
        <v>2</v>
      </c>
      <c r="I765" s="209"/>
      <c r="J765" s="208">
        <f>ROUND(I765*H765,0)</f>
        <v>0</v>
      </c>
      <c r="K765" s="206" t="s">
        <v>163</v>
      </c>
      <c r="L765" s="43"/>
      <c r="M765" s="210" t="s">
        <v>20</v>
      </c>
      <c r="N765" s="211" t="s">
        <v>46</v>
      </c>
      <c r="O765" s="79"/>
      <c r="P765" s="212">
        <f>O765*H765</f>
        <v>0</v>
      </c>
      <c r="Q765" s="212">
        <v>0.04091</v>
      </c>
      <c r="R765" s="212">
        <f>Q765*H765</f>
        <v>0.08182</v>
      </c>
      <c r="S765" s="212">
        <v>0</v>
      </c>
      <c r="T765" s="213">
        <f>S765*H765</f>
        <v>0</v>
      </c>
      <c r="AR765" s="17" t="s">
        <v>247</v>
      </c>
      <c r="AT765" s="17" t="s">
        <v>159</v>
      </c>
      <c r="AU765" s="17" t="s">
        <v>165</v>
      </c>
      <c r="AY765" s="17" t="s">
        <v>157</v>
      </c>
      <c r="BE765" s="214">
        <f>IF(N765="základní",J765,0)</f>
        <v>0</v>
      </c>
      <c r="BF765" s="214">
        <f>IF(N765="snížená",J765,0)</f>
        <v>0</v>
      </c>
      <c r="BG765" s="214">
        <f>IF(N765="zákl. přenesená",J765,0)</f>
        <v>0</v>
      </c>
      <c r="BH765" s="214">
        <f>IF(N765="sníž. přenesená",J765,0)</f>
        <v>0</v>
      </c>
      <c r="BI765" s="214">
        <f>IF(N765="nulová",J765,0)</f>
        <v>0</v>
      </c>
      <c r="BJ765" s="17" t="s">
        <v>165</v>
      </c>
      <c r="BK765" s="214">
        <f>ROUND(I765*H765,0)</f>
        <v>0</v>
      </c>
      <c r="BL765" s="17" t="s">
        <v>247</v>
      </c>
      <c r="BM765" s="17" t="s">
        <v>3216</v>
      </c>
    </row>
    <row r="766" spans="2:51" s="11" customFormat="1" ht="12">
      <c r="B766" s="215"/>
      <c r="C766" s="216"/>
      <c r="D766" s="217" t="s">
        <v>167</v>
      </c>
      <c r="E766" s="218" t="s">
        <v>20</v>
      </c>
      <c r="F766" s="219" t="s">
        <v>165</v>
      </c>
      <c r="G766" s="216"/>
      <c r="H766" s="220">
        <v>2</v>
      </c>
      <c r="I766" s="221"/>
      <c r="J766" s="216"/>
      <c r="K766" s="216"/>
      <c r="L766" s="222"/>
      <c r="M766" s="223"/>
      <c r="N766" s="224"/>
      <c r="O766" s="224"/>
      <c r="P766" s="224"/>
      <c r="Q766" s="224"/>
      <c r="R766" s="224"/>
      <c r="S766" s="224"/>
      <c r="T766" s="225"/>
      <c r="AT766" s="226" t="s">
        <v>167</v>
      </c>
      <c r="AU766" s="226" t="s">
        <v>165</v>
      </c>
      <c r="AV766" s="11" t="s">
        <v>165</v>
      </c>
      <c r="AW766" s="11" t="s">
        <v>34</v>
      </c>
      <c r="AX766" s="11" t="s">
        <v>8</v>
      </c>
      <c r="AY766" s="226" t="s">
        <v>157</v>
      </c>
    </row>
    <row r="767" spans="2:65" s="1" customFormat="1" ht="22.5" customHeight="1">
      <c r="B767" s="38"/>
      <c r="C767" s="204" t="s">
        <v>1036</v>
      </c>
      <c r="D767" s="204" t="s">
        <v>159</v>
      </c>
      <c r="E767" s="205" t="s">
        <v>3217</v>
      </c>
      <c r="F767" s="206" t="s">
        <v>3218</v>
      </c>
      <c r="G767" s="207" t="s">
        <v>707</v>
      </c>
      <c r="H767" s="208">
        <v>4</v>
      </c>
      <c r="I767" s="209"/>
      <c r="J767" s="208">
        <f>ROUND(I767*H767,0)</f>
        <v>0</v>
      </c>
      <c r="K767" s="206" t="s">
        <v>163</v>
      </c>
      <c r="L767" s="43"/>
      <c r="M767" s="210" t="s">
        <v>20</v>
      </c>
      <c r="N767" s="211" t="s">
        <v>46</v>
      </c>
      <c r="O767" s="79"/>
      <c r="P767" s="212">
        <f>O767*H767</f>
        <v>0</v>
      </c>
      <c r="Q767" s="212">
        <v>0.01127</v>
      </c>
      <c r="R767" s="212">
        <f>Q767*H767</f>
        <v>0.04508</v>
      </c>
      <c r="S767" s="212">
        <v>0</v>
      </c>
      <c r="T767" s="213">
        <f>S767*H767</f>
        <v>0</v>
      </c>
      <c r="AR767" s="17" t="s">
        <v>247</v>
      </c>
      <c r="AT767" s="17" t="s">
        <v>159</v>
      </c>
      <c r="AU767" s="17" t="s">
        <v>165</v>
      </c>
      <c r="AY767" s="17" t="s">
        <v>157</v>
      </c>
      <c r="BE767" s="214">
        <f>IF(N767="základní",J767,0)</f>
        <v>0</v>
      </c>
      <c r="BF767" s="214">
        <f>IF(N767="snížená",J767,0)</f>
        <v>0</v>
      </c>
      <c r="BG767" s="214">
        <f>IF(N767="zákl. přenesená",J767,0)</f>
        <v>0</v>
      </c>
      <c r="BH767" s="214">
        <f>IF(N767="sníž. přenesená",J767,0)</f>
        <v>0</v>
      </c>
      <c r="BI767" s="214">
        <f>IF(N767="nulová",J767,0)</f>
        <v>0</v>
      </c>
      <c r="BJ767" s="17" t="s">
        <v>165</v>
      </c>
      <c r="BK767" s="214">
        <f>ROUND(I767*H767,0)</f>
        <v>0</v>
      </c>
      <c r="BL767" s="17" t="s">
        <v>247</v>
      </c>
      <c r="BM767" s="17" t="s">
        <v>3219</v>
      </c>
    </row>
    <row r="768" spans="2:51" s="11" customFormat="1" ht="12">
      <c r="B768" s="215"/>
      <c r="C768" s="216"/>
      <c r="D768" s="217" t="s">
        <v>167</v>
      </c>
      <c r="E768" s="218" t="s">
        <v>20</v>
      </c>
      <c r="F768" s="219" t="s">
        <v>1632</v>
      </c>
      <c r="G768" s="216"/>
      <c r="H768" s="220">
        <v>4</v>
      </c>
      <c r="I768" s="221"/>
      <c r="J768" s="216"/>
      <c r="K768" s="216"/>
      <c r="L768" s="222"/>
      <c r="M768" s="223"/>
      <c r="N768" s="224"/>
      <c r="O768" s="224"/>
      <c r="P768" s="224"/>
      <c r="Q768" s="224"/>
      <c r="R768" s="224"/>
      <c r="S768" s="224"/>
      <c r="T768" s="225"/>
      <c r="AT768" s="226" t="s">
        <v>167</v>
      </c>
      <c r="AU768" s="226" t="s">
        <v>165</v>
      </c>
      <c r="AV768" s="11" t="s">
        <v>165</v>
      </c>
      <c r="AW768" s="11" t="s">
        <v>34</v>
      </c>
      <c r="AX768" s="11" t="s">
        <v>8</v>
      </c>
      <c r="AY768" s="226" t="s">
        <v>157</v>
      </c>
    </row>
    <row r="769" spans="2:65" s="1" customFormat="1" ht="16.5" customHeight="1">
      <c r="B769" s="38"/>
      <c r="C769" s="204" t="s">
        <v>1040</v>
      </c>
      <c r="D769" s="204" t="s">
        <v>159</v>
      </c>
      <c r="E769" s="205" t="s">
        <v>3220</v>
      </c>
      <c r="F769" s="206" t="s">
        <v>3221</v>
      </c>
      <c r="G769" s="207" t="s">
        <v>707</v>
      </c>
      <c r="H769" s="208">
        <v>4</v>
      </c>
      <c r="I769" s="209"/>
      <c r="J769" s="208">
        <f>ROUND(I769*H769,0)</f>
        <v>0</v>
      </c>
      <c r="K769" s="206" t="s">
        <v>163</v>
      </c>
      <c r="L769" s="43"/>
      <c r="M769" s="210" t="s">
        <v>20</v>
      </c>
      <c r="N769" s="211" t="s">
        <v>46</v>
      </c>
      <c r="O769" s="79"/>
      <c r="P769" s="212">
        <f>O769*H769</f>
        <v>0</v>
      </c>
      <c r="Q769" s="212">
        <v>0.00059</v>
      </c>
      <c r="R769" s="212">
        <f>Q769*H769</f>
        <v>0.00236</v>
      </c>
      <c r="S769" s="212">
        <v>0</v>
      </c>
      <c r="T769" s="213">
        <f>S769*H769</f>
        <v>0</v>
      </c>
      <c r="AR769" s="17" t="s">
        <v>247</v>
      </c>
      <c r="AT769" s="17" t="s">
        <v>159</v>
      </c>
      <c r="AU769" s="17" t="s">
        <v>165</v>
      </c>
      <c r="AY769" s="17" t="s">
        <v>157</v>
      </c>
      <c r="BE769" s="214">
        <f>IF(N769="základní",J769,0)</f>
        <v>0</v>
      </c>
      <c r="BF769" s="214">
        <f>IF(N769="snížená",J769,0)</f>
        <v>0</v>
      </c>
      <c r="BG769" s="214">
        <f>IF(N769="zákl. přenesená",J769,0)</f>
        <v>0</v>
      </c>
      <c r="BH769" s="214">
        <f>IF(N769="sníž. přenesená",J769,0)</f>
        <v>0</v>
      </c>
      <c r="BI769" s="214">
        <f>IF(N769="nulová",J769,0)</f>
        <v>0</v>
      </c>
      <c r="BJ769" s="17" t="s">
        <v>165</v>
      </c>
      <c r="BK769" s="214">
        <f>ROUND(I769*H769,0)</f>
        <v>0</v>
      </c>
      <c r="BL769" s="17" t="s">
        <v>247</v>
      </c>
      <c r="BM769" s="17" t="s">
        <v>3222</v>
      </c>
    </row>
    <row r="770" spans="2:51" s="11" customFormat="1" ht="12">
      <c r="B770" s="215"/>
      <c r="C770" s="216"/>
      <c r="D770" s="217" t="s">
        <v>167</v>
      </c>
      <c r="E770" s="218" t="s">
        <v>20</v>
      </c>
      <c r="F770" s="219" t="s">
        <v>1632</v>
      </c>
      <c r="G770" s="216"/>
      <c r="H770" s="220">
        <v>4</v>
      </c>
      <c r="I770" s="221"/>
      <c r="J770" s="216"/>
      <c r="K770" s="216"/>
      <c r="L770" s="222"/>
      <c r="M770" s="223"/>
      <c r="N770" s="224"/>
      <c r="O770" s="224"/>
      <c r="P770" s="224"/>
      <c r="Q770" s="224"/>
      <c r="R770" s="224"/>
      <c r="S770" s="224"/>
      <c r="T770" s="225"/>
      <c r="AT770" s="226" t="s">
        <v>167</v>
      </c>
      <c r="AU770" s="226" t="s">
        <v>165</v>
      </c>
      <c r="AV770" s="11" t="s">
        <v>165</v>
      </c>
      <c r="AW770" s="11" t="s">
        <v>34</v>
      </c>
      <c r="AX770" s="11" t="s">
        <v>8</v>
      </c>
      <c r="AY770" s="226" t="s">
        <v>157</v>
      </c>
    </row>
    <row r="771" spans="2:65" s="1" customFormat="1" ht="16.5" customHeight="1">
      <c r="B771" s="38"/>
      <c r="C771" s="204" t="s">
        <v>1045</v>
      </c>
      <c r="D771" s="204" t="s">
        <v>159</v>
      </c>
      <c r="E771" s="205" t="s">
        <v>3223</v>
      </c>
      <c r="F771" s="206" t="s">
        <v>3224</v>
      </c>
      <c r="G771" s="207" t="s">
        <v>707</v>
      </c>
      <c r="H771" s="208">
        <v>2</v>
      </c>
      <c r="I771" s="209"/>
      <c r="J771" s="208">
        <f>ROUND(I771*H771,0)</f>
        <v>0</v>
      </c>
      <c r="K771" s="206" t="s">
        <v>163</v>
      </c>
      <c r="L771" s="43"/>
      <c r="M771" s="210" t="s">
        <v>20</v>
      </c>
      <c r="N771" s="211" t="s">
        <v>46</v>
      </c>
      <c r="O771" s="79"/>
      <c r="P771" s="212">
        <f>O771*H771</f>
        <v>0</v>
      </c>
      <c r="Q771" s="212">
        <v>0.00138</v>
      </c>
      <c r="R771" s="212">
        <f>Q771*H771</f>
        <v>0.00276</v>
      </c>
      <c r="S771" s="212">
        <v>0</v>
      </c>
      <c r="T771" s="213">
        <f>S771*H771</f>
        <v>0</v>
      </c>
      <c r="AR771" s="17" t="s">
        <v>247</v>
      </c>
      <c r="AT771" s="17" t="s">
        <v>159</v>
      </c>
      <c r="AU771" s="17" t="s">
        <v>165</v>
      </c>
      <c r="AY771" s="17" t="s">
        <v>157</v>
      </c>
      <c r="BE771" s="214">
        <f>IF(N771="základní",J771,0)</f>
        <v>0</v>
      </c>
      <c r="BF771" s="214">
        <f>IF(N771="snížená",J771,0)</f>
        <v>0</v>
      </c>
      <c r="BG771" s="214">
        <f>IF(N771="zákl. přenesená",J771,0)</f>
        <v>0</v>
      </c>
      <c r="BH771" s="214">
        <f>IF(N771="sníž. přenesená",J771,0)</f>
        <v>0</v>
      </c>
      <c r="BI771" s="214">
        <f>IF(N771="nulová",J771,0)</f>
        <v>0</v>
      </c>
      <c r="BJ771" s="17" t="s">
        <v>165</v>
      </c>
      <c r="BK771" s="214">
        <f>ROUND(I771*H771,0)</f>
        <v>0</v>
      </c>
      <c r="BL771" s="17" t="s">
        <v>247</v>
      </c>
      <c r="BM771" s="17" t="s">
        <v>3225</v>
      </c>
    </row>
    <row r="772" spans="2:51" s="11" customFormat="1" ht="12">
      <c r="B772" s="215"/>
      <c r="C772" s="216"/>
      <c r="D772" s="217" t="s">
        <v>167</v>
      </c>
      <c r="E772" s="218" t="s">
        <v>20</v>
      </c>
      <c r="F772" s="219" t="s">
        <v>165</v>
      </c>
      <c r="G772" s="216"/>
      <c r="H772" s="220">
        <v>2</v>
      </c>
      <c r="I772" s="221"/>
      <c r="J772" s="216"/>
      <c r="K772" s="216"/>
      <c r="L772" s="222"/>
      <c r="M772" s="223"/>
      <c r="N772" s="224"/>
      <c r="O772" s="224"/>
      <c r="P772" s="224"/>
      <c r="Q772" s="224"/>
      <c r="R772" s="224"/>
      <c r="S772" s="224"/>
      <c r="T772" s="225"/>
      <c r="AT772" s="226" t="s">
        <v>167</v>
      </c>
      <c r="AU772" s="226" t="s">
        <v>165</v>
      </c>
      <c r="AV772" s="11" t="s">
        <v>165</v>
      </c>
      <c r="AW772" s="11" t="s">
        <v>34</v>
      </c>
      <c r="AX772" s="11" t="s">
        <v>8</v>
      </c>
      <c r="AY772" s="226" t="s">
        <v>157</v>
      </c>
    </row>
    <row r="773" spans="2:65" s="1" customFormat="1" ht="16.5" customHeight="1">
      <c r="B773" s="38"/>
      <c r="C773" s="204" t="s">
        <v>1050</v>
      </c>
      <c r="D773" s="204" t="s">
        <v>159</v>
      </c>
      <c r="E773" s="205" t="s">
        <v>3226</v>
      </c>
      <c r="F773" s="206" t="s">
        <v>3227</v>
      </c>
      <c r="G773" s="207" t="s">
        <v>707</v>
      </c>
      <c r="H773" s="208">
        <v>4</v>
      </c>
      <c r="I773" s="209"/>
      <c r="J773" s="208">
        <f>ROUND(I773*H773,0)</f>
        <v>0</v>
      </c>
      <c r="K773" s="206" t="s">
        <v>163</v>
      </c>
      <c r="L773" s="43"/>
      <c r="M773" s="210" t="s">
        <v>20</v>
      </c>
      <c r="N773" s="211" t="s">
        <v>46</v>
      </c>
      <c r="O773" s="79"/>
      <c r="P773" s="212">
        <f>O773*H773</f>
        <v>0</v>
      </c>
      <c r="Q773" s="212">
        <v>0.0017</v>
      </c>
      <c r="R773" s="212">
        <f>Q773*H773</f>
        <v>0.0068</v>
      </c>
      <c r="S773" s="212">
        <v>0</v>
      </c>
      <c r="T773" s="213">
        <f>S773*H773</f>
        <v>0</v>
      </c>
      <c r="AR773" s="17" t="s">
        <v>247</v>
      </c>
      <c r="AT773" s="17" t="s">
        <v>159</v>
      </c>
      <c r="AU773" s="17" t="s">
        <v>165</v>
      </c>
      <c r="AY773" s="17" t="s">
        <v>157</v>
      </c>
      <c r="BE773" s="214">
        <f>IF(N773="základní",J773,0)</f>
        <v>0</v>
      </c>
      <c r="BF773" s="214">
        <f>IF(N773="snížená",J773,0)</f>
        <v>0</v>
      </c>
      <c r="BG773" s="214">
        <f>IF(N773="zákl. přenesená",J773,0)</f>
        <v>0</v>
      </c>
      <c r="BH773" s="214">
        <f>IF(N773="sníž. přenesená",J773,0)</f>
        <v>0</v>
      </c>
      <c r="BI773" s="214">
        <f>IF(N773="nulová",J773,0)</f>
        <v>0</v>
      </c>
      <c r="BJ773" s="17" t="s">
        <v>165</v>
      </c>
      <c r="BK773" s="214">
        <f>ROUND(I773*H773,0)</f>
        <v>0</v>
      </c>
      <c r="BL773" s="17" t="s">
        <v>247</v>
      </c>
      <c r="BM773" s="17" t="s">
        <v>3228</v>
      </c>
    </row>
    <row r="774" spans="2:51" s="11" customFormat="1" ht="12">
      <c r="B774" s="215"/>
      <c r="C774" s="216"/>
      <c r="D774" s="217" t="s">
        <v>167</v>
      </c>
      <c r="E774" s="218" t="s">
        <v>20</v>
      </c>
      <c r="F774" s="219" t="s">
        <v>1632</v>
      </c>
      <c r="G774" s="216"/>
      <c r="H774" s="220">
        <v>4</v>
      </c>
      <c r="I774" s="221"/>
      <c r="J774" s="216"/>
      <c r="K774" s="216"/>
      <c r="L774" s="222"/>
      <c r="M774" s="223"/>
      <c r="N774" s="224"/>
      <c r="O774" s="224"/>
      <c r="P774" s="224"/>
      <c r="Q774" s="224"/>
      <c r="R774" s="224"/>
      <c r="S774" s="224"/>
      <c r="T774" s="225"/>
      <c r="AT774" s="226" t="s">
        <v>167</v>
      </c>
      <c r="AU774" s="226" t="s">
        <v>165</v>
      </c>
      <c r="AV774" s="11" t="s">
        <v>165</v>
      </c>
      <c r="AW774" s="11" t="s">
        <v>34</v>
      </c>
      <c r="AX774" s="11" t="s">
        <v>8</v>
      </c>
      <c r="AY774" s="226" t="s">
        <v>157</v>
      </c>
    </row>
    <row r="775" spans="2:65" s="1" customFormat="1" ht="16.5" customHeight="1">
      <c r="B775" s="38"/>
      <c r="C775" s="204" t="s">
        <v>1055</v>
      </c>
      <c r="D775" s="204" t="s">
        <v>159</v>
      </c>
      <c r="E775" s="205" t="s">
        <v>3229</v>
      </c>
      <c r="F775" s="206" t="s">
        <v>3230</v>
      </c>
      <c r="G775" s="207" t="s">
        <v>707</v>
      </c>
      <c r="H775" s="208">
        <v>2</v>
      </c>
      <c r="I775" s="209"/>
      <c r="J775" s="208">
        <f>ROUND(I775*H775,0)</f>
        <v>0</v>
      </c>
      <c r="K775" s="206" t="s">
        <v>163</v>
      </c>
      <c r="L775" s="43"/>
      <c r="M775" s="210" t="s">
        <v>20</v>
      </c>
      <c r="N775" s="211" t="s">
        <v>46</v>
      </c>
      <c r="O775" s="79"/>
      <c r="P775" s="212">
        <f>O775*H775</f>
        <v>0</v>
      </c>
      <c r="Q775" s="212">
        <v>0.00242</v>
      </c>
      <c r="R775" s="212">
        <f>Q775*H775</f>
        <v>0.00484</v>
      </c>
      <c r="S775" s="212">
        <v>0</v>
      </c>
      <c r="T775" s="213">
        <f>S775*H775</f>
        <v>0</v>
      </c>
      <c r="AR775" s="17" t="s">
        <v>247</v>
      </c>
      <c r="AT775" s="17" t="s">
        <v>159</v>
      </c>
      <c r="AU775" s="17" t="s">
        <v>165</v>
      </c>
      <c r="AY775" s="17" t="s">
        <v>157</v>
      </c>
      <c r="BE775" s="214">
        <f>IF(N775="základní",J775,0)</f>
        <v>0</v>
      </c>
      <c r="BF775" s="214">
        <f>IF(N775="snížená",J775,0)</f>
        <v>0</v>
      </c>
      <c r="BG775" s="214">
        <f>IF(N775="zákl. přenesená",J775,0)</f>
        <v>0</v>
      </c>
      <c r="BH775" s="214">
        <f>IF(N775="sníž. přenesená",J775,0)</f>
        <v>0</v>
      </c>
      <c r="BI775" s="214">
        <f>IF(N775="nulová",J775,0)</f>
        <v>0</v>
      </c>
      <c r="BJ775" s="17" t="s">
        <v>165</v>
      </c>
      <c r="BK775" s="214">
        <f>ROUND(I775*H775,0)</f>
        <v>0</v>
      </c>
      <c r="BL775" s="17" t="s">
        <v>247</v>
      </c>
      <c r="BM775" s="17" t="s">
        <v>3231</v>
      </c>
    </row>
    <row r="776" spans="2:51" s="11" customFormat="1" ht="12">
      <c r="B776" s="215"/>
      <c r="C776" s="216"/>
      <c r="D776" s="217" t="s">
        <v>167</v>
      </c>
      <c r="E776" s="218" t="s">
        <v>20</v>
      </c>
      <c r="F776" s="219" t="s">
        <v>165</v>
      </c>
      <c r="G776" s="216"/>
      <c r="H776" s="220">
        <v>2</v>
      </c>
      <c r="I776" s="221"/>
      <c r="J776" s="216"/>
      <c r="K776" s="216"/>
      <c r="L776" s="222"/>
      <c r="M776" s="223"/>
      <c r="N776" s="224"/>
      <c r="O776" s="224"/>
      <c r="P776" s="224"/>
      <c r="Q776" s="224"/>
      <c r="R776" s="224"/>
      <c r="S776" s="224"/>
      <c r="T776" s="225"/>
      <c r="AT776" s="226" t="s">
        <v>167</v>
      </c>
      <c r="AU776" s="226" t="s">
        <v>165</v>
      </c>
      <c r="AV776" s="11" t="s">
        <v>165</v>
      </c>
      <c r="AW776" s="11" t="s">
        <v>34</v>
      </c>
      <c r="AX776" s="11" t="s">
        <v>8</v>
      </c>
      <c r="AY776" s="226" t="s">
        <v>157</v>
      </c>
    </row>
    <row r="777" spans="2:65" s="1" customFormat="1" ht="16.5" customHeight="1">
      <c r="B777" s="38"/>
      <c r="C777" s="204" t="s">
        <v>1059</v>
      </c>
      <c r="D777" s="204" t="s">
        <v>159</v>
      </c>
      <c r="E777" s="205" t="s">
        <v>3232</v>
      </c>
      <c r="F777" s="206" t="s">
        <v>3233</v>
      </c>
      <c r="G777" s="207" t="s">
        <v>745</v>
      </c>
      <c r="H777" s="208">
        <v>1</v>
      </c>
      <c r="I777" s="209"/>
      <c r="J777" s="208">
        <f>ROUND(I777*H777,0)</f>
        <v>0</v>
      </c>
      <c r="K777" s="206" t="s">
        <v>163</v>
      </c>
      <c r="L777" s="43"/>
      <c r="M777" s="210" t="s">
        <v>20</v>
      </c>
      <c r="N777" s="211" t="s">
        <v>46</v>
      </c>
      <c r="O777" s="79"/>
      <c r="P777" s="212">
        <f>O777*H777</f>
        <v>0</v>
      </c>
      <c r="Q777" s="212">
        <v>0.00547</v>
      </c>
      <c r="R777" s="212">
        <f>Q777*H777</f>
        <v>0.00547</v>
      </c>
      <c r="S777" s="212">
        <v>0</v>
      </c>
      <c r="T777" s="213">
        <f>S777*H777</f>
        <v>0</v>
      </c>
      <c r="AR777" s="17" t="s">
        <v>247</v>
      </c>
      <c r="AT777" s="17" t="s">
        <v>159</v>
      </c>
      <c r="AU777" s="17" t="s">
        <v>165</v>
      </c>
      <c r="AY777" s="17" t="s">
        <v>157</v>
      </c>
      <c r="BE777" s="214">
        <f>IF(N777="základní",J777,0)</f>
        <v>0</v>
      </c>
      <c r="BF777" s="214">
        <f>IF(N777="snížená",J777,0)</f>
        <v>0</v>
      </c>
      <c r="BG777" s="214">
        <f>IF(N777="zákl. přenesená",J777,0)</f>
        <v>0</v>
      </c>
      <c r="BH777" s="214">
        <f>IF(N777="sníž. přenesená",J777,0)</f>
        <v>0</v>
      </c>
      <c r="BI777" s="214">
        <f>IF(N777="nulová",J777,0)</f>
        <v>0</v>
      </c>
      <c r="BJ777" s="17" t="s">
        <v>165</v>
      </c>
      <c r="BK777" s="214">
        <f>ROUND(I777*H777,0)</f>
        <v>0</v>
      </c>
      <c r="BL777" s="17" t="s">
        <v>247</v>
      </c>
      <c r="BM777" s="17" t="s">
        <v>3234</v>
      </c>
    </row>
    <row r="778" spans="2:51" s="11" customFormat="1" ht="12">
      <c r="B778" s="215"/>
      <c r="C778" s="216"/>
      <c r="D778" s="217" t="s">
        <v>167</v>
      </c>
      <c r="E778" s="218" t="s">
        <v>20</v>
      </c>
      <c r="F778" s="219" t="s">
        <v>8</v>
      </c>
      <c r="G778" s="216"/>
      <c r="H778" s="220">
        <v>1</v>
      </c>
      <c r="I778" s="221"/>
      <c r="J778" s="216"/>
      <c r="K778" s="216"/>
      <c r="L778" s="222"/>
      <c r="M778" s="223"/>
      <c r="N778" s="224"/>
      <c r="O778" s="224"/>
      <c r="P778" s="224"/>
      <c r="Q778" s="224"/>
      <c r="R778" s="224"/>
      <c r="S778" s="224"/>
      <c r="T778" s="225"/>
      <c r="AT778" s="226" t="s">
        <v>167</v>
      </c>
      <c r="AU778" s="226" t="s">
        <v>165</v>
      </c>
      <c r="AV778" s="11" t="s">
        <v>165</v>
      </c>
      <c r="AW778" s="11" t="s">
        <v>34</v>
      </c>
      <c r="AX778" s="11" t="s">
        <v>8</v>
      </c>
      <c r="AY778" s="226" t="s">
        <v>157</v>
      </c>
    </row>
    <row r="779" spans="2:65" s="1" customFormat="1" ht="16.5" customHeight="1">
      <c r="B779" s="38"/>
      <c r="C779" s="204" t="s">
        <v>1062</v>
      </c>
      <c r="D779" s="204" t="s">
        <v>159</v>
      </c>
      <c r="E779" s="205" t="s">
        <v>3235</v>
      </c>
      <c r="F779" s="206" t="s">
        <v>3236</v>
      </c>
      <c r="G779" s="207" t="s">
        <v>745</v>
      </c>
      <c r="H779" s="208">
        <v>1</v>
      </c>
      <c r="I779" s="209"/>
      <c r="J779" s="208">
        <f>ROUND(I779*H779,0)</f>
        <v>0</v>
      </c>
      <c r="K779" s="206" t="s">
        <v>163</v>
      </c>
      <c r="L779" s="43"/>
      <c r="M779" s="210" t="s">
        <v>20</v>
      </c>
      <c r="N779" s="211" t="s">
        <v>46</v>
      </c>
      <c r="O779" s="79"/>
      <c r="P779" s="212">
        <f>O779*H779</f>
        <v>0</v>
      </c>
      <c r="Q779" s="212">
        <v>0.039</v>
      </c>
      <c r="R779" s="212">
        <f>Q779*H779</f>
        <v>0.039</v>
      </c>
      <c r="S779" s="212">
        <v>0</v>
      </c>
      <c r="T779" s="213">
        <f>S779*H779</f>
        <v>0</v>
      </c>
      <c r="AR779" s="17" t="s">
        <v>247</v>
      </c>
      <c r="AT779" s="17" t="s">
        <v>159</v>
      </c>
      <c r="AU779" s="17" t="s">
        <v>165</v>
      </c>
      <c r="AY779" s="17" t="s">
        <v>157</v>
      </c>
      <c r="BE779" s="214">
        <f>IF(N779="základní",J779,0)</f>
        <v>0</v>
      </c>
      <c r="BF779" s="214">
        <f>IF(N779="snížená",J779,0)</f>
        <v>0</v>
      </c>
      <c r="BG779" s="214">
        <f>IF(N779="zákl. přenesená",J779,0)</f>
        <v>0</v>
      </c>
      <c r="BH779" s="214">
        <f>IF(N779="sníž. přenesená",J779,0)</f>
        <v>0</v>
      </c>
      <c r="BI779" s="214">
        <f>IF(N779="nulová",J779,0)</f>
        <v>0</v>
      </c>
      <c r="BJ779" s="17" t="s">
        <v>165</v>
      </c>
      <c r="BK779" s="214">
        <f>ROUND(I779*H779,0)</f>
        <v>0</v>
      </c>
      <c r="BL779" s="17" t="s">
        <v>247</v>
      </c>
      <c r="BM779" s="17" t="s">
        <v>3237</v>
      </c>
    </row>
    <row r="780" spans="2:51" s="11" customFormat="1" ht="12">
      <c r="B780" s="215"/>
      <c r="C780" s="216"/>
      <c r="D780" s="217" t="s">
        <v>167</v>
      </c>
      <c r="E780" s="218" t="s">
        <v>20</v>
      </c>
      <c r="F780" s="219" t="s">
        <v>8</v>
      </c>
      <c r="G780" s="216"/>
      <c r="H780" s="220">
        <v>1</v>
      </c>
      <c r="I780" s="221"/>
      <c r="J780" s="216"/>
      <c r="K780" s="216"/>
      <c r="L780" s="222"/>
      <c r="M780" s="223"/>
      <c r="N780" s="224"/>
      <c r="O780" s="224"/>
      <c r="P780" s="224"/>
      <c r="Q780" s="224"/>
      <c r="R780" s="224"/>
      <c r="S780" s="224"/>
      <c r="T780" s="225"/>
      <c r="AT780" s="226" t="s">
        <v>167</v>
      </c>
      <c r="AU780" s="226" t="s">
        <v>165</v>
      </c>
      <c r="AV780" s="11" t="s">
        <v>165</v>
      </c>
      <c r="AW780" s="11" t="s">
        <v>34</v>
      </c>
      <c r="AX780" s="11" t="s">
        <v>8</v>
      </c>
      <c r="AY780" s="226" t="s">
        <v>157</v>
      </c>
    </row>
    <row r="781" spans="2:65" s="1" customFormat="1" ht="16.5" customHeight="1">
      <c r="B781" s="38"/>
      <c r="C781" s="204" t="s">
        <v>1068</v>
      </c>
      <c r="D781" s="204" t="s">
        <v>159</v>
      </c>
      <c r="E781" s="205" t="s">
        <v>3238</v>
      </c>
      <c r="F781" s="206" t="s">
        <v>3239</v>
      </c>
      <c r="G781" s="207" t="s">
        <v>745</v>
      </c>
      <c r="H781" s="208">
        <v>1</v>
      </c>
      <c r="I781" s="209"/>
      <c r="J781" s="208">
        <f>ROUND(I781*H781,0)</f>
        <v>0</v>
      </c>
      <c r="K781" s="206" t="s">
        <v>163</v>
      </c>
      <c r="L781" s="43"/>
      <c r="M781" s="210" t="s">
        <v>20</v>
      </c>
      <c r="N781" s="211" t="s">
        <v>46</v>
      </c>
      <c r="O781" s="79"/>
      <c r="P781" s="212">
        <f>O781*H781</f>
        <v>0</v>
      </c>
      <c r="Q781" s="212">
        <v>0.04421</v>
      </c>
      <c r="R781" s="212">
        <f>Q781*H781</f>
        <v>0.04421</v>
      </c>
      <c r="S781" s="212">
        <v>0</v>
      </c>
      <c r="T781" s="213">
        <f>S781*H781</f>
        <v>0</v>
      </c>
      <c r="AR781" s="17" t="s">
        <v>247</v>
      </c>
      <c r="AT781" s="17" t="s">
        <v>159</v>
      </c>
      <c r="AU781" s="17" t="s">
        <v>165</v>
      </c>
      <c r="AY781" s="17" t="s">
        <v>157</v>
      </c>
      <c r="BE781" s="214">
        <f>IF(N781="základní",J781,0)</f>
        <v>0</v>
      </c>
      <c r="BF781" s="214">
        <f>IF(N781="snížená",J781,0)</f>
        <v>0</v>
      </c>
      <c r="BG781" s="214">
        <f>IF(N781="zákl. přenesená",J781,0)</f>
        <v>0</v>
      </c>
      <c r="BH781" s="214">
        <f>IF(N781="sníž. přenesená",J781,0)</f>
        <v>0</v>
      </c>
      <c r="BI781" s="214">
        <f>IF(N781="nulová",J781,0)</f>
        <v>0</v>
      </c>
      <c r="BJ781" s="17" t="s">
        <v>165</v>
      </c>
      <c r="BK781" s="214">
        <f>ROUND(I781*H781,0)</f>
        <v>0</v>
      </c>
      <c r="BL781" s="17" t="s">
        <v>247</v>
      </c>
      <c r="BM781" s="17" t="s">
        <v>3240</v>
      </c>
    </row>
    <row r="782" spans="2:51" s="11" customFormat="1" ht="12">
      <c r="B782" s="215"/>
      <c r="C782" s="216"/>
      <c r="D782" s="217" t="s">
        <v>167</v>
      </c>
      <c r="E782" s="218" t="s">
        <v>20</v>
      </c>
      <c r="F782" s="219" t="s">
        <v>8</v>
      </c>
      <c r="G782" s="216"/>
      <c r="H782" s="220">
        <v>1</v>
      </c>
      <c r="I782" s="221"/>
      <c r="J782" s="216"/>
      <c r="K782" s="216"/>
      <c r="L782" s="222"/>
      <c r="M782" s="223"/>
      <c r="N782" s="224"/>
      <c r="O782" s="224"/>
      <c r="P782" s="224"/>
      <c r="Q782" s="224"/>
      <c r="R782" s="224"/>
      <c r="S782" s="224"/>
      <c r="T782" s="225"/>
      <c r="AT782" s="226" t="s">
        <v>167</v>
      </c>
      <c r="AU782" s="226" t="s">
        <v>165</v>
      </c>
      <c r="AV782" s="11" t="s">
        <v>165</v>
      </c>
      <c r="AW782" s="11" t="s">
        <v>34</v>
      </c>
      <c r="AX782" s="11" t="s">
        <v>8</v>
      </c>
      <c r="AY782" s="226" t="s">
        <v>157</v>
      </c>
    </row>
    <row r="783" spans="2:65" s="1" customFormat="1" ht="22.5" customHeight="1">
      <c r="B783" s="38"/>
      <c r="C783" s="204" t="s">
        <v>1073</v>
      </c>
      <c r="D783" s="204" t="s">
        <v>159</v>
      </c>
      <c r="E783" s="205" t="s">
        <v>3241</v>
      </c>
      <c r="F783" s="206" t="s">
        <v>3242</v>
      </c>
      <c r="G783" s="207" t="s">
        <v>745</v>
      </c>
      <c r="H783" s="208">
        <v>1</v>
      </c>
      <c r="I783" s="209"/>
      <c r="J783" s="208">
        <f>ROUND(I783*H783,0)</f>
        <v>0</v>
      </c>
      <c r="K783" s="206" t="s">
        <v>163</v>
      </c>
      <c r="L783" s="43"/>
      <c r="M783" s="210" t="s">
        <v>20</v>
      </c>
      <c r="N783" s="211" t="s">
        <v>46</v>
      </c>
      <c r="O783" s="79"/>
      <c r="P783" s="212">
        <f>O783*H783</f>
        <v>0</v>
      </c>
      <c r="Q783" s="212">
        <v>0.00558</v>
      </c>
      <c r="R783" s="212">
        <f>Q783*H783</f>
        <v>0.00558</v>
      </c>
      <c r="S783" s="212">
        <v>0</v>
      </c>
      <c r="T783" s="213">
        <f>S783*H783</f>
        <v>0</v>
      </c>
      <c r="AR783" s="17" t="s">
        <v>247</v>
      </c>
      <c r="AT783" s="17" t="s">
        <v>159</v>
      </c>
      <c r="AU783" s="17" t="s">
        <v>165</v>
      </c>
      <c r="AY783" s="17" t="s">
        <v>157</v>
      </c>
      <c r="BE783" s="214">
        <f>IF(N783="základní",J783,0)</f>
        <v>0</v>
      </c>
      <c r="BF783" s="214">
        <f>IF(N783="snížená",J783,0)</f>
        <v>0</v>
      </c>
      <c r="BG783" s="214">
        <f>IF(N783="zákl. přenesená",J783,0)</f>
        <v>0</v>
      </c>
      <c r="BH783" s="214">
        <f>IF(N783="sníž. přenesená",J783,0)</f>
        <v>0</v>
      </c>
      <c r="BI783" s="214">
        <f>IF(N783="nulová",J783,0)</f>
        <v>0</v>
      </c>
      <c r="BJ783" s="17" t="s">
        <v>165</v>
      </c>
      <c r="BK783" s="214">
        <f>ROUND(I783*H783,0)</f>
        <v>0</v>
      </c>
      <c r="BL783" s="17" t="s">
        <v>247</v>
      </c>
      <c r="BM783" s="17" t="s">
        <v>3243</v>
      </c>
    </row>
    <row r="784" spans="2:51" s="11" customFormat="1" ht="12">
      <c r="B784" s="215"/>
      <c r="C784" s="216"/>
      <c r="D784" s="217" t="s">
        <v>167</v>
      </c>
      <c r="E784" s="218" t="s">
        <v>20</v>
      </c>
      <c r="F784" s="219" t="s">
        <v>8</v>
      </c>
      <c r="G784" s="216"/>
      <c r="H784" s="220">
        <v>1</v>
      </c>
      <c r="I784" s="221"/>
      <c r="J784" s="216"/>
      <c r="K784" s="216"/>
      <c r="L784" s="222"/>
      <c r="M784" s="223"/>
      <c r="N784" s="224"/>
      <c r="O784" s="224"/>
      <c r="P784" s="224"/>
      <c r="Q784" s="224"/>
      <c r="R784" s="224"/>
      <c r="S784" s="224"/>
      <c r="T784" s="225"/>
      <c r="AT784" s="226" t="s">
        <v>167</v>
      </c>
      <c r="AU784" s="226" t="s">
        <v>165</v>
      </c>
      <c r="AV784" s="11" t="s">
        <v>165</v>
      </c>
      <c r="AW784" s="11" t="s">
        <v>34</v>
      </c>
      <c r="AX784" s="11" t="s">
        <v>8</v>
      </c>
      <c r="AY784" s="226" t="s">
        <v>157</v>
      </c>
    </row>
    <row r="785" spans="2:65" s="1" customFormat="1" ht="22.5" customHeight="1">
      <c r="B785" s="38"/>
      <c r="C785" s="204" t="s">
        <v>1077</v>
      </c>
      <c r="D785" s="204" t="s">
        <v>159</v>
      </c>
      <c r="E785" s="205" t="s">
        <v>3244</v>
      </c>
      <c r="F785" s="206" t="s">
        <v>3245</v>
      </c>
      <c r="G785" s="207" t="s">
        <v>745</v>
      </c>
      <c r="H785" s="208">
        <v>2</v>
      </c>
      <c r="I785" s="209"/>
      <c r="J785" s="208">
        <f>ROUND(I785*H785,0)</f>
        <v>0</v>
      </c>
      <c r="K785" s="206" t="s">
        <v>163</v>
      </c>
      <c r="L785" s="43"/>
      <c r="M785" s="210" t="s">
        <v>20</v>
      </c>
      <c r="N785" s="211" t="s">
        <v>46</v>
      </c>
      <c r="O785" s="79"/>
      <c r="P785" s="212">
        <f>O785*H785</f>
        <v>0</v>
      </c>
      <c r="Q785" s="212">
        <v>0.00659</v>
      </c>
      <c r="R785" s="212">
        <f>Q785*H785</f>
        <v>0.01318</v>
      </c>
      <c r="S785" s="212">
        <v>0</v>
      </c>
      <c r="T785" s="213">
        <f>S785*H785</f>
        <v>0</v>
      </c>
      <c r="AR785" s="17" t="s">
        <v>247</v>
      </c>
      <c r="AT785" s="17" t="s">
        <v>159</v>
      </c>
      <c r="AU785" s="17" t="s">
        <v>165</v>
      </c>
      <c r="AY785" s="17" t="s">
        <v>157</v>
      </c>
      <c r="BE785" s="214">
        <f>IF(N785="základní",J785,0)</f>
        <v>0</v>
      </c>
      <c r="BF785" s="214">
        <f>IF(N785="snížená",J785,0)</f>
        <v>0</v>
      </c>
      <c r="BG785" s="214">
        <f>IF(N785="zákl. přenesená",J785,0)</f>
        <v>0</v>
      </c>
      <c r="BH785" s="214">
        <f>IF(N785="sníž. přenesená",J785,0)</f>
        <v>0</v>
      </c>
      <c r="BI785" s="214">
        <f>IF(N785="nulová",J785,0)</f>
        <v>0</v>
      </c>
      <c r="BJ785" s="17" t="s">
        <v>165</v>
      </c>
      <c r="BK785" s="214">
        <f>ROUND(I785*H785,0)</f>
        <v>0</v>
      </c>
      <c r="BL785" s="17" t="s">
        <v>247</v>
      </c>
      <c r="BM785" s="17" t="s">
        <v>3246</v>
      </c>
    </row>
    <row r="786" spans="2:51" s="11" customFormat="1" ht="12">
      <c r="B786" s="215"/>
      <c r="C786" s="216"/>
      <c r="D786" s="217" t="s">
        <v>167</v>
      </c>
      <c r="E786" s="218" t="s">
        <v>20</v>
      </c>
      <c r="F786" s="219" t="s">
        <v>165</v>
      </c>
      <c r="G786" s="216"/>
      <c r="H786" s="220">
        <v>2</v>
      </c>
      <c r="I786" s="221"/>
      <c r="J786" s="216"/>
      <c r="K786" s="216"/>
      <c r="L786" s="222"/>
      <c r="M786" s="223"/>
      <c r="N786" s="224"/>
      <c r="O786" s="224"/>
      <c r="P786" s="224"/>
      <c r="Q786" s="224"/>
      <c r="R786" s="224"/>
      <c r="S786" s="224"/>
      <c r="T786" s="225"/>
      <c r="AT786" s="226" t="s">
        <v>167</v>
      </c>
      <c r="AU786" s="226" t="s">
        <v>165</v>
      </c>
      <c r="AV786" s="11" t="s">
        <v>165</v>
      </c>
      <c r="AW786" s="11" t="s">
        <v>34</v>
      </c>
      <c r="AX786" s="11" t="s">
        <v>8</v>
      </c>
      <c r="AY786" s="226" t="s">
        <v>157</v>
      </c>
    </row>
    <row r="787" spans="2:65" s="1" customFormat="1" ht="22.5" customHeight="1">
      <c r="B787" s="38"/>
      <c r="C787" s="204" t="s">
        <v>1082</v>
      </c>
      <c r="D787" s="204" t="s">
        <v>159</v>
      </c>
      <c r="E787" s="205" t="s">
        <v>3247</v>
      </c>
      <c r="F787" s="206" t="s">
        <v>3248</v>
      </c>
      <c r="G787" s="207" t="s">
        <v>514</v>
      </c>
      <c r="H787" s="208">
        <v>0.25</v>
      </c>
      <c r="I787" s="209"/>
      <c r="J787" s="208">
        <f>ROUND(I787*H787,0)</f>
        <v>0</v>
      </c>
      <c r="K787" s="206" t="s">
        <v>163</v>
      </c>
      <c r="L787" s="43"/>
      <c r="M787" s="210" t="s">
        <v>20</v>
      </c>
      <c r="N787" s="211" t="s">
        <v>46</v>
      </c>
      <c r="O787" s="79"/>
      <c r="P787" s="212">
        <f>O787*H787</f>
        <v>0</v>
      </c>
      <c r="Q787" s="212">
        <v>0</v>
      </c>
      <c r="R787" s="212">
        <f>Q787*H787</f>
        <v>0</v>
      </c>
      <c r="S787" s="212">
        <v>0</v>
      </c>
      <c r="T787" s="213">
        <f>S787*H787</f>
        <v>0</v>
      </c>
      <c r="AR787" s="17" t="s">
        <v>247</v>
      </c>
      <c r="AT787" s="17" t="s">
        <v>159</v>
      </c>
      <c r="AU787" s="17" t="s">
        <v>165</v>
      </c>
      <c r="AY787" s="17" t="s">
        <v>157</v>
      </c>
      <c r="BE787" s="214">
        <f>IF(N787="základní",J787,0)</f>
        <v>0</v>
      </c>
      <c r="BF787" s="214">
        <f>IF(N787="snížená",J787,0)</f>
        <v>0</v>
      </c>
      <c r="BG787" s="214">
        <f>IF(N787="zákl. přenesená",J787,0)</f>
        <v>0</v>
      </c>
      <c r="BH787" s="214">
        <f>IF(N787="sníž. přenesená",J787,0)</f>
        <v>0</v>
      </c>
      <c r="BI787" s="214">
        <f>IF(N787="nulová",J787,0)</f>
        <v>0</v>
      </c>
      <c r="BJ787" s="17" t="s">
        <v>165</v>
      </c>
      <c r="BK787" s="214">
        <f>ROUND(I787*H787,0)</f>
        <v>0</v>
      </c>
      <c r="BL787" s="17" t="s">
        <v>247</v>
      </c>
      <c r="BM787" s="17" t="s">
        <v>3249</v>
      </c>
    </row>
    <row r="788" spans="2:63" s="10" customFormat="1" ht="22.8" customHeight="1">
      <c r="B788" s="188"/>
      <c r="C788" s="189"/>
      <c r="D788" s="190" t="s">
        <v>73</v>
      </c>
      <c r="E788" s="202" t="s">
        <v>799</v>
      </c>
      <c r="F788" s="202" t="s">
        <v>800</v>
      </c>
      <c r="G788" s="189"/>
      <c r="H788" s="189"/>
      <c r="I788" s="192"/>
      <c r="J788" s="203">
        <f>BK788</f>
        <v>0</v>
      </c>
      <c r="K788" s="189"/>
      <c r="L788" s="194"/>
      <c r="M788" s="195"/>
      <c r="N788" s="196"/>
      <c r="O788" s="196"/>
      <c r="P788" s="197">
        <f>SUM(P789:P807)</f>
        <v>0</v>
      </c>
      <c r="Q788" s="196"/>
      <c r="R788" s="197">
        <f>SUM(R789:R807)</f>
        <v>0.9225000000000001</v>
      </c>
      <c r="S788" s="196"/>
      <c r="T788" s="198">
        <f>SUM(T789:T807)</f>
        <v>0</v>
      </c>
      <c r="AR788" s="199" t="s">
        <v>165</v>
      </c>
      <c r="AT788" s="200" t="s">
        <v>73</v>
      </c>
      <c r="AU788" s="200" t="s">
        <v>8</v>
      </c>
      <c r="AY788" s="199" t="s">
        <v>157</v>
      </c>
      <c r="BK788" s="201">
        <f>SUM(BK789:BK807)</f>
        <v>0</v>
      </c>
    </row>
    <row r="789" spans="2:65" s="1" customFormat="1" ht="16.5" customHeight="1">
      <c r="B789" s="38"/>
      <c r="C789" s="204" t="s">
        <v>1086</v>
      </c>
      <c r="D789" s="204" t="s">
        <v>159</v>
      </c>
      <c r="E789" s="205" t="s">
        <v>3250</v>
      </c>
      <c r="F789" s="206" t="s">
        <v>3251</v>
      </c>
      <c r="G789" s="207" t="s">
        <v>231</v>
      </c>
      <c r="H789" s="208">
        <v>15</v>
      </c>
      <c r="I789" s="209"/>
      <c r="J789" s="208">
        <f>ROUND(I789*H789,0)</f>
        <v>0</v>
      </c>
      <c r="K789" s="206" t="s">
        <v>163</v>
      </c>
      <c r="L789" s="43"/>
      <c r="M789" s="210" t="s">
        <v>20</v>
      </c>
      <c r="N789" s="211" t="s">
        <v>46</v>
      </c>
      <c r="O789" s="79"/>
      <c r="P789" s="212">
        <f>O789*H789</f>
        <v>0</v>
      </c>
      <c r="Q789" s="212">
        <v>0.00546</v>
      </c>
      <c r="R789" s="212">
        <f>Q789*H789</f>
        <v>0.0819</v>
      </c>
      <c r="S789" s="212">
        <v>0</v>
      </c>
      <c r="T789" s="213">
        <f>S789*H789</f>
        <v>0</v>
      </c>
      <c r="AR789" s="17" t="s">
        <v>247</v>
      </c>
      <c r="AT789" s="17" t="s">
        <v>159</v>
      </c>
      <c r="AU789" s="17" t="s">
        <v>165</v>
      </c>
      <c r="AY789" s="17" t="s">
        <v>157</v>
      </c>
      <c r="BE789" s="214">
        <f>IF(N789="základní",J789,0)</f>
        <v>0</v>
      </c>
      <c r="BF789" s="214">
        <f>IF(N789="snížená",J789,0)</f>
        <v>0</v>
      </c>
      <c r="BG789" s="214">
        <f>IF(N789="zákl. přenesená",J789,0)</f>
        <v>0</v>
      </c>
      <c r="BH789" s="214">
        <f>IF(N789="sníž. přenesená",J789,0)</f>
        <v>0</v>
      </c>
      <c r="BI789" s="214">
        <f>IF(N789="nulová",J789,0)</f>
        <v>0</v>
      </c>
      <c r="BJ789" s="17" t="s">
        <v>165</v>
      </c>
      <c r="BK789" s="214">
        <f>ROUND(I789*H789,0)</f>
        <v>0</v>
      </c>
      <c r="BL789" s="17" t="s">
        <v>247</v>
      </c>
      <c r="BM789" s="17" t="s">
        <v>3252</v>
      </c>
    </row>
    <row r="790" spans="2:51" s="11" customFormat="1" ht="12">
      <c r="B790" s="215"/>
      <c r="C790" s="216"/>
      <c r="D790" s="217" t="s">
        <v>167</v>
      </c>
      <c r="E790" s="218" t="s">
        <v>20</v>
      </c>
      <c r="F790" s="219" t="s">
        <v>3253</v>
      </c>
      <c r="G790" s="216"/>
      <c r="H790" s="220">
        <v>15</v>
      </c>
      <c r="I790" s="221"/>
      <c r="J790" s="216"/>
      <c r="K790" s="216"/>
      <c r="L790" s="222"/>
      <c r="M790" s="223"/>
      <c r="N790" s="224"/>
      <c r="O790" s="224"/>
      <c r="P790" s="224"/>
      <c r="Q790" s="224"/>
      <c r="R790" s="224"/>
      <c r="S790" s="224"/>
      <c r="T790" s="225"/>
      <c r="AT790" s="226" t="s">
        <v>167</v>
      </c>
      <c r="AU790" s="226" t="s">
        <v>165</v>
      </c>
      <c r="AV790" s="11" t="s">
        <v>165</v>
      </c>
      <c r="AW790" s="11" t="s">
        <v>34</v>
      </c>
      <c r="AX790" s="11" t="s">
        <v>8</v>
      </c>
      <c r="AY790" s="226" t="s">
        <v>157</v>
      </c>
    </row>
    <row r="791" spans="2:65" s="1" customFormat="1" ht="16.5" customHeight="1">
      <c r="B791" s="38"/>
      <c r="C791" s="204" t="s">
        <v>1091</v>
      </c>
      <c r="D791" s="204" t="s">
        <v>159</v>
      </c>
      <c r="E791" s="205" t="s">
        <v>3254</v>
      </c>
      <c r="F791" s="206" t="s">
        <v>3255</v>
      </c>
      <c r="G791" s="207" t="s">
        <v>231</v>
      </c>
      <c r="H791" s="208">
        <v>15</v>
      </c>
      <c r="I791" s="209"/>
      <c r="J791" s="208">
        <f>ROUND(I791*H791,0)</f>
        <v>0</v>
      </c>
      <c r="K791" s="206" t="s">
        <v>163</v>
      </c>
      <c r="L791" s="43"/>
      <c r="M791" s="210" t="s">
        <v>20</v>
      </c>
      <c r="N791" s="211" t="s">
        <v>46</v>
      </c>
      <c r="O791" s="79"/>
      <c r="P791" s="212">
        <f>O791*H791</f>
        <v>0</v>
      </c>
      <c r="Q791" s="212">
        <v>0.00667</v>
      </c>
      <c r="R791" s="212">
        <f>Q791*H791</f>
        <v>0.10005</v>
      </c>
      <c r="S791" s="212">
        <v>0</v>
      </c>
      <c r="T791" s="213">
        <f>S791*H791</f>
        <v>0</v>
      </c>
      <c r="AR791" s="17" t="s">
        <v>247</v>
      </c>
      <c r="AT791" s="17" t="s">
        <v>159</v>
      </c>
      <c r="AU791" s="17" t="s">
        <v>165</v>
      </c>
      <c r="AY791" s="17" t="s">
        <v>157</v>
      </c>
      <c r="BE791" s="214">
        <f>IF(N791="základní",J791,0)</f>
        <v>0</v>
      </c>
      <c r="BF791" s="214">
        <f>IF(N791="snížená",J791,0)</f>
        <v>0</v>
      </c>
      <c r="BG791" s="214">
        <f>IF(N791="zákl. přenesená",J791,0)</f>
        <v>0</v>
      </c>
      <c r="BH791" s="214">
        <f>IF(N791="sníž. přenesená",J791,0)</f>
        <v>0</v>
      </c>
      <c r="BI791" s="214">
        <f>IF(N791="nulová",J791,0)</f>
        <v>0</v>
      </c>
      <c r="BJ791" s="17" t="s">
        <v>165</v>
      </c>
      <c r="BK791" s="214">
        <f>ROUND(I791*H791,0)</f>
        <v>0</v>
      </c>
      <c r="BL791" s="17" t="s">
        <v>247</v>
      </c>
      <c r="BM791" s="17" t="s">
        <v>3256</v>
      </c>
    </row>
    <row r="792" spans="2:51" s="11" customFormat="1" ht="12">
      <c r="B792" s="215"/>
      <c r="C792" s="216"/>
      <c r="D792" s="217" t="s">
        <v>167</v>
      </c>
      <c r="E792" s="218" t="s">
        <v>20</v>
      </c>
      <c r="F792" s="219" t="s">
        <v>3253</v>
      </c>
      <c r="G792" s="216"/>
      <c r="H792" s="220">
        <v>15</v>
      </c>
      <c r="I792" s="221"/>
      <c r="J792" s="216"/>
      <c r="K792" s="216"/>
      <c r="L792" s="222"/>
      <c r="M792" s="223"/>
      <c r="N792" s="224"/>
      <c r="O792" s="224"/>
      <c r="P792" s="224"/>
      <c r="Q792" s="224"/>
      <c r="R792" s="224"/>
      <c r="S792" s="224"/>
      <c r="T792" s="225"/>
      <c r="AT792" s="226" t="s">
        <v>167</v>
      </c>
      <c r="AU792" s="226" t="s">
        <v>165</v>
      </c>
      <c r="AV792" s="11" t="s">
        <v>165</v>
      </c>
      <c r="AW792" s="11" t="s">
        <v>34</v>
      </c>
      <c r="AX792" s="11" t="s">
        <v>8</v>
      </c>
      <c r="AY792" s="226" t="s">
        <v>157</v>
      </c>
    </row>
    <row r="793" spans="2:65" s="1" customFormat="1" ht="16.5" customHeight="1">
      <c r="B793" s="38"/>
      <c r="C793" s="204" t="s">
        <v>1097</v>
      </c>
      <c r="D793" s="204" t="s">
        <v>159</v>
      </c>
      <c r="E793" s="205" t="s">
        <v>802</v>
      </c>
      <c r="F793" s="206" t="s">
        <v>803</v>
      </c>
      <c r="G793" s="207" t="s">
        <v>231</v>
      </c>
      <c r="H793" s="208">
        <v>615</v>
      </c>
      <c r="I793" s="209"/>
      <c r="J793" s="208">
        <f>ROUND(I793*H793,0)</f>
        <v>0</v>
      </c>
      <c r="K793" s="206" t="s">
        <v>163</v>
      </c>
      <c r="L793" s="43"/>
      <c r="M793" s="210" t="s">
        <v>20</v>
      </c>
      <c r="N793" s="211" t="s">
        <v>46</v>
      </c>
      <c r="O793" s="79"/>
      <c r="P793" s="212">
        <f>O793*H793</f>
        <v>0</v>
      </c>
      <c r="Q793" s="212">
        <v>0.0004</v>
      </c>
      <c r="R793" s="212">
        <f>Q793*H793</f>
        <v>0.24600000000000002</v>
      </c>
      <c r="S793" s="212">
        <v>0</v>
      </c>
      <c r="T793" s="213">
        <f>S793*H793</f>
        <v>0</v>
      </c>
      <c r="AR793" s="17" t="s">
        <v>247</v>
      </c>
      <c r="AT793" s="17" t="s">
        <v>159</v>
      </c>
      <c r="AU793" s="17" t="s">
        <v>165</v>
      </c>
      <c r="AY793" s="17" t="s">
        <v>157</v>
      </c>
      <c r="BE793" s="214">
        <f>IF(N793="základní",J793,0)</f>
        <v>0</v>
      </c>
      <c r="BF793" s="214">
        <f>IF(N793="snížená",J793,0)</f>
        <v>0</v>
      </c>
      <c r="BG793" s="214">
        <f>IF(N793="zákl. přenesená",J793,0)</f>
        <v>0</v>
      </c>
      <c r="BH793" s="214">
        <f>IF(N793="sníž. přenesená",J793,0)</f>
        <v>0</v>
      </c>
      <c r="BI793" s="214">
        <f>IF(N793="nulová",J793,0)</f>
        <v>0</v>
      </c>
      <c r="BJ793" s="17" t="s">
        <v>165</v>
      </c>
      <c r="BK793" s="214">
        <f>ROUND(I793*H793,0)</f>
        <v>0</v>
      </c>
      <c r="BL793" s="17" t="s">
        <v>247</v>
      </c>
      <c r="BM793" s="17" t="s">
        <v>3257</v>
      </c>
    </row>
    <row r="794" spans="2:51" s="11" customFormat="1" ht="12">
      <c r="B794" s="215"/>
      <c r="C794" s="216"/>
      <c r="D794" s="217" t="s">
        <v>167</v>
      </c>
      <c r="E794" s="218" t="s">
        <v>20</v>
      </c>
      <c r="F794" s="219" t="s">
        <v>3258</v>
      </c>
      <c r="G794" s="216"/>
      <c r="H794" s="220">
        <v>615</v>
      </c>
      <c r="I794" s="221"/>
      <c r="J794" s="216"/>
      <c r="K794" s="216"/>
      <c r="L794" s="222"/>
      <c r="M794" s="223"/>
      <c r="N794" s="224"/>
      <c r="O794" s="224"/>
      <c r="P794" s="224"/>
      <c r="Q794" s="224"/>
      <c r="R794" s="224"/>
      <c r="S794" s="224"/>
      <c r="T794" s="225"/>
      <c r="AT794" s="226" t="s">
        <v>167</v>
      </c>
      <c r="AU794" s="226" t="s">
        <v>165</v>
      </c>
      <c r="AV794" s="11" t="s">
        <v>165</v>
      </c>
      <c r="AW794" s="11" t="s">
        <v>34</v>
      </c>
      <c r="AX794" s="11" t="s">
        <v>8</v>
      </c>
      <c r="AY794" s="226" t="s">
        <v>157</v>
      </c>
    </row>
    <row r="795" spans="2:65" s="1" customFormat="1" ht="16.5" customHeight="1">
      <c r="B795" s="38"/>
      <c r="C795" s="204" t="s">
        <v>1102</v>
      </c>
      <c r="D795" s="204" t="s">
        <v>159</v>
      </c>
      <c r="E795" s="205" t="s">
        <v>807</v>
      </c>
      <c r="F795" s="206" t="s">
        <v>808</v>
      </c>
      <c r="G795" s="207" t="s">
        <v>231</v>
      </c>
      <c r="H795" s="208">
        <v>85</v>
      </c>
      <c r="I795" s="209"/>
      <c r="J795" s="208">
        <f>ROUND(I795*H795,0)</f>
        <v>0</v>
      </c>
      <c r="K795" s="206" t="s">
        <v>163</v>
      </c>
      <c r="L795" s="43"/>
      <c r="M795" s="210" t="s">
        <v>20</v>
      </c>
      <c r="N795" s="211" t="s">
        <v>46</v>
      </c>
      <c r="O795" s="79"/>
      <c r="P795" s="212">
        <f>O795*H795</f>
        <v>0</v>
      </c>
      <c r="Q795" s="212">
        <v>0.0006</v>
      </c>
      <c r="R795" s="212">
        <f>Q795*H795</f>
        <v>0.051</v>
      </c>
      <c r="S795" s="212">
        <v>0</v>
      </c>
      <c r="T795" s="213">
        <f>S795*H795</f>
        <v>0</v>
      </c>
      <c r="AR795" s="17" t="s">
        <v>247</v>
      </c>
      <c r="AT795" s="17" t="s">
        <v>159</v>
      </c>
      <c r="AU795" s="17" t="s">
        <v>165</v>
      </c>
      <c r="AY795" s="17" t="s">
        <v>157</v>
      </c>
      <c r="BE795" s="214">
        <f>IF(N795="základní",J795,0)</f>
        <v>0</v>
      </c>
      <c r="BF795" s="214">
        <f>IF(N795="snížená",J795,0)</f>
        <v>0</v>
      </c>
      <c r="BG795" s="214">
        <f>IF(N795="zákl. přenesená",J795,0)</f>
        <v>0</v>
      </c>
      <c r="BH795" s="214">
        <f>IF(N795="sníž. přenesená",J795,0)</f>
        <v>0</v>
      </c>
      <c r="BI795" s="214">
        <f>IF(N795="nulová",J795,0)</f>
        <v>0</v>
      </c>
      <c r="BJ795" s="17" t="s">
        <v>165</v>
      </c>
      <c r="BK795" s="214">
        <f>ROUND(I795*H795,0)</f>
        <v>0</v>
      </c>
      <c r="BL795" s="17" t="s">
        <v>247</v>
      </c>
      <c r="BM795" s="17" t="s">
        <v>3259</v>
      </c>
    </row>
    <row r="796" spans="2:51" s="11" customFormat="1" ht="12">
      <c r="B796" s="215"/>
      <c r="C796" s="216"/>
      <c r="D796" s="217" t="s">
        <v>167</v>
      </c>
      <c r="E796" s="218" t="s">
        <v>20</v>
      </c>
      <c r="F796" s="219" t="s">
        <v>3260</v>
      </c>
      <c r="G796" s="216"/>
      <c r="H796" s="220">
        <v>85</v>
      </c>
      <c r="I796" s="221"/>
      <c r="J796" s="216"/>
      <c r="K796" s="216"/>
      <c r="L796" s="222"/>
      <c r="M796" s="223"/>
      <c r="N796" s="224"/>
      <c r="O796" s="224"/>
      <c r="P796" s="224"/>
      <c r="Q796" s="224"/>
      <c r="R796" s="224"/>
      <c r="S796" s="224"/>
      <c r="T796" s="225"/>
      <c r="AT796" s="226" t="s">
        <v>167</v>
      </c>
      <c r="AU796" s="226" t="s">
        <v>165</v>
      </c>
      <c r="AV796" s="11" t="s">
        <v>165</v>
      </c>
      <c r="AW796" s="11" t="s">
        <v>34</v>
      </c>
      <c r="AX796" s="11" t="s">
        <v>8</v>
      </c>
      <c r="AY796" s="226" t="s">
        <v>157</v>
      </c>
    </row>
    <row r="797" spans="2:65" s="1" customFormat="1" ht="16.5" customHeight="1">
      <c r="B797" s="38"/>
      <c r="C797" s="204" t="s">
        <v>1107</v>
      </c>
      <c r="D797" s="204" t="s">
        <v>159</v>
      </c>
      <c r="E797" s="205" t="s">
        <v>812</v>
      </c>
      <c r="F797" s="206" t="s">
        <v>813</v>
      </c>
      <c r="G797" s="207" t="s">
        <v>231</v>
      </c>
      <c r="H797" s="208">
        <v>145</v>
      </c>
      <c r="I797" s="209"/>
      <c r="J797" s="208">
        <f>ROUND(I797*H797,0)</f>
        <v>0</v>
      </c>
      <c r="K797" s="206" t="s">
        <v>163</v>
      </c>
      <c r="L797" s="43"/>
      <c r="M797" s="210" t="s">
        <v>20</v>
      </c>
      <c r="N797" s="211" t="s">
        <v>46</v>
      </c>
      <c r="O797" s="79"/>
      <c r="P797" s="212">
        <f>O797*H797</f>
        <v>0</v>
      </c>
      <c r="Q797" s="212">
        <v>0.00091</v>
      </c>
      <c r="R797" s="212">
        <f>Q797*H797</f>
        <v>0.13195</v>
      </c>
      <c r="S797" s="212">
        <v>0</v>
      </c>
      <c r="T797" s="213">
        <f>S797*H797</f>
        <v>0</v>
      </c>
      <c r="AR797" s="17" t="s">
        <v>247</v>
      </c>
      <c r="AT797" s="17" t="s">
        <v>159</v>
      </c>
      <c r="AU797" s="17" t="s">
        <v>165</v>
      </c>
      <c r="AY797" s="17" t="s">
        <v>157</v>
      </c>
      <c r="BE797" s="214">
        <f>IF(N797="základní",J797,0)</f>
        <v>0</v>
      </c>
      <c r="BF797" s="214">
        <f>IF(N797="snížená",J797,0)</f>
        <v>0</v>
      </c>
      <c r="BG797" s="214">
        <f>IF(N797="zákl. přenesená",J797,0)</f>
        <v>0</v>
      </c>
      <c r="BH797" s="214">
        <f>IF(N797="sníž. přenesená",J797,0)</f>
        <v>0</v>
      </c>
      <c r="BI797" s="214">
        <f>IF(N797="nulová",J797,0)</f>
        <v>0</v>
      </c>
      <c r="BJ797" s="17" t="s">
        <v>165</v>
      </c>
      <c r="BK797" s="214">
        <f>ROUND(I797*H797,0)</f>
        <v>0</v>
      </c>
      <c r="BL797" s="17" t="s">
        <v>247</v>
      </c>
      <c r="BM797" s="17" t="s">
        <v>3261</v>
      </c>
    </row>
    <row r="798" spans="2:51" s="11" customFormat="1" ht="12">
      <c r="B798" s="215"/>
      <c r="C798" s="216"/>
      <c r="D798" s="217" t="s">
        <v>167</v>
      </c>
      <c r="E798" s="218" t="s">
        <v>20</v>
      </c>
      <c r="F798" s="219" t="s">
        <v>3262</v>
      </c>
      <c r="G798" s="216"/>
      <c r="H798" s="220">
        <v>145</v>
      </c>
      <c r="I798" s="221"/>
      <c r="J798" s="216"/>
      <c r="K798" s="216"/>
      <c r="L798" s="222"/>
      <c r="M798" s="223"/>
      <c r="N798" s="224"/>
      <c r="O798" s="224"/>
      <c r="P798" s="224"/>
      <c r="Q798" s="224"/>
      <c r="R798" s="224"/>
      <c r="S798" s="224"/>
      <c r="T798" s="225"/>
      <c r="AT798" s="226" t="s">
        <v>167</v>
      </c>
      <c r="AU798" s="226" t="s">
        <v>165</v>
      </c>
      <c r="AV798" s="11" t="s">
        <v>165</v>
      </c>
      <c r="AW798" s="11" t="s">
        <v>34</v>
      </c>
      <c r="AX798" s="11" t="s">
        <v>8</v>
      </c>
      <c r="AY798" s="226" t="s">
        <v>157</v>
      </c>
    </row>
    <row r="799" spans="2:65" s="1" customFormat="1" ht="16.5" customHeight="1">
      <c r="B799" s="38"/>
      <c r="C799" s="204" t="s">
        <v>1111</v>
      </c>
      <c r="D799" s="204" t="s">
        <v>159</v>
      </c>
      <c r="E799" s="205" t="s">
        <v>817</v>
      </c>
      <c r="F799" s="206" t="s">
        <v>818</v>
      </c>
      <c r="G799" s="207" t="s">
        <v>231</v>
      </c>
      <c r="H799" s="208">
        <v>45</v>
      </c>
      <c r="I799" s="209"/>
      <c r="J799" s="208">
        <f>ROUND(I799*H799,0)</f>
        <v>0</v>
      </c>
      <c r="K799" s="206" t="s">
        <v>163</v>
      </c>
      <c r="L799" s="43"/>
      <c r="M799" s="210" t="s">
        <v>20</v>
      </c>
      <c r="N799" s="211" t="s">
        <v>46</v>
      </c>
      <c r="O799" s="79"/>
      <c r="P799" s="212">
        <f>O799*H799</f>
        <v>0</v>
      </c>
      <c r="Q799" s="212">
        <v>0.00118</v>
      </c>
      <c r="R799" s="212">
        <f>Q799*H799</f>
        <v>0.0531</v>
      </c>
      <c r="S799" s="212">
        <v>0</v>
      </c>
      <c r="T799" s="213">
        <f>S799*H799</f>
        <v>0</v>
      </c>
      <c r="AR799" s="17" t="s">
        <v>247</v>
      </c>
      <c r="AT799" s="17" t="s">
        <v>159</v>
      </c>
      <c r="AU799" s="17" t="s">
        <v>165</v>
      </c>
      <c r="AY799" s="17" t="s">
        <v>157</v>
      </c>
      <c r="BE799" s="214">
        <f>IF(N799="základní",J799,0)</f>
        <v>0</v>
      </c>
      <c r="BF799" s="214">
        <f>IF(N799="snížená",J799,0)</f>
        <v>0</v>
      </c>
      <c r="BG799" s="214">
        <f>IF(N799="zákl. přenesená",J799,0)</f>
        <v>0</v>
      </c>
      <c r="BH799" s="214">
        <f>IF(N799="sníž. přenesená",J799,0)</f>
        <v>0</v>
      </c>
      <c r="BI799" s="214">
        <f>IF(N799="nulová",J799,0)</f>
        <v>0</v>
      </c>
      <c r="BJ799" s="17" t="s">
        <v>165</v>
      </c>
      <c r="BK799" s="214">
        <f>ROUND(I799*H799,0)</f>
        <v>0</v>
      </c>
      <c r="BL799" s="17" t="s">
        <v>247</v>
      </c>
      <c r="BM799" s="17" t="s">
        <v>3263</v>
      </c>
    </row>
    <row r="800" spans="2:51" s="11" customFormat="1" ht="12">
      <c r="B800" s="215"/>
      <c r="C800" s="216"/>
      <c r="D800" s="217" t="s">
        <v>167</v>
      </c>
      <c r="E800" s="218" t="s">
        <v>20</v>
      </c>
      <c r="F800" s="219" t="s">
        <v>3264</v>
      </c>
      <c r="G800" s="216"/>
      <c r="H800" s="220">
        <v>45</v>
      </c>
      <c r="I800" s="221"/>
      <c r="J800" s="216"/>
      <c r="K800" s="216"/>
      <c r="L800" s="222"/>
      <c r="M800" s="223"/>
      <c r="N800" s="224"/>
      <c r="O800" s="224"/>
      <c r="P800" s="224"/>
      <c r="Q800" s="224"/>
      <c r="R800" s="224"/>
      <c r="S800" s="224"/>
      <c r="T800" s="225"/>
      <c r="AT800" s="226" t="s">
        <v>167</v>
      </c>
      <c r="AU800" s="226" t="s">
        <v>165</v>
      </c>
      <c r="AV800" s="11" t="s">
        <v>165</v>
      </c>
      <c r="AW800" s="11" t="s">
        <v>34</v>
      </c>
      <c r="AX800" s="11" t="s">
        <v>8</v>
      </c>
      <c r="AY800" s="226" t="s">
        <v>157</v>
      </c>
    </row>
    <row r="801" spans="2:65" s="1" customFormat="1" ht="16.5" customHeight="1">
      <c r="B801" s="38"/>
      <c r="C801" s="204" t="s">
        <v>1116</v>
      </c>
      <c r="D801" s="204" t="s">
        <v>159</v>
      </c>
      <c r="E801" s="205" t="s">
        <v>822</v>
      </c>
      <c r="F801" s="206" t="s">
        <v>823</v>
      </c>
      <c r="G801" s="207" t="s">
        <v>231</v>
      </c>
      <c r="H801" s="208">
        <v>20</v>
      </c>
      <c r="I801" s="209"/>
      <c r="J801" s="208">
        <f>ROUND(I801*H801,0)</f>
        <v>0</v>
      </c>
      <c r="K801" s="206" t="s">
        <v>163</v>
      </c>
      <c r="L801" s="43"/>
      <c r="M801" s="210" t="s">
        <v>20</v>
      </c>
      <c r="N801" s="211" t="s">
        <v>46</v>
      </c>
      <c r="O801" s="79"/>
      <c r="P801" s="212">
        <f>O801*H801</f>
        <v>0</v>
      </c>
      <c r="Q801" s="212">
        <v>0.0015</v>
      </c>
      <c r="R801" s="212">
        <f>Q801*H801</f>
        <v>0.03</v>
      </c>
      <c r="S801" s="212">
        <v>0</v>
      </c>
      <c r="T801" s="213">
        <f>S801*H801</f>
        <v>0</v>
      </c>
      <c r="AR801" s="17" t="s">
        <v>247</v>
      </c>
      <c r="AT801" s="17" t="s">
        <v>159</v>
      </c>
      <c r="AU801" s="17" t="s">
        <v>165</v>
      </c>
      <c r="AY801" s="17" t="s">
        <v>157</v>
      </c>
      <c r="BE801" s="214">
        <f>IF(N801="základní",J801,0)</f>
        <v>0</v>
      </c>
      <c r="BF801" s="214">
        <f>IF(N801="snížená",J801,0)</f>
        <v>0</v>
      </c>
      <c r="BG801" s="214">
        <f>IF(N801="zákl. přenesená",J801,0)</f>
        <v>0</v>
      </c>
      <c r="BH801" s="214">
        <f>IF(N801="sníž. přenesená",J801,0)</f>
        <v>0</v>
      </c>
      <c r="BI801" s="214">
        <f>IF(N801="nulová",J801,0)</f>
        <v>0</v>
      </c>
      <c r="BJ801" s="17" t="s">
        <v>165</v>
      </c>
      <c r="BK801" s="214">
        <f>ROUND(I801*H801,0)</f>
        <v>0</v>
      </c>
      <c r="BL801" s="17" t="s">
        <v>247</v>
      </c>
      <c r="BM801" s="17" t="s">
        <v>3265</v>
      </c>
    </row>
    <row r="802" spans="2:51" s="11" customFormat="1" ht="12">
      <c r="B802" s="215"/>
      <c r="C802" s="216"/>
      <c r="D802" s="217" t="s">
        <v>167</v>
      </c>
      <c r="E802" s="218" t="s">
        <v>20</v>
      </c>
      <c r="F802" s="219" t="s">
        <v>3266</v>
      </c>
      <c r="G802" s="216"/>
      <c r="H802" s="220">
        <v>20</v>
      </c>
      <c r="I802" s="221"/>
      <c r="J802" s="216"/>
      <c r="K802" s="216"/>
      <c r="L802" s="222"/>
      <c r="M802" s="223"/>
      <c r="N802" s="224"/>
      <c r="O802" s="224"/>
      <c r="P802" s="224"/>
      <c r="Q802" s="224"/>
      <c r="R802" s="224"/>
      <c r="S802" s="224"/>
      <c r="T802" s="225"/>
      <c r="AT802" s="226" t="s">
        <v>167</v>
      </c>
      <c r="AU802" s="226" t="s">
        <v>165</v>
      </c>
      <c r="AV802" s="11" t="s">
        <v>165</v>
      </c>
      <c r="AW802" s="11" t="s">
        <v>34</v>
      </c>
      <c r="AX802" s="11" t="s">
        <v>8</v>
      </c>
      <c r="AY802" s="226" t="s">
        <v>157</v>
      </c>
    </row>
    <row r="803" spans="2:65" s="1" customFormat="1" ht="16.5" customHeight="1">
      <c r="B803" s="38"/>
      <c r="C803" s="204" t="s">
        <v>1122</v>
      </c>
      <c r="D803" s="204" t="s">
        <v>159</v>
      </c>
      <c r="E803" s="205" t="s">
        <v>827</v>
      </c>
      <c r="F803" s="206" t="s">
        <v>828</v>
      </c>
      <c r="G803" s="207" t="s">
        <v>231</v>
      </c>
      <c r="H803" s="208">
        <v>30</v>
      </c>
      <c r="I803" s="209"/>
      <c r="J803" s="208">
        <f>ROUND(I803*H803,0)</f>
        <v>0</v>
      </c>
      <c r="K803" s="206" t="s">
        <v>163</v>
      </c>
      <c r="L803" s="43"/>
      <c r="M803" s="210" t="s">
        <v>20</v>
      </c>
      <c r="N803" s="211" t="s">
        <v>46</v>
      </c>
      <c r="O803" s="79"/>
      <c r="P803" s="212">
        <f>O803*H803</f>
        <v>0</v>
      </c>
      <c r="Q803" s="212">
        <v>0.00194</v>
      </c>
      <c r="R803" s="212">
        <f>Q803*H803</f>
        <v>0.0582</v>
      </c>
      <c r="S803" s="212">
        <v>0</v>
      </c>
      <c r="T803" s="213">
        <f>S803*H803</f>
        <v>0</v>
      </c>
      <c r="AR803" s="17" t="s">
        <v>247</v>
      </c>
      <c r="AT803" s="17" t="s">
        <v>159</v>
      </c>
      <c r="AU803" s="17" t="s">
        <v>165</v>
      </c>
      <c r="AY803" s="17" t="s">
        <v>157</v>
      </c>
      <c r="BE803" s="214">
        <f>IF(N803="základní",J803,0)</f>
        <v>0</v>
      </c>
      <c r="BF803" s="214">
        <f>IF(N803="snížená",J803,0)</f>
        <v>0</v>
      </c>
      <c r="BG803" s="214">
        <f>IF(N803="zákl. přenesená",J803,0)</f>
        <v>0</v>
      </c>
      <c r="BH803" s="214">
        <f>IF(N803="sníž. přenesená",J803,0)</f>
        <v>0</v>
      </c>
      <c r="BI803" s="214">
        <f>IF(N803="nulová",J803,0)</f>
        <v>0</v>
      </c>
      <c r="BJ803" s="17" t="s">
        <v>165</v>
      </c>
      <c r="BK803" s="214">
        <f>ROUND(I803*H803,0)</f>
        <v>0</v>
      </c>
      <c r="BL803" s="17" t="s">
        <v>247</v>
      </c>
      <c r="BM803" s="17" t="s">
        <v>3267</v>
      </c>
    </row>
    <row r="804" spans="2:51" s="11" customFormat="1" ht="12">
      <c r="B804" s="215"/>
      <c r="C804" s="216"/>
      <c r="D804" s="217" t="s">
        <v>167</v>
      </c>
      <c r="E804" s="218" t="s">
        <v>20</v>
      </c>
      <c r="F804" s="219" t="s">
        <v>3268</v>
      </c>
      <c r="G804" s="216"/>
      <c r="H804" s="220">
        <v>30</v>
      </c>
      <c r="I804" s="221"/>
      <c r="J804" s="216"/>
      <c r="K804" s="216"/>
      <c r="L804" s="222"/>
      <c r="M804" s="223"/>
      <c r="N804" s="224"/>
      <c r="O804" s="224"/>
      <c r="P804" s="224"/>
      <c r="Q804" s="224"/>
      <c r="R804" s="224"/>
      <c r="S804" s="224"/>
      <c r="T804" s="225"/>
      <c r="AT804" s="226" t="s">
        <v>167</v>
      </c>
      <c r="AU804" s="226" t="s">
        <v>165</v>
      </c>
      <c r="AV804" s="11" t="s">
        <v>165</v>
      </c>
      <c r="AW804" s="11" t="s">
        <v>34</v>
      </c>
      <c r="AX804" s="11" t="s">
        <v>8</v>
      </c>
      <c r="AY804" s="226" t="s">
        <v>157</v>
      </c>
    </row>
    <row r="805" spans="2:65" s="1" customFormat="1" ht="16.5" customHeight="1">
      <c r="B805" s="38"/>
      <c r="C805" s="204" t="s">
        <v>1128</v>
      </c>
      <c r="D805" s="204" t="s">
        <v>159</v>
      </c>
      <c r="E805" s="205" t="s">
        <v>832</v>
      </c>
      <c r="F805" s="206" t="s">
        <v>833</v>
      </c>
      <c r="G805" s="207" t="s">
        <v>231</v>
      </c>
      <c r="H805" s="208">
        <v>65</v>
      </c>
      <c r="I805" s="209"/>
      <c r="J805" s="208">
        <f>ROUND(I805*H805,0)</f>
        <v>0</v>
      </c>
      <c r="K805" s="206" t="s">
        <v>163</v>
      </c>
      <c r="L805" s="43"/>
      <c r="M805" s="210" t="s">
        <v>20</v>
      </c>
      <c r="N805" s="211" t="s">
        <v>46</v>
      </c>
      <c r="O805" s="79"/>
      <c r="P805" s="212">
        <f>O805*H805</f>
        <v>0</v>
      </c>
      <c r="Q805" s="212">
        <v>0.00262</v>
      </c>
      <c r="R805" s="212">
        <f>Q805*H805</f>
        <v>0.1703</v>
      </c>
      <c r="S805" s="212">
        <v>0</v>
      </c>
      <c r="T805" s="213">
        <f>S805*H805</f>
        <v>0</v>
      </c>
      <c r="AR805" s="17" t="s">
        <v>247</v>
      </c>
      <c r="AT805" s="17" t="s">
        <v>159</v>
      </c>
      <c r="AU805" s="17" t="s">
        <v>165</v>
      </c>
      <c r="AY805" s="17" t="s">
        <v>157</v>
      </c>
      <c r="BE805" s="214">
        <f>IF(N805="základní",J805,0)</f>
        <v>0</v>
      </c>
      <c r="BF805" s="214">
        <f>IF(N805="snížená",J805,0)</f>
        <v>0</v>
      </c>
      <c r="BG805" s="214">
        <f>IF(N805="zákl. přenesená",J805,0)</f>
        <v>0</v>
      </c>
      <c r="BH805" s="214">
        <f>IF(N805="sníž. přenesená",J805,0)</f>
        <v>0</v>
      </c>
      <c r="BI805" s="214">
        <f>IF(N805="nulová",J805,0)</f>
        <v>0</v>
      </c>
      <c r="BJ805" s="17" t="s">
        <v>165</v>
      </c>
      <c r="BK805" s="214">
        <f>ROUND(I805*H805,0)</f>
        <v>0</v>
      </c>
      <c r="BL805" s="17" t="s">
        <v>247</v>
      </c>
      <c r="BM805" s="17" t="s">
        <v>3269</v>
      </c>
    </row>
    <row r="806" spans="2:51" s="11" customFormat="1" ht="12">
      <c r="B806" s="215"/>
      <c r="C806" s="216"/>
      <c r="D806" s="217" t="s">
        <v>167</v>
      </c>
      <c r="E806" s="218" t="s">
        <v>20</v>
      </c>
      <c r="F806" s="219" t="s">
        <v>3270</v>
      </c>
      <c r="G806" s="216"/>
      <c r="H806" s="220">
        <v>65</v>
      </c>
      <c r="I806" s="221"/>
      <c r="J806" s="216"/>
      <c r="K806" s="216"/>
      <c r="L806" s="222"/>
      <c r="M806" s="223"/>
      <c r="N806" s="224"/>
      <c r="O806" s="224"/>
      <c r="P806" s="224"/>
      <c r="Q806" s="224"/>
      <c r="R806" s="224"/>
      <c r="S806" s="224"/>
      <c r="T806" s="225"/>
      <c r="AT806" s="226" t="s">
        <v>167</v>
      </c>
      <c r="AU806" s="226" t="s">
        <v>165</v>
      </c>
      <c r="AV806" s="11" t="s">
        <v>165</v>
      </c>
      <c r="AW806" s="11" t="s">
        <v>34</v>
      </c>
      <c r="AX806" s="11" t="s">
        <v>8</v>
      </c>
      <c r="AY806" s="226" t="s">
        <v>157</v>
      </c>
    </row>
    <row r="807" spans="2:65" s="1" customFormat="1" ht="22.5" customHeight="1">
      <c r="B807" s="38"/>
      <c r="C807" s="204" t="s">
        <v>1133</v>
      </c>
      <c r="D807" s="204" t="s">
        <v>159</v>
      </c>
      <c r="E807" s="205" t="s">
        <v>837</v>
      </c>
      <c r="F807" s="206" t="s">
        <v>838</v>
      </c>
      <c r="G807" s="207" t="s">
        <v>514</v>
      </c>
      <c r="H807" s="208">
        <v>0.92</v>
      </c>
      <c r="I807" s="209"/>
      <c r="J807" s="208">
        <f>ROUND(I807*H807,0)</f>
        <v>0</v>
      </c>
      <c r="K807" s="206" t="s">
        <v>163</v>
      </c>
      <c r="L807" s="43"/>
      <c r="M807" s="210" t="s">
        <v>20</v>
      </c>
      <c r="N807" s="211" t="s">
        <v>46</v>
      </c>
      <c r="O807" s="79"/>
      <c r="P807" s="212">
        <f>O807*H807</f>
        <v>0</v>
      </c>
      <c r="Q807" s="212">
        <v>0</v>
      </c>
      <c r="R807" s="212">
        <f>Q807*H807</f>
        <v>0</v>
      </c>
      <c r="S807" s="212">
        <v>0</v>
      </c>
      <c r="T807" s="213">
        <f>S807*H807</f>
        <v>0</v>
      </c>
      <c r="AR807" s="17" t="s">
        <v>247</v>
      </c>
      <c r="AT807" s="17" t="s">
        <v>159</v>
      </c>
      <c r="AU807" s="17" t="s">
        <v>165</v>
      </c>
      <c r="AY807" s="17" t="s">
        <v>157</v>
      </c>
      <c r="BE807" s="214">
        <f>IF(N807="základní",J807,0)</f>
        <v>0</v>
      </c>
      <c r="BF807" s="214">
        <f>IF(N807="snížená",J807,0)</f>
        <v>0</v>
      </c>
      <c r="BG807" s="214">
        <f>IF(N807="zákl. přenesená",J807,0)</f>
        <v>0</v>
      </c>
      <c r="BH807" s="214">
        <f>IF(N807="sníž. přenesená",J807,0)</f>
        <v>0</v>
      </c>
      <c r="BI807" s="214">
        <f>IF(N807="nulová",J807,0)</f>
        <v>0</v>
      </c>
      <c r="BJ807" s="17" t="s">
        <v>165</v>
      </c>
      <c r="BK807" s="214">
        <f>ROUND(I807*H807,0)</f>
        <v>0</v>
      </c>
      <c r="BL807" s="17" t="s">
        <v>247</v>
      </c>
      <c r="BM807" s="17" t="s">
        <v>3271</v>
      </c>
    </row>
    <row r="808" spans="2:63" s="10" customFormat="1" ht="22.8" customHeight="1">
      <c r="B808" s="188"/>
      <c r="C808" s="189"/>
      <c r="D808" s="190" t="s">
        <v>73</v>
      </c>
      <c r="E808" s="202" t="s">
        <v>840</v>
      </c>
      <c r="F808" s="202" t="s">
        <v>841</v>
      </c>
      <c r="G808" s="189"/>
      <c r="H808" s="189"/>
      <c r="I808" s="192"/>
      <c r="J808" s="203">
        <f>BK808</f>
        <v>0</v>
      </c>
      <c r="K808" s="189"/>
      <c r="L808" s="194"/>
      <c r="M808" s="195"/>
      <c r="N808" s="196"/>
      <c r="O808" s="196"/>
      <c r="P808" s="197">
        <f>SUM(P809:P879)</f>
        <v>0</v>
      </c>
      <c r="Q808" s="196"/>
      <c r="R808" s="197">
        <f>SUM(R809:R879)</f>
        <v>0.17581</v>
      </c>
      <c r="S808" s="196"/>
      <c r="T808" s="198">
        <f>SUM(T809:T879)</f>
        <v>0</v>
      </c>
      <c r="AR808" s="199" t="s">
        <v>165</v>
      </c>
      <c r="AT808" s="200" t="s">
        <v>73</v>
      </c>
      <c r="AU808" s="200" t="s">
        <v>8</v>
      </c>
      <c r="AY808" s="199" t="s">
        <v>157</v>
      </c>
      <c r="BK808" s="201">
        <f>SUM(BK809:BK879)</f>
        <v>0</v>
      </c>
    </row>
    <row r="809" spans="2:65" s="1" customFormat="1" ht="16.5" customHeight="1">
      <c r="B809" s="38"/>
      <c r="C809" s="204" t="s">
        <v>1138</v>
      </c>
      <c r="D809" s="204" t="s">
        <v>159</v>
      </c>
      <c r="E809" s="205" t="s">
        <v>3272</v>
      </c>
      <c r="F809" s="206" t="s">
        <v>3273</v>
      </c>
      <c r="G809" s="207" t="s">
        <v>745</v>
      </c>
      <c r="H809" s="208">
        <v>2</v>
      </c>
      <c r="I809" s="209"/>
      <c r="J809" s="208">
        <f>ROUND(I809*H809,0)</f>
        <v>0</v>
      </c>
      <c r="K809" s="206" t="s">
        <v>163</v>
      </c>
      <c r="L809" s="43"/>
      <c r="M809" s="210" t="s">
        <v>20</v>
      </c>
      <c r="N809" s="211" t="s">
        <v>46</v>
      </c>
      <c r="O809" s="79"/>
      <c r="P809" s="212">
        <f>O809*H809</f>
        <v>0</v>
      </c>
      <c r="Q809" s="212">
        <v>0.01191</v>
      </c>
      <c r="R809" s="212">
        <f>Q809*H809</f>
        <v>0.02382</v>
      </c>
      <c r="S809" s="212">
        <v>0</v>
      </c>
      <c r="T809" s="213">
        <f>S809*H809</f>
        <v>0</v>
      </c>
      <c r="AR809" s="17" t="s">
        <v>247</v>
      </c>
      <c r="AT809" s="17" t="s">
        <v>159</v>
      </c>
      <c r="AU809" s="17" t="s">
        <v>165</v>
      </c>
      <c r="AY809" s="17" t="s">
        <v>157</v>
      </c>
      <c r="BE809" s="214">
        <f>IF(N809="základní",J809,0)</f>
        <v>0</v>
      </c>
      <c r="BF809" s="214">
        <f>IF(N809="snížená",J809,0)</f>
        <v>0</v>
      </c>
      <c r="BG809" s="214">
        <f>IF(N809="zákl. přenesená",J809,0)</f>
        <v>0</v>
      </c>
      <c r="BH809" s="214">
        <f>IF(N809="sníž. přenesená",J809,0)</f>
        <v>0</v>
      </c>
      <c r="BI809" s="214">
        <f>IF(N809="nulová",J809,0)</f>
        <v>0</v>
      </c>
      <c r="BJ809" s="17" t="s">
        <v>165</v>
      </c>
      <c r="BK809" s="214">
        <f>ROUND(I809*H809,0)</f>
        <v>0</v>
      </c>
      <c r="BL809" s="17" t="s">
        <v>247</v>
      </c>
      <c r="BM809" s="17" t="s">
        <v>3274</v>
      </c>
    </row>
    <row r="810" spans="2:51" s="11" customFormat="1" ht="12">
      <c r="B810" s="215"/>
      <c r="C810" s="216"/>
      <c r="D810" s="217" t="s">
        <v>167</v>
      </c>
      <c r="E810" s="218" t="s">
        <v>20</v>
      </c>
      <c r="F810" s="219" t="s">
        <v>165</v>
      </c>
      <c r="G810" s="216"/>
      <c r="H810" s="220">
        <v>2</v>
      </c>
      <c r="I810" s="221"/>
      <c r="J810" s="216"/>
      <c r="K810" s="216"/>
      <c r="L810" s="222"/>
      <c r="M810" s="223"/>
      <c r="N810" s="224"/>
      <c r="O810" s="224"/>
      <c r="P810" s="224"/>
      <c r="Q810" s="224"/>
      <c r="R810" s="224"/>
      <c r="S810" s="224"/>
      <c r="T810" s="225"/>
      <c r="AT810" s="226" t="s">
        <v>167</v>
      </c>
      <c r="AU810" s="226" t="s">
        <v>165</v>
      </c>
      <c r="AV810" s="11" t="s">
        <v>165</v>
      </c>
      <c r="AW810" s="11" t="s">
        <v>34</v>
      </c>
      <c r="AX810" s="11" t="s">
        <v>8</v>
      </c>
      <c r="AY810" s="226" t="s">
        <v>157</v>
      </c>
    </row>
    <row r="811" spans="2:65" s="1" customFormat="1" ht="16.5" customHeight="1">
      <c r="B811" s="38"/>
      <c r="C811" s="248" t="s">
        <v>1143</v>
      </c>
      <c r="D811" s="248" t="s">
        <v>223</v>
      </c>
      <c r="E811" s="249" t="s">
        <v>3275</v>
      </c>
      <c r="F811" s="250" t="s">
        <v>3276</v>
      </c>
      <c r="G811" s="251" t="s">
        <v>434</v>
      </c>
      <c r="H811" s="252">
        <v>1</v>
      </c>
      <c r="I811" s="253"/>
      <c r="J811" s="252">
        <f>ROUND(I811*H811,0)</f>
        <v>0</v>
      </c>
      <c r="K811" s="250" t="s">
        <v>209</v>
      </c>
      <c r="L811" s="254"/>
      <c r="M811" s="255" t="s">
        <v>20</v>
      </c>
      <c r="N811" s="256" t="s">
        <v>46</v>
      </c>
      <c r="O811" s="79"/>
      <c r="P811" s="212">
        <f>O811*H811</f>
        <v>0</v>
      </c>
      <c r="Q811" s="212">
        <v>0</v>
      </c>
      <c r="R811" s="212">
        <f>Q811*H811</f>
        <v>0</v>
      </c>
      <c r="S811" s="212">
        <v>0</v>
      </c>
      <c r="T811" s="213">
        <f>S811*H811</f>
        <v>0</v>
      </c>
      <c r="AR811" s="17" t="s">
        <v>374</v>
      </c>
      <c r="AT811" s="17" t="s">
        <v>223</v>
      </c>
      <c r="AU811" s="17" t="s">
        <v>165</v>
      </c>
      <c r="AY811" s="17" t="s">
        <v>157</v>
      </c>
      <c r="BE811" s="214">
        <f>IF(N811="základní",J811,0)</f>
        <v>0</v>
      </c>
      <c r="BF811" s="214">
        <f>IF(N811="snížená",J811,0)</f>
        <v>0</v>
      </c>
      <c r="BG811" s="214">
        <f>IF(N811="zákl. přenesená",J811,0)</f>
        <v>0</v>
      </c>
      <c r="BH811" s="214">
        <f>IF(N811="sníž. přenesená",J811,0)</f>
        <v>0</v>
      </c>
      <c r="BI811" s="214">
        <f>IF(N811="nulová",J811,0)</f>
        <v>0</v>
      </c>
      <c r="BJ811" s="17" t="s">
        <v>165</v>
      </c>
      <c r="BK811" s="214">
        <f>ROUND(I811*H811,0)</f>
        <v>0</v>
      </c>
      <c r="BL811" s="17" t="s">
        <v>247</v>
      </c>
      <c r="BM811" s="17" t="s">
        <v>3277</v>
      </c>
    </row>
    <row r="812" spans="2:51" s="11" customFormat="1" ht="12">
      <c r="B812" s="215"/>
      <c r="C812" s="216"/>
      <c r="D812" s="217" t="s">
        <v>167</v>
      </c>
      <c r="E812" s="218" t="s">
        <v>20</v>
      </c>
      <c r="F812" s="219" t="s">
        <v>8</v>
      </c>
      <c r="G812" s="216"/>
      <c r="H812" s="220">
        <v>1</v>
      </c>
      <c r="I812" s="221"/>
      <c r="J812" s="216"/>
      <c r="K812" s="216"/>
      <c r="L812" s="222"/>
      <c r="M812" s="223"/>
      <c r="N812" s="224"/>
      <c r="O812" s="224"/>
      <c r="P812" s="224"/>
      <c r="Q812" s="224"/>
      <c r="R812" s="224"/>
      <c r="S812" s="224"/>
      <c r="T812" s="225"/>
      <c r="AT812" s="226" t="s">
        <v>167</v>
      </c>
      <c r="AU812" s="226" t="s">
        <v>165</v>
      </c>
      <c r="AV812" s="11" t="s">
        <v>165</v>
      </c>
      <c r="AW812" s="11" t="s">
        <v>34</v>
      </c>
      <c r="AX812" s="11" t="s">
        <v>8</v>
      </c>
      <c r="AY812" s="226" t="s">
        <v>157</v>
      </c>
    </row>
    <row r="813" spans="2:65" s="1" customFormat="1" ht="16.5" customHeight="1">
      <c r="B813" s="38"/>
      <c r="C813" s="204" t="s">
        <v>1147</v>
      </c>
      <c r="D813" s="204" t="s">
        <v>159</v>
      </c>
      <c r="E813" s="205" t="s">
        <v>3278</v>
      </c>
      <c r="F813" s="206" t="s">
        <v>3279</v>
      </c>
      <c r="G813" s="207" t="s">
        <v>707</v>
      </c>
      <c r="H813" s="208">
        <v>24</v>
      </c>
      <c r="I813" s="209"/>
      <c r="J813" s="208">
        <f>ROUND(I813*H813,0)</f>
        <v>0</v>
      </c>
      <c r="K813" s="206" t="s">
        <v>163</v>
      </c>
      <c r="L813" s="43"/>
      <c r="M813" s="210" t="s">
        <v>20</v>
      </c>
      <c r="N813" s="211" t="s">
        <v>46</v>
      </c>
      <c r="O813" s="79"/>
      <c r="P813" s="212">
        <f>O813*H813</f>
        <v>0</v>
      </c>
      <c r="Q813" s="212">
        <v>8E-05</v>
      </c>
      <c r="R813" s="212">
        <f>Q813*H813</f>
        <v>0.0019200000000000003</v>
      </c>
      <c r="S813" s="212">
        <v>0</v>
      </c>
      <c r="T813" s="213">
        <f>S813*H813</f>
        <v>0</v>
      </c>
      <c r="AR813" s="17" t="s">
        <v>247</v>
      </c>
      <c r="AT813" s="17" t="s">
        <v>159</v>
      </c>
      <c r="AU813" s="17" t="s">
        <v>165</v>
      </c>
      <c r="AY813" s="17" t="s">
        <v>157</v>
      </c>
      <c r="BE813" s="214">
        <f>IF(N813="základní",J813,0)</f>
        <v>0</v>
      </c>
      <c r="BF813" s="214">
        <f>IF(N813="snížená",J813,0)</f>
        <v>0</v>
      </c>
      <c r="BG813" s="214">
        <f>IF(N813="zákl. přenesená",J813,0)</f>
        <v>0</v>
      </c>
      <c r="BH813" s="214">
        <f>IF(N813="sníž. přenesená",J813,0)</f>
        <v>0</v>
      </c>
      <c r="BI813" s="214">
        <f>IF(N813="nulová",J813,0)</f>
        <v>0</v>
      </c>
      <c r="BJ813" s="17" t="s">
        <v>165</v>
      </c>
      <c r="BK813" s="214">
        <f>ROUND(I813*H813,0)</f>
        <v>0</v>
      </c>
      <c r="BL813" s="17" t="s">
        <v>247</v>
      </c>
      <c r="BM813" s="17" t="s">
        <v>3280</v>
      </c>
    </row>
    <row r="814" spans="2:51" s="11" customFormat="1" ht="12">
      <c r="B814" s="215"/>
      <c r="C814" s="216"/>
      <c r="D814" s="217" t="s">
        <v>167</v>
      </c>
      <c r="E814" s="218" t="s">
        <v>20</v>
      </c>
      <c r="F814" s="219" t="s">
        <v>3281</v>
      </c>
      <c r="G814" s="216"/>
      <c r="H814" s="220">
        <v>24</v>
      </c>
      <c r="I814" s="221"/>
      <c r="J814" s="216"/>
      <c r="K814" s="216"/>
      <c r="L814" s="222"/>
      <c r="M814" s="223"/>
      <c r="N814" s="224"/>
      <c r="O814" s="224"/>
      <c r="P814" s="224"/>
      <c r="Q814" s="224"/>
      <c r="R814" s="224"/>
      <c r="S814" s="224"/>
      <c r="T814" s="225"/>
      <c r="AT814" s="226" t="s">
        <v>167</v>
      </c>
      <c r="AU814" s="226" t="s">
        <v>165</v>
      </c>
      <c r="AV814" s="11" t="s">
        <v>165</v>
      </c>
      <c r="AW814" s="11" t="s">
        <v>34</v>
      </c>
      <c r="AX814" s="11" t="s">
        <v>8</v>
      </c>
      <c r="AY814" s="226" t="s">
        <v>157</v>
      </c>
    </row>
    <row r="815" spans="2:65" s="1" customFormat="1" ht="16.5" customHeight="1">
      <c r="B815" s="38"/>
      <c r="C815" s="204" t="s">
        <v>1151</v>
      </c>
      <c r="D815" s="204" t="s">
        <v>159</v>
      </c>
      <c r="E815" s="205" t="s">
        <v>881</v>
      </c>
      <c r="F815" s="206" t="s">
        <v>882</v>
      </c>
      <c r="G815" s="207" t="s">
        <v>707</v>
      </c>
      <c r="H815" s="208">
        <v>8</v>
      </c>
      <c r="I815" s="209"/>
      <c r="J815" s="208">
        <f>ROUND(I815*H815,0)</f>
        <v>0</v>
      </c>
      <c r="K815" s="206" t="s">
        <v>163</v>
      </c>
      <c r="L815" s="43"/>
      <c r="M815" s="210" t="s">
        <v>20</v>
      </c>
      <c r="N815" s="211" t="s">
        <v>46</v>
      </c>
      <c r="O815" s="79"/>
      <c r="P815" s="212">
        <f>O815*H815</f>
        <v>0</v>
      </c>
      <c r="Q815" s="212">
        <v>0.0001</v>
      </c>
      <c r="R815" s="212">
        <f>Q815*H815</f>
        <v>0.0008</v>
      </c>
      <c r="S815" s="212">
        <v>0</v>
      </c>
      <c r="T815" s="213">
        <f>S815*H815</f>
        <v>0</v>
      </c>
      <c r="AR815" s="17" t="s">
        <v>247</v>
      </c>
      <c r="AT815" s="17" t="s">
        <v>159</v>
      </c>
      <c r="AU815" s="17" t="s">
        <v>165</v>
      </c>
      <c r="AY815" s="17" t="s">
        <v>157</v>
      </c>
      <c r="BE815" s="214">
        <f>IF(N815="základní",J815,0)</f>
        <v>0</v>
      </c>
      <c r="BF815" s="214">
        <f>IF(N815="snížená",J815,0)</f>
        <v>0</v>
      </c>
      <c r="BG815" s="214">
        <f>IF(N815="zákl. přenesená",J815,0)</f>
        <v>0</v>
      </c>
      <c r="BH815" s="214">
        <f>IF(N815="sníž. přenesená",J815,0)</f>
        <v>0</v>
      </c>
      <c r="BI815" s="214">
        <f>IF(N815="nulová",J815,0)</f>
        <v>0</v>
      </c>
      <c r="BJ815" s="17" t="s">
        <v>165</v>
      </c>
      <c r="BK815" s="214">
        <f>ROUND(I815*H815,0)</f>
        <v>0</v>
      </c>
      <c r="BL815" s="17" t="s">
        <v>247</v>
      </c>
      <c r="BM815" s="17" t="s">
        <v>3282</v>
      </c>
    </row>
    <row r="816" spans="2:51" s="11" customFormat="1" ht="12">
      <c r="B816" s="215"/>
      <c r="C816" s="216"/>
      <c r="D816" s="217" t="s">
        <v>167</v>
      </c>
      <c r="E816" s="218" t="s">
        <v>20</v>
      </c>
      <c r="F816" s="219" t="s">
        <v>2709</v>
      </c>
      <c r="G816" s="216"/>
      <c r="H816" s="220">
        <v>8</v>
      </c>
      <c r="I816" s="221"/>
      <c r="J816" s="216"/>
      <c r="K816" s="216"/>
      <c r="L816" s="222"/>
      <c r="M816" s="223"/>
      <c r="N816" s="224"/>
      <c r="O816" s="224"/>
      <c r="P816" s="224"/>
      <c r="Q816" s="224"/>
      <c r="R816" s="224"/>
      <c r="S816" s="224"/>
      <c r="T816" s="225"/>
      <c r="AT816" s="226" t="s">
        <v>167</v>
      </c>
      <c r="AU816" s="226" t="s">
        <v>165</v>
      </c>
      <c r="AV816" s="11" t="s">
        <v>165</v>
      </c>
      <c r="AW816" s="11" t="s">
        <v>34</v>
      </c>
      <c r="AX816" s="11" t="s">
        <v>8</v>
      </c>
      <c r="AY816" s="226" t="s">
        <v>157</v>
      </c>
    </row>
    <row r="817" spans="2:65" s="1" customFormat="1" ht="16.5" customHeight="1">
      <c r="B817" s="38"/>
      <c r="C817" s="248" t="s">
        <v>1155</v>
      </c>
      <c r="D817" s="248" t="s">
        <v>223</v>
      </c>
      <c r="E817" s="249" t="s">
        <v>843</v>
      </c>
      <c r="F817" s="250" t="s">
        <v>844</v>
      </c>
      <c r="G817" s="251" t="s">
        <v>434</v>
      </c>
      <c r="H817" s="252">
        <v>3</v>
      </c>
      <c r="I817" s="253"/>
      <c r="J817" s="252">
        <f>ROUND(I817*H817,0)</f>
        <v>0</v>
      </c>
      <c r="K817" s="250" t="s">
        <v>209</v>
      </c>
      <c r="L817" s="254"/>
      <c r="M817" s="255" t="s">
        <v>20</v>
      </c>
      <c r="N817" s="256" t="s">
        <v>46</v>
      </c>
      <c r="O817" s="79"/>
      <c r="P817" s="212">
        <f>O817*H817</f>
        <v>0</v>
      </c>
      <c r="Q817" s="212">
        <v>0</v>
      </c>
      <c r="R817" s="212">
        <f>Q817*H817</f>
        <v>0</v>
      </c>
      <c r="S817" s="212">
        <v>0</v>
      </c>
      <c r="T817" s="213">
        <f>S817*H817</f>
        <v>0</v>
      </c>
      <c r="AR817" s="17" t="s">
        <v>374</v>
      </c>
      <c r="AT817" s="17" t="s">
        <v>223</v>
      </c>
      <c r="AU817" s="17" t="s">
        <v>165</v>
      </c>
      <c r="AY817" s="17" t="s">
        <v>157</v>
      </c>
      <c r="BE817" s="214">
        <f>IF(N817="základní",J817,0)</f>
        <v>0</v>
      </c>
      <c r="BF817" s="214">
        <f>IF(N817="snížená",J817,0)</f>
        <v>0</v>
      </c>
      <c r="BG817" s="214">
        <f>IF(N817="zákl. přenesená",J817,0)</f>
        <v>0</v>
      </c>
      <c r="BH817" s="214">
        <f>IF(N817="sníž. přenesená",J817,0)</f>
        <v>0</v>
      </c>
      <c r="BI817" s="214">
        <f>IF(N817="nulová",J817,0)</f>
        <v>0</v>
      </c>
      <c r="BJ817" s="17" t="s">
        <v>165</v>
      </c>
      <c r="BK817" s="214">
        <f>ROUND(I817*H817,0)</f>
        <v>0</v>
      </c>
      <c r="BL817" s="17" t="s">
        <v>247</v>
      </c>
      <c r="BM817" s="17" t="s">
        <v>3283</v>
      </c>
    </row>
    <row r="818" spans="2:51" s="11" customFormat="1" ht="12">
      <c r="B818" s="215"/>
      <c r="C818" s="216"/>
      <c r="D818" s="217" t="s">
        <v>167</v>
      </c>
      <c r="E818" s="218" t="s">
        <v>20</v>
      </c>
      <c r="F818" s="219" t="s">
        <v>175</v>
      </c>
      <c r="G818" s="216"/>
      <c r="H818" s="220">
        <v>3</v>
      </c>
      <c r="I818" s="221"/>
      <c r="J818" s="216"/>
      <c r="K818" s="216"/>
      <c r="L818" s="222"/>
      <c r="M818" s="223"/>
      <c r="N818" s="224"/>
      <c r="O818" s="224"/>
      <c r="P818" s="224"/>
      <c r="Q818" s="224"/>
      <c r="R818" s="224"/>
      <c r="S818" s="224"/>
      <c r="T818" s="225"/>
      <c r="AT818" s="226" t="s">
        <v>167</v>
      </c>
      <c r="AU818" s="226" t="s">
        <v>165</v>
      </c>
      <c r="AV818" s="11" t="s">
        <v>165</v>
      </c>
      <c r="AW818" s="11" t="s">
        <v>34</v>
      </c>
      <c r="AX818" s="11" t="s">
        <v>8</v>
      </c>
      <c r="AY818" s="226" t="s">
        <v>157</v>
      </c>
    </row>
    <row r="819" spans="2:65" s="1" customFormat="1" ht="16.5" customHeight="1">
      <c r="B819" s="38"/>
      <c r="C819" s="248" t="s">
        <v>1160</v>
      </c>
      <c r="D819" s="248" t="s">
        <v>223</v>
      </c>
      <c r="E819" s="249" t="s">
        <v>848</v>
      </c>
      <c r="F819" s="250" t="s">
        <v>849</v>
      </c>
      <c r="G819" s="251" t="s">
        <v>434</v>
      </c>
      <c r="H819" s="252">
        <v>8</v>
      </c>
      <c r="I819" s="253"/>
      <c r="J819" s="252">
        <f>ROUND(I819*H819,0)</f>
        <v>0</v>
      </c>
      <c r="K819" s="250" t="s">
        <v>209</v>
      </c>
      <c r="L819" s="254"/>
      <c r="M819" s="255" t="s">
        <v>20</v>
      </c>
      <c r="N819" s="256" t="s">
        <v>46</v>
      </c>
      <c r="O819" s="79"/>
      <c r="P819" s="212">
        <f>O819*H819</f>
        <v>0</v>
      </c>
      <c r="Q819" s="212">
        <v>0</v>
      </c>
      <c r="R819" s="212">
        <f>Q819*H819</f>
        <v>0</v>
      </c>
      <c r="S819" s="212">
        <v>0</v>
      </c>
      <c r="T819" s="213">
        <f>S819*H819</f>
        <v>0</v>
      </c>
      <c r="AR819" s="17" t="s">
        <v>374</v>
      </c>
      <c r="AT819" s="17" t="s">
        <v>223</v>
      </c>
      <c r="AU819" s="17" t="s">
        <v>165</v>
      </c>
      <c r="AY819" s="17" t="s">
        <v>157</v>
      </c>
      <c r="BE819" s="214">
        <f>IF(N819="základní",J819,0)</f>
        <v>0</v>
      </c>
      <c r="BF819" s="214">
        <f>IF(N819="snížená",J819,0)</f>
        <v>0</v>
      </c>
      <c r="BG819" s="214">
        <f>IF(N819="zákl. přenesená",J819,0)</f>
        <v>0</v>
      </c>
      <c r="BH819" s="214">
        <f>IF(N819="sníž. přenesená",J819,0)</f>
        <v>0</v>
      </c>
      <c r="BI819" s="214">
        <f>IF(N819="nulová",J819,0)</f>
        <v>0</v>
      </c>
      <c r="BJ819" s="17" t="s">
        <v>165</v>
      </c>
      <c r="BK819" s="214">
        <f>ROUND(I819*H819,0)</f>
        <v>0</v>
      </c>
      <c r="BL819" s="17" t="s">
        <v>247</v>
      </c>
      <c r="BM819" s="17" t="s">
        <v>3284</v>
      </c>
    </row>
    <row r="820" spans="2:51" s="11" customFormat="1" ht="12">
      <c r="B820" s="215"/>
      <c r="C820" s="216"/>
      <c r="D820" s="217" t="s">
        <v>167</v>
      </c>
      <c r="E820" s="218" t="s">
        <v>20</v>
      </c>
      <c r="F820" s="219" t="s">
        <v>200</v>
      </c>
      <c r="G820" s="216"/>
      <c r="H820" s="220">
        <v>8</v>
      </c>
      <c r="I820" s="221"/>
      <c r="J820" s="216"/>
      <c r="K820" s="216"/>
      <c r="L820" s="222"/>
      <c r="M820" s="223"/>
      <c r="N820" s="224"/>
      <c r="O820" s="224"/>
      <c r="P820" s="224"/>
      <c r="Q820" s="224"/>
      <c r="R820" s="224"/>
      <c r="S820" s="224"/>
      <c r="T820" s="225"/>
      <c r="AT820" s="226" t="s">
        <v>167</v>
      </c>
      <c r="AU820" s="226" t="s">
        <v>165</v>
      </c>
      <c r="AV820" s="11" t="s">
        <v>165</v>
      </c>
      <c r="AW820" s="11" t="s">
        <v>34</v>
      </c>
      <c r="AX820" s="11" t="s">
        <v>8</v>
      </c>
      <c r="AY820" s="226" t="s">
        <v>157</v>
      </c>
    </row>
    <row r="821" spans="2:65" s="1" customFormat="1" ht="16.5" customHeight="1">
      <c r="B821" s="38"/>
      <c r="C821" s="204" t="s">
        <v>1164</v>
      </c>
      <c r="D821" s="204" t="s">
        <v>159</v>
      </c>
      <c r="E821" s="205" t="s">
        <v>3285</v>
      </c>
      <c r="F821" s="206" t="s">
        <v>3286</v>
      </c>
      <c r="G821" s="207" t="s">
        <v>707</v>
      </c>
      <c r="H821" s="208">
        <v>8</v>
      </c>
      <c r="I821" s="209"/>
      <c r="J821" s="208">
        <f>ROUND(I821*H821,0)</f>
        <v>0</v>
      </c>
      <c r="K821" s="206" t="s">
        <v>163</v>
      </c>
      <c r="L821" s="43"/>
      <c r="M821" s="210" t="s">
        <v>20</v>
      </c>
      <c r="N821" s="211" t="s">
        <v>46</v>
      </c>
      <c r="O821" s="79"/>
      <c r="P821" s="212">
        <f>O821*H821</f>
        <v>0</v>
      </c>
      <c r="Q821" s="212">
        <v>0.00023</v>
      </c>
      <c r="R821" s="212">
        <f>Q821*H821</f>
        <v>0.00184</v>
      </c>
      <c r="S821" s="212">
        <v>0</v>
      </c>
      <c r="T821" s="213">
        <f>S821*H821</f>
        <v>0</v>
      </c>
      <c r="AR821" s="17" t="s">
        <v>247</v>
      </c>
      <c r="AT821" s="17" t="s">
        <v>159</v>
      </c>
      <c r="AU821" s="17" t="s">
        <v>165</v>
      </c>
      <c r="AY821" s="17" t="s">
        <v>157</v>
      </c>
      <c r="BE821" s="214">
        <f>IF(N821="základní",J821,0)</f>
        <v>0</v>
      </c>
      <c r="BF821" s="214">
        <f>IF(N821="snížená",J821,0)</f>
        <v>0</v>
      </c>
      <c r="BG821" s="214">
        <f>IF(N821="zákl. přenesená",J821,0)</f>
        <v>0</v>
      </c>
      <c r="BH821" s="214">
        <f>IF(N821="sníž. přenesená",J821,0)</f>
        <v>0</v>
      </c>
      <c r="BI821" s="214">
        <f>IF(N821="nulová",J821,0)</f>
        <v>0</v>
      </c>
      <c r="BJ821" s="17" t="s">
        <v>165</v>
      </c>
      <c r="BK821" s="214">
        <f>ROUND(I821*H821,0)</f>
        <v>0</v>
      </c>
      <c r="BL821" s="17" t="s">
        <v>247</v>
      </c>
      <c r="BM821" s="17" t="s">
        <v>3287</v>
      </c>
    </row>
    <row r="822" spans="2:51" s="11" customFormat="1" ht="12">
      <c r="B822" s="215"/>
      <c r="C822" s="216"/>
      <c r="D822" s="217" t="s">
        <v>167</v>
      </c>
      <c r="E822" s="218" t="s">
        <v>20</v>
      </c>
      <c r="F822" s="219" t="s">
        <v>200</v>
      </c>
      <c r="G822" s="216"/>
      <c r="H822" s="220">
        <v>8</v>
      </c>
      <c r="I822" s="221"/>
      <c r="J822" s="216"/>
      <c r="K822" s="216"/>
      <c r="L822" s="222"/>
      <c r="M822" s="223"/>
      <c r="N822" s="224"/>
      <c r="O822" s="224"/>
      <c r="P822" s="224"/>
      <c r="Q822" s="224"/>
      <c r="R822" s="224"/>
      <c r="S822" s="224"/>
      <c r="T822" s="225"/>
      <c r="AT822" s="226" t="s">
        <v>167</v>
      </c>
      <c r="AU822" s="226" t="s">
        <v>165</v>
      </c>
      <c r="AV822" s="11" t="s">
        <v>165</v>
      </c>
      <c r="AW822" s="11" t="s">
        <v>34</v>
      </c>
      <c r="AX822" s="11" t="s">
        <v>8</v>
      </c>
      <c r="AY822" s="226" t="s">
        <v>157</v>
      </c>
    </row>
    <row r="823" spans="2:65" s="1" customFormat="1" ht="16.5" customHeight="1">
      <c r="B823" s="38"/>
      <c r="C823" s="204" t="s">
        <v>1169</v>
      </c>
      <c r="D823" s="204" t="s">
        <v>159</v>
      </c>
      <c r="E823" s="205" t="s">
        <v>853</v>
      </c>
      <c r="F823" s="206" t="s">
        <v>854</v>
      </c>
      <c r="G823" s="207" t="s">
        <v>707</v>
      </c>
      <c r="H823" s="208">
        <v>2</v>
      </c>
      <c r="I823" s="209"/>
      <c r="J823" s="208">
        <f>ROUND(I823*H823,0)</f>
        <v>0</v>
      </c>
      <c r="K823" s="206" t="s">
        <v>163</v>
      </c>
      <c r="L823" s="43"/>
      <c r="M823" s="210" t="s">
        <v>20</v>
      </c>
      <c r="N823" s="211" t="s">
        <v>46</v>
      </c>
      <c r="O823" s="79"/>
      <c r="P823" s="212">
        <f>O823*H823</f>
        <v>0</v>
      </c>
      <c r="Q823" s="212">
        <v>0.00018</v>
      </c>
      <c r="R823" s="212">
        <f>Q823*H823</f>
        <v>0.00036</v>
      </c>
      <c r="S823" s="212">
        <v>0</v>
      </c>
      <c r="T823" s="213">
        <f>S823*H823</f>
        <v>0</v>
      </c>
      <c r="AR823" s="17" t="s">
        <v>247</v>
      </c>
      <c r="AT823" s="17" t="s">
        <v>159</v>
      </c>
      <c r="AU823" s="17" t="s">
        <v>165</v>
      </c>
      <c r="AY823" s="17" t="s">
        <v>157</v>
      </c>
      <c r="BE823" s="214">
        <f>IF(N823="základní",J823,0)</f>
        <v>0</v>
      </c>
      <c r="BF823" s="214">
        <f>IF(N823="snížená",J823,0)</f>
        <v>0</v>
      </c>
      <c r="BG823" s="214">
        <f>IF(N823="zákl. přenesená",J823,0)</f>
        <v>0</v>
      </c>
      <c r="BH823" s="214">
        <f>IF(N823="sníž. přenesená",J823,0)</f>
        <v>0</v>
      </c>
      <c r="BI823" s="214">
        <f>IF(N823="nulová",J823,0)</f>
        <v>0</v>
      </c>
      <c r="BJ823" s="17" t="s">
        <v>165</v>
      </c>
      <c r="BK823" s="214">
        <f>ROUND(I823*H823,0)</f>
        <v>0</v>
      </c>
      <c r="BL823" s="17" t="s">
        <v>247</v>
      </c>
      <c r="BM823" s="17" t="s">
        <v>3288</v>
      </c>
    </row>
    <row r="824" spans="2:51" s="11" customFormat="1" ht="12">
      <c r="B824" s="215"/>
      <c r="C824" s="216"/>
      <c r="D824" s="217" t="s">
        <v>167</v>
      </c>
      <c r="E824" s="218" t="s">
        <v>20</v>
      </c>
      <c r="F824" s="219" t="s">
        <v>165</v>
      </c>
      <c r="G824" s="216"/>
      <c r="H824" s="220">
        <v>2</v>
      </c>
      <c r="I824" s="221"/>
      <c r="J824" s="216"/>
      <c r="K824" s="216"/>
      <c r="L824" s="222"/>
      <c r="M824" s="223"/>
      <c r="N824" s="224"/>
      <c r="O824" s="224"/>
      <c r="P824" s="224"/>
      <c r="Q824" s="224"/>
      <c r="R824" s="224"/>
      <c r="S824" s="224"/>
      <c r="T824" s="225"/>
      <c r="AT824" s="226" t="s">
        <v>167</v>
      </c>
      <c r="AU824" s="226" t="s">
        <v>165</v>
      </c>
      <c r="AV824" s="11" t="s">
        <v>165</v>
      </c>
      <c r="AW824" s="11" t="s">
        <v>34</v>
      </c>
      <c r="AX824" s="11" t="s">
        <v>8</v>
      </c>
      <c r="AY824" s="226" t="s">
        <v>157</v>
      </c>
    </row>
    <row r="825" spans="2:65" s="1" customFormat="1" ht="16.5" customHeight="1">
      <c r="B825" s="38"/>
      <c r="C825" s="204" t="s">
        <v>1173</v>
      </c>
      <c r="D825" s="204" t="s">
        <v>159</v>
      </c>
      <c r="E825" s="205" t="s">
        <v>857</v>
      </c>
      <c r="F825" s="206" t="s">
        <v>858</v>
      </c>
      <c r="G825" s="207" t="s">
        <v>707</v>
      </c>
      <c r="H825" s="208">
        <v>2</v>
      </c>
      <c r="I825" s="209"/>
      <c r="J825" s="208">
        <f>ROUND(I825*H825,0)</f>
        <v>0</v>
      </c>
      <c r="K825" s="206" t="s">
        <v>209</v>
      </c>
      <c r="L825" s="43"/>
      <c r="M825" s="210" t="s">
        <v>20</v>
      </c>
      <c r="N825" s="211" t="s">
        <v>46</v>
      </c>
      <c r="O825" s="79"/>
      <c r="P825" s="212">
        <f>O825*H825</f>
        <v>0</v>
      </c>
      <c r="Q825" s="212">
        <v>0</v>
      </c>
      <c r="R825" s="212">
        <f>Q825*H825</f>
        <v>0</v>
      </c>
      <c r="S825" s="212">
        <v>0</v>
      </c>
      <c r="T825" s="213">
        <f>S825*H825</f>
        <v>0</v>
      </c>
      <c r="AR825" s="17" t="s">
        <v>247</v>
      </c>
      <c r="AT825" s="17" t="s">
        <v>159</v>
      </c>
      <c r="AU825" s="17" t="s">
        <v>165</v>
      </c>
      <c r="AY825" s="17" t="s">
        <v>157</v>
      </c>
      <c r="BE825" s="214">
        <f>IF(N825="základní",J825,0)</f>
        <v>0</v>
      </c>
      <c r="BF825" s="214">
        <f>IF(N825="snížená",J825,0)</f>
        <v>0</v>
      </c>
      <c r="BG825" s="214">
        <f>IF(N825="zákl. přenesená",J825,0)</f>
        <v>0</v>
      </c>
      <c r="BH825" s="214">
        <f>IF(N825="sníž. přenesená",J825,0)</f>
        <v>0</v>
      </c>
      <c r="BI825" s="214">
        <f>IF(N825="nulová",J825,0)</f>
        <v>0</v>
      </c>
      <c r="BJ825" s="17" t="s">
        <v>165</v>
      </c>
      <c r="BK825" s="214">
        <f>ROUND(I825*H825,0)</f>
        <v>0</v>
      </c>
      <c r="BL825" s="17" t="s">
        <v>247</v>
      </c>
      <c r="BM825" s="17" t="s">
        <v>3289</v>
      </c>
    </row>
    <row r="826" spans="2:51" s="11" customFormat="1" ht="12">
      <c r="B826" s="215"/>
      <c r="C826" s="216"/>
      <c r="D826" s="217" t="s">
        <v>167</v>
      </c>
      <c r="E826" s="218" t="s">
        <v>20</v>
      </c>
      <c r="F826" s="219" t="s">
        <v>165</v>
      </c>
      <c r="G826" s="216"/>
      <c r="H826" s="220">
        <v>2</v>
      </c>
      <c r="I826" s="221"/>
      <c r="J826" s="216"/>
      <c r="K826" s="216"/>
      <c r="L826" s="222"/>
      <c r="M826" s="223"/>
      <c r="N826" s="224"/>
      <c r="O826" s="224"/>
      <c r="P826" s="224"/>
      <c r="Q826" s="224"/>
      <c r="R826" s="224"/>
      <c r="S826" s="224"/>
      <c r="T826" s="225"/>
      <c r="AT826" s="226" t="s">
        <v>167</v>
      </c>
      <c r="AU826" s="226" t="s">
        <v>165</v>
      </c>
      <c r="AV826" s="11" t="s">
        <v>165</v>
      </c>
      <c r="AW826" s="11" t="s">
        <v>34</v>
      </c>
      <c r="AX826" s="11" t="s">
        <v>8</v>
      </c>
      <c r="AY826" s="226" t="s">
        <v>157</v>
      </c>
    </row>
    <row r="827" spans="2:65" s="1" customFormat="1" ht="16.5" customHeight="1">
      <c r="B827" s="38"/>
      <c r="C827" s="204" t="s">
        <v>1177</v>
      </c>
      <c r="D827" s="204" t="s">
        <v>159</v>
      </c>
      <c r="E827" s="205" t="s">
        <v>861</v>
      </c>
      <c r="F827" s="206" t="s">
        <v>862</v>
      </c>
      <c r="G827" s="207" t="s">
        <v>707</v>
      </c>
      <c r="H827" s="208">
        <v>7</v>
      </c>
      <c r="I827" s="209"/>
      <c r="J827" s="208">
        <f>ROUND(I827*H827,0)</f>
        <v>0</v>
      </c>
      <c r="K827" s="206" t="s">
        <v>209</v>
      </c>
      <c r="L827" s="43"/>
      <c r="M827" s="210" t="s">
        <v>20</v>
      </c>
      <c r="N827" s="211" t="s">
        <v>46</v>
      </c>
      <c r="O827" s="79"/>
      <c r="P827" s="212">
        <f>O827*H827</f>
        <v>0</v>
      </c>
      <c r="Q827" s="212">
        <v>0</v>
      </c>
      <c r="R827" s="212">
        <f>Q827*H827</f>
        <v>0</v>
      </c>
      <c r="S827" s="212">
        <v>0</v>
      </c>
      <c r="T827" s="213">
        <f>S827*H827</f>
        <v>0</v>
      </c>
      <c r="AR827" s="17" t="s">
        <v>247</v>
      </c>
      <c r="AT827" s="17" t="s">
        <v>159</v>
      </c>
      <c r="AU827" s="17" t="s">
        <v>165</v>
      </c>
      <c r="AY827" s="17" t="s">
        <v>157</v>
      </c>
      <c r="BE827" s="214">
        <f>IF(N827="základní",J827,0)</f>
        <v>0</v>
      </c>
      <c r="BF827" s="214">
        <f>IF(N827="snížená",J827,0)</f>
        <v>0</v>
      </c>
      <c r="BG827" s="214">
        <f>IF(N827="zákl. přenesená",J827,0)</f>
        <v>0</v>
      </c>
      <c r="BH827" s="214">
        <f>IF(N827="sníž. přenesená",J827,0)</f>
        <v>0</v>
      </c>
      <c r="BI827" s="214">
        <f>IF(N827="nulová",J827,0)</f>
        <v>0</v>
      </c>
      <c r="BJ827" s="17" t="s">
        <v>165</v>
      </c>
      <c r="BK827" s="214">
        <f>ROUND(I827*H827,0)</f>
        <v>0</v>
      </c>
      <c r="BL827" s="17" t="s">
        <v>247</v>
      </c>
      <c r="BM827" s="17" t="s">
        <v>3290</v>
      </c>
    </row>
    <row r="828" spans="2:51" s="11" customFormat="1" ht="12">
      <c r="B828" s="215"/>
      <c r="C828" s="216"/>
      <c r="D828" s="217" t="s">
        <v>167</v>
      </c>
      <c r="E828" s="218" t="s">
        <v>20</v>
      </c>
      <c r="F828" s="219" t="s">
        <v>196</v>
      </c>
      <c r="G828" s="216"/>
      <c r="H828" s="220">
        <v>7</v>
      </c>
      <c r="I828" s="221"/>
      <c r="J828" s="216"/>
      <c r="K828" s="216"/>
      <c r="L828" s="222"/>
      <c r="M828" s="223"/>
      <c r="N828" s="224"/>
      <c r="O828" s="224"/>
      <c r="P828" s="224"/>
      <c r="Q828" s="224"/>
      <c r="R828" s="224"/>
      <c r="S828" s="224"/>
      <c r="T828" s="225"/>
      <c r="AT828" s="226" t="s">
        <v>167</v>
      </c>
      <c r="AU828" s="226" t="s">
        <v>165</v>
      </c>
      <c r="AV828" s="11" t="s">
        <v>165</v>
      </c>
      <c r="AW828" s="11" t="s">
        <v>34</v>
      </c>
      <c r="AX828" s="11" t="s">
        <v>8</v>
      </c>
      <c r="AY828" s="226" t="s">
        <v>157</v>
      </c>
    </row>
    <row r="829" spans="2:65" s="1" customFormat="1" ht="16.5" customHeight="1">
      <c r="B829" s="38"/>
      <c r="C829" s="204" t="s">
        <v>1183</v>
      </c>
      <c r="D829" s="204" t="s">
        <v>159</v>
      </c>
      <c r="E829" s="205" t="s">
        <v>3291</v>
      </c>
      <c r="F829" s="206" t="s">
        <v>3292</v>
      </c>
      <c r="G829" s="207" t="s">
        <v>707</v>
      </c>
      <c r="H829" s="208">
        <v>1</v>
      </c>
      <c r="I829" s="209"/>
      <c r="J829" s="208">
        <f>ROUND(I829*H829,0)</f>
        <v>0</v>
      </c>
      <c r="K829" s="206" t="s">
        <v>163</v>
      </c>
      <c r="L829" s="43"/>
      <c r="M829" s="210" t="s">
        <v>20</v>
      </c>
      <c r="N829" s="211" t="s">
        <v>46</v>
      </c>
      <c r="O829" s="79"/>
      <c r="P829" s="212">
        <f>O829*H829</f>
        <v>0</v>
      </c>
      <c r="Q829" s="212">
        <v>0.0007</v>
      </c>
      <c r="R829" s="212">
        <f>Q829*H829</f>
        <v>0.0007</v>
      </c>
      <c r="S829" s="212">
        <v>0</v>
      </c>
      <c r="T829" s="213">
        <f>S829*H829</f>
        <v>0</v>
      </c>
      <c r="AR829" s="17" t="s">
        <v>247</v>
      </c>
      <c r="AT829" s="17" t="s">
        <v>159</v>
      </c>
      <c r="AU829" s="17" t="s">
        <v>165</v>
      </c>
      <c r="AY829" s="17" t="s">
        <v>157</v>
      </c>
      <c r="BE829" s="214">
        <f>IF(N829="základní",J829,0)</f>
        <v>0</v>
      </c>
      <c r="BF829" s="214">
        <f>IF(N829="snížená",J829,0)</f>
        <v>0</v>
      </c>
      <c r="BG829" s="214">
        <f>IF(N829="zákl. přenesená",J829,0)</f>
        <v>0</v>
      </c>
      <c r="BH829" s="214">
        <f>IF(N829="sníž. přenesená",J829,0)</f>
        <v>0</v>
      </c>
      <c r="BI829" s="214">
        <f>IF(N829="nulová",J829,0)</f>
        <v>0</v>
      </c>
      <c r="BJ829" s="17" t="s">
        <v>165</v>
      </c>
      <c r="BK829" s="214">
        <f>ROUND(I829*H829,0)</f>
        <v>0</v>
      </c>
      <c r="BL829" s="17" t="s">
        <v>247</v>
      </c>
      <c r="BM829" s="17" t="s">
        <v>3293</v>
      </c>
    </row>
    <row r="830" spans="2:51" s="11" customFormat="1" ht="12">
      <c r="B830" s="215"/>
      <c r="C830" s="216"/>
      <c r="D830" s="217" t="s">
        <v>167</v>
      </c>
      <c r="E830" s="218" t="s">
        <v>20</v>
      </c>
      <c r="F830" s="219" t="s">
        <v>8</v>
      </c>
      <c r="G830" s="216"/>
      <c r="H830" s="220">
        <v>1</v>
      </c>
      <c r="I830" s="221"/>
      <c r="J830" s="216"/>
      <c r="K830" s="216"/>
      <c r="L830" s="222"/>
      <c r="M830" s="223"/>
      <c r="N830" s="224"/>
      <c r="O830" s="224"/>
      <c r="P830" s="224"/>
      <c r="Q830" s="224"/>
      <c r="R830" s="224"/>
      <c r="S830" s="224"/>
      <c r="T830" s="225"/>
      <c r="AT830" s="226" t="s">
        <v>167</v>
      </c>
      <c r="AU830" s="226" t="s">
        <v>165</v>
      </c>
      <c r="AV830" s="11" t="s">
        <v>165</v>
      </c>
      <c r="AW830" s="11" t="s">
        <v>34</v>
      </c>
      <c r="AX830" s="11" t="s">
        <v>8</v>
      </c>
      <c r="AY830" s="226" t="s">
        <v>157</v>
      </c>
    </row>
    <row r="831" spans="2:65" s="1" customFormat="1" ht="16.5" customHeight="1">
      <c r="B831" s="38"/>
      <c r="C831" s="204" t="s">
        <v>1188</v>
      </c>
      <c r="D831" s="204" t="s">
        <v>159</v>
      </c>
      <c r="E831" s="205" t="s">
        <v>3294</v>
      </c>
      <c r="F831" s="206" t="s">
        <v>3295</v>
      </c>
      <c r="G831" s="207" t="s">
        <v>707</v>
      </c>
      <c r="H831" s="208">
        <v>2</v>
      </c>
      <c r="I831" s="209"/>
      <c r="J831" s="208">
        <f>ROUND(I831*H831,0)</f>
        <v>0</v>
      </c>
      <c r="K831" s="206" t="s">
        <v>163</v>
      </c>
      <c r="L831" s="43"/>
      <c r="M831" s="210" t="s">
        <v>20</v>
      </c>
      <c r="N831" s="211" t="s">
        <v>46</v>
      </c>
      <c r="O831" s="79"/>
      <c r="P831" s="212">
        <f>O831*H831</f>
        <v>0</v>
      </c>
      <c r="Q831" s="212">
        <v>0.0006</v>
      </c>
      <c r="R831" s="212">
        <f>Q831*H831</f>
        <v>0.0012</v>
      </c>
      <c r="S831" s="212">
        <v>0</v>
      </c>
      <c r="T831" s="213">
        <f>S831*H831</f>
        <v>0</v>
      </c>
      <c r="AR831" s="17" t="s">
        <v>247</v>
      </c>
      <c r="AT831" s="17" t="s">
        <v>159</v>
      </c>
      <c r="AU831" s="17" t="s">
        <v>165</v>
      </c>
      <c r="AY831" s="17" t="s">
        <v>157</v>
      </c>
      <c r="BE831" s="214">
        <f>IF(N831="základní",J831,0)</f>
        <v>0</v>
      </c>
      <c r="BF831" s="214">
        <f>IF(N831="snížená",J831,0)</f>
        <v>0</v>
      </c>
      <c r="BG831" s="214">
        <f>IF(N831="zákl. přenesená",J831,0)</f>
        <v>0</v>
      </c>
      <c r="BH831" s="214">
        <f>IF(N831="sníž. přenesená",J831,0)</f>
        <v>0</v>
      </c>
      <c r="BI831" s="214">
        <f>IF(N831="nulová",J831,0)</f>
        <v>0</v>
      </c>
      <c r="BJ831" s="17" t="s">
        <v>165</v>
      </c>
      <c r="BK831" s="214">
        <f>ROUND(I831*H831,0)</f>
        <v>0</v>
      </c>
      <c r="BL831" s="17" t="s">
        <v>247</v>
      </c>
      <c r="BM831" s="17" t="s">
        <v>3296</v>
      </c>
    </row>
    <row r="832" spans="2:51" s="11" customFormat="1" ht="12">
      <c r="B832" s="215"/>
      <c r="C832" s="216"/>
      <c r="D832" s="217" t="s">
        <v>167</v>
      </c>
      <c r="E832" s="218" t="s">
        <v>20</v>
      </c>
      <c r="F832" s="219" t="s">
        <v>165</v>
      </c>
      <c r="G832" s="216"/>
      <c r="H832" s="220">
        <v>2</v>
      </c>
      <c r="I832" s="221"/>
      <c r="J832" s="216"/>
      <c r="K832" s="216"/>
      <c r="L832" s="222"/>
      <c r="M832" s="223"/>
      <c r="N832" s="224"/>
      <c r="O832" s="224"/>
      <c r="P832" s="224"/>
      <c r="Q832" s="224"/>
      <c r="R832" s="224"/>
      <c r="S832" s="224"/>
      <c r="T832" s="225"/>
      <c r="AT832" s="226" t="s">
        <v>167</v>
      </c>
      <c r="AU832" s="226" t="s">
        <v>165</v>
      </c>
      <c r="AV832" s="11" t="s">
        <v>165</v>
      </c>
      <c r="AW832" s="11" t="s">
        <v>34</v>
      </c>
      <c r="AX832" s="11" t="s">
        <v>8</v>
      </c>
      <c r="AY832" s="226" t="s">
        <v>157</v>
      </c>
    </row>
    <row r="833" spans="2:65" s="1" customFormat="1" ht="16.5" customHeight="1">
      <c r="B833" s="38"/>
      <c r="C833" s="204" t="s">
        <v>1193</v>
      </c>
      <c r="D833" s="204" t="s">
        <v>159</v>
      </c>
      <c r="E833" s="205" t="s">
        <v>866</v>
      </c>
      <c r="F833" s="206" t="s">
        <v>867</v>
      </c>
      <c r="G833" s="207" t="s">
        <v>707</v>
      </c>
      <c r="H833" s="208">
        <v>111</v>
      </c>
      <c r="I833" s="209"/>
      <c r="J833" s="208">
        <f>ROUND(I833*H833,0)</f>
        <v>0</v>
      </c>
      <c r="K833" s="206" t="s">
        <v>163</v>
      </c>
      <c r="L833" s="43"/>
      <c r="M833" s="210" t="s">
        <v>20</v>
      </c>
      <c r="N833" s="211" t="s">
        <v>46</v>
      </c>
      <c r="O833" s="79"/>
      <c r="P833" s="212">
        <f>O833*H833</f>
        <v>0</v>
      </c>
      <c r="Q833" s="212">
        <v>0.00014</v>
      </c>
      <c r="R833" s="212">
        <f>Q833*H833</f>
        <v>0.015539999999999998</v>
      </c>
      <c r="S833" s="212">
        <v>0</v>
      </c>
      <c r="T833" s="213">
        <f>S833*H833</f>
        <v>0</v>
      </c>
      <c r="AR833" s="17" t="s">
        <v>247</v>
      </c>
      <c r="AT833" s="17" t="s">
        <v>159</v>
      </c>
      <c r="AU833" s="17" t="s">
        <v>165</v>
      </c>
      <c r="AY833" s="17" t="s">
        <v>157</v>
      </c>
      <c r="BE833" s="214">
        <f>IF(N833="základní",J833,0)</f>
        <v>0</v>
      </c>
      <c r="BF833" s="214">
        <f>IF(N833="snížená",J833,0)</f>
        <v>0</v>
      </c>
      <c r="BG833" s="214">
        <f>IF(N833="zákl. přenesená",J833,0)</f>
        <v>0</v>
      </c>
      <c r="BH833" s="214">
        <f>IF(N833="sníž. přenesená",J833,0)</f>
        <v>0</v>
      </c>
      <c r="BI833" s="214">
        <f>IF(N833="nulová",J833,0)</f>
        <v>0</v>
      </c>
      <c r="BJ833" s="17" t="s">
        <v>165</v>
      </c>
      <c r="BK833" s="214">
        <f>ROUND(I833*H833,0)</f>
        <v>0</v>
      </c>
      <c r="BL833" s="17" t="s">
        <v>247</v>
      </c>
      <c r="BM833" s="17" t="s">
        <v>3297</v>
      </c>
    </row>
    <row r="834" spans="2:51" s="11" customFormat="1" ht="12">
      <c r="B834" s="215"/>
      <c r="C834" s="216"/>
      <c r="D834" s="217" t="s">
        <v>167</v>
      </c>
      <c r="E834" s="218" t="s">
        <v>20</v>
      </c>
      <c r="F834" s="219" t="s">
        <v>3298</v>
      </c>
      <c r="G834" s="216"/>
      <c r="H834" s="220">
        <v>111</v>
      </c>
      <c r="I834" s="221"/>
      <c r="J834" s="216"/>
      <c r="K834" s="216"/>
      <c r="L834" s="222"/>
      <c r="M834" s="223"/>
      <c r="N834" s="224"/>
      <c r="O834" s="224"/>
      <c r="P834" s="224"/>
      <c r="Q834" s="224"/>
      <c r="R834" s="224"/>
      <c r="S834" s="224"/>
      <c r="T834" s="225"/>
      <c r="AT834" s="226" t="s">
        <v>167</v>
      </c>
      <c r="AU834" s="226" t="s">
        <v>165</v>
      </c>
      <c r="AV834" s="11" t="s">
        <v>165</v>
      </c>
      <c r="AW834" s="11" t="s">
        <v>34</v>
      </c>
      <c r="AX834" s="11" t="s">
        <v>8</v>
      </c>
      <c r="AY834" s="226" t="s">
        <v>157</v>
      </c>
    </row>
    <row r="835" spans="2:65" s="1" customFormat="1" ht="16.5" customHeight="1">
      <c r="B835" s="38"/>
      <c r="C835" s="204" t="s">
        <v>1197</v>
      </c>
      <c r="D835" s="204" t="s">
        <v>159</v>
      </c>
      <c r="E835" s="205" t="s">
        <v>3299</v>
      </c>
      <c r="F835" s="206" t="s">
        <v>3300</v>
      </c>
      <c r="G835" s="207" t="s">
        <v>707</v>
      </c>
      <c r="H835" s="208">
        <v>1</v>
      </c>
      <c r="I835" s="209"/>
      <c r="J835" s="208">
        <f>ROUND(I835*H835,0)</f>
        <v>0</v>
      </c>
      <c r="K835" s="206" t="s">
        <v>163</v>
      </c>
      <c r="L835" s="43"/>
      <c r="M835" s="210" t="s">
        <v>20</v>
      </c>
      <c r="N835" s="211" t="s">
        <v>46</v>
      </c>
      <c r="O835" s="79"/>
      <c r="P835" s="212">
        <f>O835*H835</f>
        <v>0</v>
      </c>
      <c r="Q835" s="212">
        <v>0.00052</v>
      </c>
      <c r="R835" s="212">
        <f>Q835*H835</f>
        <v>0.00052</v>
      </c>
      <c r="S835" s="212">
        <v>0</v>
      </c>
      <c r="T835" s="213">
        <f>S835*H835</f>
        <v>0</v>
      </c>
      <c r="AR835" s="17" t="s">
        <v>247</v>
      </c>
      <c r="AT835" s="17" t="s">
        <v>159</v>
      </c>
      <c r="AU835" s="17" t="s">
        <v>165</v>
      </c>
      <c r="AY835" s="17" t="s">
        <v>157</v>
      </c>
      <c r="BE835" s="214">
        <f>IF(N835="základní",J835,0)</f>
        <v>0</v>
      </c>
      <c r="BF835" s="214">
        <f>IF(N835="snížená",J835,0)</f>
        <v>0</v>
      </c>
      <c r="BG835" s="214">
        <f>IF(N835="zákl. přenesená",J835,0)</f>
        <v>0</v>
      </c>
      <c r="BH835" s="214">
        <f>IF(N835="sníž. přenesená",J835,0)</f>
        <v>0</v>
      </c>
      <c r="BI835" s="214">
        <f>IF(N835="nulová",J835,0)</f>
        <v>0</v>
      </c>
      <c r="BJ835" s="17" t="s">
        <v>165</v>
      </c>
      <c r="BK835" s="214">
        <f>ROUND(I835*H835,0)</f>
        <v>0</v>
      </c>
      <c r="BL835" s="17" t="s">
        <v>247</v>
      </c>
      <c r="BM835" s="17" t="s">
        <v>3301</v>
      </c>
    </row>
    <row r="836" spans="2:51" s="11" customFormat="1" ht="12">
      <c r="B836" s="215"/>
      <c r="C836" s="216"/>
      <c r="D836" s="217" t="s">
        <v>167</v>
      </c>
      <c r="E836" s="218" t="s">
        <v>20</v>
      </c>
      <c r="F836" s="219" t="s">
        <v>8</v>
      </c>
      <c r="G836" s="216"/>
      <c r="H836" s="220">
        <v>1</v>
      </c>
      <c r="I836" s="221"/>
      <c r="J836" s="216"/>
      <c r="K836" s="216"/>
      <c r="L836" s="222"/>
      <c r="M836" s="223"/>
      <c r="N836" s="224"/>
      <c r="O836" s="224"/>
      <c r="P836" s="224"/>
      <c r="Q836" s="224"/>
      <c r="R836" s="224"/>
      <c r="S836" s="224"/>
      <c r="T836" s="225"/>
      <c r="AT836" s="226" t="s">
        <v>167</v>
      </c>
      <c r="AU836" s="226" t="s">
        <v>165</v>
      </c>
      <c r="AV836" s="11" t="s">
        <v>165</v>
      </c>
      <c r="AW836" s="11" t="s">
        <v>34</v>
      </c>
      <c r="AX836" s="11" t="s">
        <v>8</v>
      </c>
      <c r="AY836" s="226" t="s">
        <v>157</v>
      </c>
    </row>
    <row r="837" spans="2:65" s="1" customFormat="1" ht="16.5" customHeight="1">
      <c r="B837" s="38"/>
      <c r="C837" s="204" t="s">
        <v>1201</v>
      </c>
      <c r="D837" s="204" t="s">
        <v>159</v>
      </c>
      <c r="E837" s="205" t="s">
        <v>3302</v>
      </c>
      <c r="F837" s="206" t="s">
        <v>3303</v>
      </c>
      <c r="G837" s="207" t="s">
        <v>707</v>
      </c>
      <c r="H837" s="208">
        <v>2</v>
      </c>
      <c r="I837" s="209"/>
      <c r="J837" s="208">
        <f>ROUND(I837*H837,0)</f>
        <v>0</v>
      </c>
      <c r="K837" s="206" t="s">
        <v>163</v>
      </c>
      <c r="L837" s="43"/>
      <c r="M837" s="210" t="s">
        <v>20</v>
      </c>
      <c r="N837" s="211" t="s">
        <v>46</v>
      </c>
      <c r="O837" s="79"/>
      <c r="P837" s="212">
        <f>O837*H837</f>
        <v>0</v>
      </c>
      <c r="Q837" s="212">
        <v>0.00078</v>
      </c>
      <c r="R837" s="212">
        <f>Q837*H837</f>
        <v>0.00156</v>
      </c>
      <c r="S837" s="212">
        <v>0</v>
      </c>
      <c r="T837" s="213">
        <f>S837*H837</f>
        <v>0</v>
      </c>
      <c r="AR837" s="17" t="s">
        <v>247</v>
      </c>
      <c r="AT837" s="17" t="s">
        <v>159</v>
      </c>
      <c r="AU837" s="17" t="s">
        <v>165</v>
      </c>
      <c r="AY837" s="17" t="s">
        <v>157</v>
      </c>
      <c r="BE837" s="214">
        <f>IF(N837="základní",J837,0)</f>
        <v>0</v>
      </c>
      <c r="BF837" s="214">
        <f>IF(N837="snížená",J837,0)</f>
        <v>0</v>
      </c>
      <c r="BG837" s="214">
        <f>IF(N837="zákl. přenesená",J837,0)</f>
        <v>0</v>
      </c>
      <c r="BH837" s="214">
        <f>IF(N837="sníž. přenesená",J837,0)</f>
        <v>0</v>
      </c>
      <c r="BI837" s="214">
        <f>IF(N837="nulová",J837,0)</f>
        <v>0</v>
      </c>
      <c r="BJ837" s="17" t="s">
        <v>165</v>
      </c>
      <c r="BK837" s="214">
        <f>ROUND(I837*H837,0)</f>
        <v>0</v>
      </c>
      <c r="BL837" s="17" t="s">
        <v>247</v>
      </c>
      <c r="BM837" s="17" t="s">
        <v>3304</v>
      </c>
    </row>
    <row r="838" spans="2:51" s="11" customFormat="1" ht="12">
      <c r="B838" s="215"/>
      <c r="C838" s="216"/>
      <c r="D838" s="217" t="s">
        <v>167</v>
      </c>
      <c r="E838" s="218" t="s">
        <v>20</v>
      </c>
      <c r="F838" s="219" t="s">
        <v>165</v>
      </c>
      <c r="G838" s="216"/>
      <c r="H838" s="220">
        <v>2</v>
      </c>
      <c r="I838" s="221"/>
      <c r="J838" s="216"/>
      <c r="K838" s="216"/>
      <c r="L838" s="222"/>
      <c r="M838" s="223"/>
      <c r="N838" s="224"/>
      <c r="O838" s="224"/>
      <c r="P838" s="224"/>
      <c r="Q838" s="224"/>
      <c r="R838" s="224"/>
      <c r="S838" s="224"/>
      <c r="T838" s="225"/>
      <c r="AT838" s="226" t="s">
        <v>167</v>
      </c>
      <c r="AU838" s="226" t="s">
        <v>165</v>
      </c>
      <c r="AV838" s="11" t="s">
        <v>165</v>
      </c>
      <c r="AW838" s="11" t="s">
        <v>34</v>
      </c>
      <c r="AX838" s="11" t="s">
        <v>8</v>
      </c>
      <c r="AY838" s="226" t="s">
        <v>157</v>
      </c>
    </row>
    <row r="839" spans="2:65" s="1" customFormat="1" ht="16.5" customHeight="1">
      <c r="B839" s="38"/>
      <c r="C839" s="204" t="s">
        <v>1207</v>
      </c>
      <c r="D839" s="204" t="s">
        <v>159</v>
      </c>
      <c r="E839" s="205" t="s">
        <v>3305</v>
      </c>
      <c r="F839" s="206" t="s">
        <v>3306</v>
      </c>
      <c r="G839" s="207" t="s">
        <v>707</v>
      </c>
      <c r="H839" s="208">
        <v>2</v>
      </c>
      <c r="I839" s="209"/>
      <c r="J839" s="208">
        <f>ROUND(I839*H839,0)</f>
        <v>0</v>
      </c>
      <c r="K839" s="206" t="s">
        <v>163</v>
      </c>
      <c r="L839" s="43"/>
      <c r="M839" s="210" t="s">
        <v>20</v>
      </c>
      <c r="N839" s="211" t="s">
        <v>46</v>
      </c>
      <c r="O839" s="79"/>
      <c r="P839" s="212">
        <f>O839*H839</f>
        <v>0</v>
      </c>
      <c r="Q839" s="212">
        <v>0.00036</v>
      </c>
      <c r="R839" s="212">
        <f>Q839*H839</f>
        <v>0.00072</v>
      </c>
      <c r="S839" s="212">
        <v>0</v>
      </c>
      <c r="T839" s="213">
        <f>S839*H839</f>
        <v>0</v>
      </c>
      <c r="AR839" s="17" t="s">
        <v>247</v>
      </c>
      <c r="AT839" s="17" t="s">
        <v>159</v>
      </c>
      <c r="AU839" s="17" t="s">
        <v>165</v>
      </c>
      <c r="AY839" s="17" t="s">
        <v>157</v>
      </c>
      <c r="BE839" s="214">
        <f>IF(N839="základní",J839,0)</f>
        <v>0</v>
      </c>
      <c r="BF839" s="214">
        <f>IF(N839="snížená",J839,0)</f>
        <v>0</v>
      </c>
      <c r="BG839" s="214">
        <f>IF(N839="zákl. přenesená",J839,0)</f>
        <v>0</v>
      </c>
      <c r="BH839" s="214">
        <f>IF(N839="sníž. přenesená",J839,0)</f>
        <v>0</v>
      </c>
      <c r="BI839" s="214">
        <f>IF(N839="nulová",J839,0)</f>
        <v>0</v>
      </c>
      <c r="BJ839" s="17" t="s">
        <v>165</v>
      </c>
      <c r="BK839" s="214">
        <f>ROUND(I839*H839,0)</f>
        <v>0</v>
      </c>
      <c r="BL839" s="17" t="s">
        <v>247</v>
      </c>
      <c r="BM839" s="17" t="s">
        <v>3307</v>
      </c>
    </row>
    <row r="840" spans="2:51" s="11" customFormat="1" ht="12">
      <c r="B840" s="215"/>
      <c r="C840" s="216"/>
      <c r="D840" s="217" t="s">
        <v>167</v>
      </c>
      <c r="E840" s="218" t="s">
        <v>20</v>
      </c>
      <c r="F840" s="219" t="s">
        <v>2694</v>
      </c>
      <c r="G840" s="216"/>
      <c r="H840" s="220">
        <v>2</v>
      </c>
      <c r="I840" s="221"/>
      <c r="J840" s="216"/>
      <c r="K840" s="216"/>
      <c r="L840" s="222"/>
      <c r="M840" s="223"/>
      <c r="N840" s="224"/>
      <c r="O840" s="224"/>
      <c r="P840" s="224"/>
      <c r="Q840" s="224"/>
      <c r="R840" s="224"/>
      <c r="S840" s="224"/>
      <c r="T840" s="225"/>
      <c r="AT840" s="226" t="s">
        <v>167</v>
      </c>
      <c r="AU840" s="226" t="s">
        <v>165</v>
      </c>
      <c r="AV840" s="11" t="s">
        <v>165</v>
      </c>
      <c r="AW840" s="11" t="s">
        <v>34</v>
      </c>
      <c r="AX840" s="11" t="s">
        <v>8</v>
      </c>
      <c r="AY840" s="226" t="s">
        <v>157</v>
      </c>
    </row>
    <row r="841" spans="2:65" s="1" customFormat="1" ht="16.5" customHeight="1">
      <c r="B841" s="38"/>
      <c r="C841" s="204" t="s">
        <v>1212</v>
      </c>
      <c r="D841" s="204" t="s">
        <v>159</v>
      </c>
      <c r="E841" s="205" t="s">
        <v>3308</v>
      </c>
      <c r="F841" s="206" t="s">
        <v>3309</v>
      </c>
      <c r="G841" s="207" t="s">
        <v>707</v>
      </c>
      <c r="H841" s="208">
        <v>4</v>
      </c>
      <c r="I841" s="209"/>
      <c r="J841" s="208">
        <f>ROUND(I841*H841,0)</f>
        <v>0</v>
      </c>
      <c r="K841" s="206" t="s">
        <v>163</v>
      </c>
      <c r="L841" s="43"/>
      <c r="M841" s="210" t="s">
        <v>20</v>
      </c>
      <c r="N841" s="211" t="s">
        <v>46</v>
      </c>
      <c r="O841" s="79"/>
      <c r="P841" s="212">
        <f>O841*H841</f>
        <v>0</v>
      </c>
      <c r="Q841" s="212">
        <v>0.00128</v>
      </c>
      <c r="R841" s="212">
        <f>Q841*H841</f>
        <v>0.00512</v>
      </c>
      <c r="S841" s="212">
        <v>0</v>
      </c>
      <c r="T841" s="213">
        <f>S841*H841</f>
        <v>0</v>
      </c>
      <c r="AR841" s="17" t="s">
        <v>247</v>
      </c>
      <c r="AT841" s="17" t="s">
        <v>159</v>
      </c>
      <c r="AU841" s="17" t="s">
        <v>165</v>
      </c>
      <c r="AY841" s="17" t="s">
        <v>157</v>
      </c>
      <c r="BE841" s="214">
        <f>IF(N841="základní",J841,0)</f>
        <v>0</v>
      </c>
      <c r="BF841" s="214">
        <f>IF(N841="snížená",J841,0)</f>
        <v>0</v>
      </c>
      <c r="BG841" s="214">
        <f>IF(N841="zákl. přenesená",J841,0)</f>
        <v>0</v>
      </c>
      <c r="BH841" s="214">
        <f>IF(N841="sníž. přenesená",J841,0)</f>
        <v>0</v>
      </c>
      <c r="BI841" s="214">
        <f>IF(N841="nulová",J841,0)</f>
        <v>0</v>
      </c>
      <c r="BJ841" s="17" t="s">
        <v>165</v>
      </c>
      <c r="BK841" s="214">
        <f>ROUND(I841*H841,0)</f>
        <v>0</v>
      </c>
      <c r="BL841" s="17" t="s">
        <v>247</v>
      </c>
      <c r="BM841" s="17" t="s">
        <v>3310</v>
      </c>
    </row>
    <row r="842" spans="2:51" s="11" customFormat="1" ht="12">
      <c r="B842" s="215"/>
      <c r="C842" s="216"/>
      <c r="D842" s="217" t="s">
        <v>167</v>
      </c>
      <c r="E842" s="218" t="s">
        <v>20</v>
      </c>
      <c r="F842" s="219" t="s">
        <v>164</v>
      </c>
      <c r="G842" s="216"/>
      <c r="H842" s="220">
        <v>4</v>
      </c>
      <c r="I842" s="221"/>
      <c r="J842" s="216"/>
      <c r="K842" s="216"/>
      <c r="L842" s="222"/>
      <c r="M842" s="223"/>
      <c r="N842" s="224"/>
      <c r="O842" s="224"/>
      <c r="P842" s="224"/>
      <c r="Q842" s="224"/>
      <c r="R842" s="224"/>
      <c r="S842" s="224"/>
      <c r="T842" s="225"/>
      <c r="AT842" s="226" t="s">
        <v>167</v>
      </c>
      <c r="AU842" s="226" t="s">
        <v>165</v>
      </c>
      <c r="AV842" s="11" t="s">
        <v>165</v>
      </c>
      <c r="AW842" s="11" t="s">
        <v>34</v>
      </c>
      <c r="AX842" s="11" t="s">
        <v>8</v>
      </c>
      <c r="AY842" s="226" t="s">
        <v>157</v>
      </c>
    </row>
    <row r="843" spans="2:65" s="1" customFormat="1" ht="16.5" customHeight="1">
      <c r="B843" s="38"/>
      <c r="C843" s="204" t="s">
        <v>1217</v>
      </c>
      <c r="D843" s="204" t="s">
        <v>159</v>
      </c>
      <c r="E843" s="205" t="s">
        <v>871</v>
      </c>
      <c r="F843" s="206" t="s">
        <v>872</v>
      </c>
      <c r="G843" s="207" t="s">
        <v>707</v>
      </c>
      <c r="H843" s="208">
        <v>102</v>
      </c>
      <c r="I843" s="209"/>
      <c r="J843" s="208">
        <f>ROUND(I843*H843,0)</f>
        <v>0</v>
      </c>
      <c r="K843" s="206" t="s">
        <v>163</v>
      </c>
      <c r="L843" s="43"/>
      <c r="M843" s="210" t="s">
        <v>20</v>
      </c>
      <c r="N843" s="211" t="s">
        <v>46</v>
      </c>
      <c r="O843" s="79"/>
      <c r="P843" s="212">
        <f>O843*H843</f>
        <v>0</v>
      </c>
      <c r="Q843" s="212">
        <v>0.0007</v>
      </c>
      <c r="R843" s="212">
        <f>Q843*H843</f>
        <v>0.0714</v>
      </c>
      <c r="S843" s="212">
        <v>0</v>
      </c>
      <c r="T843" s="213">
        <f>S843*H843</f>
        <v>0</v>
      </c>
      <c r="AR843" s="17" t="s">
        <v>247</v>
      </c>
      <c r="AT843" s="17" t="s">
        <v>159</v>
      </c>
      <c r="AU843" s="17" t="s">
        <v>165</v>
      </c>
      <c r="AY843" s="17" t="s">
        <v>157</v>
      </c>
      <c r="BE843" s="214">
        <f>IF(N843="základní",J843,0)</f>
        <v>0</v>
      </c>
      <c r="BF843" s="214">
        <f>IF(N843="snížená",J843,0)</f>
        <v>0</v>
      </c>
      <c r="BG843" s="214">
        <f>IF(N843="zákl. přenesená",J843,0)</f>
        <v>0</v>
      </c>
      <c r="BH843" s="214">
        <f>IF(N843="sníž. přenesená",J843,0)</f>
        <v>0</v>
      </c>
      <c r="BI843" s="214">
        <f>IF(N843="nulová",J843,0)</f>
        <v>0</v>
      </c>
      <c r="BJ843" s="17" t="s">
        <v>165</v>
      </c>
      <c r="BK843" s="214">
        <f>ROUND(I843*H843,0)</f>
        <v>0</v>
      </c>
      <c r="BL843" s="17" t="s">
        <v>247</v>
      </c>
      <c r="BM843" s="17" t="s">
        <v>3311</v>
      </c>
    </row>
    <row r="844" spans="2:51" s="11" customFormat="1" ht="12">
      <c r="B844" s="215"/>
      <c r="C844" s="216"/>
      <c r="D844" s="217" t="s">
        <v>167</v>
      </c>
      <c r="E844" s="218" t="s">
        <v>20</v>
      </c>
      <c r="F844" s="219" t="s">
        <v>3312</v>
      </c>
      <c r="G844" s="216"/>
      <c r="H844" s="220">
        <v>102</v>
      </c>
      <c r="I844" s="221"/>
      <c r="J844" s="216"/>
      <c r="K844" s="216"/>
      <c r="L844" s="222"/>
      <c r="M844" s="223"/>
      <c r="N844" s="224"/>
      <c r="O844" s="224"/>
      <c r="P844" s="224"/>
      <c r="Q844" s="224"/>
      <c r="R844" s="224"/>
      <c r="S844" s="224"/>
      <c r="T844" s="225"/>
      <c r="AT844" s="226" t="s">
        <v>167</v>
      </c>
      <c r="AU844" s="226" t="s">
        <v>165</v>
      </c>
      <c r="AV844" s="11" t="s">
        <v>165</v>
      </c>
      <c r="AW844" s="11" t="s">
        <v>34</v>
      </c>
      <c r="AX844" s="11" t="s">
        <v>8</v>
      </c>
      <c r="AY844" s="226" t="s">
        <v>157</v>
      </c>
    </row>
    <row r="845" spans="2:65" s="1" customFormat="1" ht="16.5" customHeight="1">
      <c r="B845" s="38"/>
      <c r="C845" s="204" t="s">
        <v>1221</v>
      </c>
      <c r="D845" s="204" t="s">
        <v>159</v>
      </c>
      <c r="E845" s="205" t="s">
        <v>876</v>
      </c>
      <c r="F845" s="206" t="s">
        <v>877</v>
      </c>
      <c r="G845" s="207" t="s">
        <v>707</v>
      </c>
      <c r="H845" s="208">
        <v>9</v>
      </c>
      <c r="I845" s="209"/>
      <c r="J845" s="208">
        <f>ROUND(I845*H845,0)</f>
        <v>0</v>
      </c>
      <c r="K845" s="206" t="s">
        <v>209</v>
      </c>
      <c r="L845" s="43"/>
      <c r="M845" s="210" t="s">
        <v>20</v>
      </c>
      <c r="N845" s="211" t="s">
        <v>46</v>
      </c>
      <c r="O845" s="79"/>
      <c r="P845" s="212">
        <f>O845*H845</f>
        <v>0</v>
      </c>
      <c r="Q845" s="212">
        <v>0</v>
      </c>
      <c r="R845" s="212">
        <f>Q845*H845</f>
        <v>0</v>
      </c>
      <c r="S845" s="212">
        <v>0</v>
      </c>
      <c r="T845" s="213">
        <f>S845*H845</f>
        <v>0</v>
      </c>
      <c r="AR845" s="17" t="s">
        <v>247</v>
      </c>
      <c r="AT845" s="17" t="s">
        <v>159</v>
      </c>
      <c r="AU845" s="17" t="s">
        <v>165</v>
      </c>
      <c r="AY845" s="17" t="s">
        <v>157</v>
      </c>
      <c r="BE845" s="214">
        <f>IF(N845="základní",J845,0)</f>
        <v>0</v>
      </c>
      <c r="BF845" s="214">
        <f>IF(N845="snížená",J845,0)</f>
        <v>0</v>
      </c>
      <c r="BG845" s="214">
        <f>IF(N845="zákl. přenesená",J845,0)</f>
        <v>0</v>
      </c>
      <c r="BH845" s="214">
        <f>IF(N845="sníž. přenesená",J845,0)</f>
        <v>0</v>
      </c>
      <c r="BI845" s="214">
        <f>IF(N845="nulová",J845,0)</f>
        <v>0</v>
      </c>
      <c r="BJ845" s="17" t="s">
        <v>165</v>
      </c>
      <c r="BK845" s="214">
        <f>ROUND(I845*H845,0)</f>
        <v>0</v>
      </c>
      <c r="BL845" s="17" t="s">
        <v>247</v>
      </c>
      <c r="BM845" s="17" t="s">
        <v>3313</v>
      </c>
    </row>
    <row r="846" spans="2:51" s="11" customFormat="1" ht="12">
      <c r="B846" s="215"/>
      <c r="C846" s="216"/>
      <c r="D846" s="217" t="s">
        <v>167</v>
      </c>
      <c r="E846" s="218" t="s">
        <v>20</v>
      </c>
      <c r="F846" s="219" t="s">
        <v>205</v>
      </c>
      <c r="G846" s="216"/>
      <c r="H846" s="220">
        <v>9</v>
      </c>
      <c r="I846" s="221"/>
      <c r="J846" s="216"/>
      <c r="K846" s="216"/>
      <c r="L846" s="222"/>
      <c r="M846" s="223"/>
      <c r="N846" s="224"/>
      <c r="O846" s="224"/>
      <c r="P846" s="224"/>
      <c r="Q846" s="224"/>
      <c r="R846" s="224"/>
      <c r="S846" s="224"/>
      <c r="T846" s="225"/>
      <c r="AT846" s="226" t="s">
        <v>167</v>
      </c>
      <c r="AU846" s="226" t="s">
        <v>165</v>
      </c>
      <c r="AV846" s="11" t="s">
        <v>165</v>
      </c>
      <c r="AW846" s="11" t="s">
        <v>34</v>
      </c>
      <c r="AX846" s="11" t="s">
        <v>8</v>
      </c>
      <c r="AY846" s="226" t="s">
        <v>157</v>
      </c>
    </row>
    <row r="847" spans="2:65" s="1" customFormat="1" ht="16.5" customHeight="1">
      <c r="B847" s="38"/>
      <c r="C847" s="204" t="s">
        <v>1226</v>
      </c>
      <c r="D847" s="204" t="s">
        <v>159</v>
      </c>
      <c r="E847" s="205" t="s">
        <v>3314</v>
      </c>
      <c r="F847" s="206" t="s">
        <v>3315</v>
      </c>
      <c r="G847" s="207" t="s">
        <v>707</v>
      </c>
      <c r="H847" s="208">
        <v>12</v>
      </c>
      <c r="I847" s="209"/>
      <c r="J847" s="208">
        <f>ROUND(I847*H847,0)</f>
        <v>0</v>
      </c>
      <c r="K847" s="206" t="s">
        <v>163</v>
      </c>
      <c r="L847" s="43"/>
      <c r="M847" s="210" t="s">
        <v>20</v>
      </c>
      <c r="N847" s="211" t="s">
        <v>46</v>
      </c>
      <c r="O847" s="79"/>
      <c r="P847" s="212">
        <f>O847*H847</f>
        <v>0</v>
      </c>
      <c r="Q847" s="212">
        <v>0.00022</v>
      </c>
      <c r="R847" s="212">
        <f>Q847*H847</f>
        <v>0.00264</v>
      </c>
      <c r="S847" s="212">
        <v>0</v>
      </c>
      <c r="T847" s="213">
        <f>S847*H847</f>
        <v>0</v>
      </c>
      <c r="AR847" s="17" t="s">
        <v>247</v>
      </c>
      <c r="AT847" s="17" t="s">
        <v>159</v>
      </c>
      <c r="AU847" s="17" t="s">
        <v>165</v>
      </c>
      <c r="AY847" s="17" t="s">
        <v>157</v>
      </c>
      <c r="BE847" s="214">
        <f>IF(N847="základní",J847,0)</f>
        <v>0</v>
      </c>
      <c r="BF847" s="214">
        <f>IF(N847="snížená",J847,0)</f>
        <v>0</v>
      </c>
      <c r="BG847" s="214">
        <f>IF(N847="zákl. přenesená",J847,0)</f>
        <v>0</v>
      </c>
      <c r="BH847" s="214">
        <f>IF(N847="sníž. přenesená",J847,0)</f>
        <v>0</v>
      </c>
      <c r="BI847" s="214">
        <f>IF(N847="nulová",J847,0)</f>
        <v>0</v>
      </c>
      <c r="BJ847" s="17" t="s">
        <v>165</v>
      </c>
      <c r="BK847" s="214">
        <f>ROUND(I847*H847,0)</f>
        <v>0</v>
      </c>
      <c r="BL847" s="17" t="s">
        <v>247</v>
      </c>
      <c r="BM847" s="17" t="s">
        <v>3316</v>
      </c>
    </row>
    <row r="848" spans="2:51" s="11" customFormat="1" ht="12">
      <c r="B848" s="215"/>
      <c r="C848" s="216"/>
      <c r="D848" s="217" t="s">
        <v>167</v>
      </c>
      <c r="E848" s="218" t="s">
        <v>20</v>
      </c>
      <c r="F848" s="219" t="s">
        <v>222</v>
      </c>
      <c r="G848" s="216"/>
      <c r="H848" s="220">
        <v>12</v>
      </c>
      <c r="I848" s="221"/>
      <c r="J848" s="216"/>
      <c r="K848" s="216"/>
      <c r="L848" s="222"/>
      <c r="M848" s="223"/>
      <c r="N848" s="224"/>
      <c r="O848" s="224"/>
      <c r="P848" s="224"/>
      <c r="Q848" s="224"/>
      <c r="R848" s="224"/>
      <c r="S848" s="224"/>
      <c r="T848" s="225"/>
      <c r="AT848" s="226" t="s">
        <v>167</v>
      </c>
      <c r="AU848" s="226" t="s">
        <v>165</v>
      </c>
      <c r="AV848" s="11" t="s">
        <v>165</v>
      </c>
      <c r="AW848" s="11" t="s">
        <v>34</v>
      </c>
      <c r="AX848" s="11" t="s">
        <v>8</v>
      </c>
      <c r="AY848" s="226" t="s">
        <v>157</v>
      </c>
    </row>
    <row r="849" spans="2:65" s="1" customFormat="1" ht="16.5" customHeight="1">
      <c r="B849" s="38"/>
      <c r="C849" s="204" t="s">
        <v>1231</v>
      </c>
      <c r="D849" s="204" t="s">
        <v>159</v>
      </c>
      <c r="E849" s="205" t="s">
        <v>3317</v>
      </c>
      <c r="F849" s="206" t="s">
        <v>3318</v>
      </c>
      <c r="G849" s="207" t="s">
        <v>707</v>
      </c>
      <c r="H849" s="208">
        <v>1</v>
      </c>
      <c r="I849" s="209"/>
      <c r="J849" s="208">
        <f>ROUND(I849*H849,0)</f>
        <v>0</v>
      </c>
      <c r="K849" s="206" t="s">
        <v>163</v>
      </c>
      <c r="L849" s="43"/>
      <c r="M849" s="210" t="s">
        <v>20</v>
      </c>
      <c r="N849" s="211" t="s">
        <v>46</v>
      </c>
      <c r="O849" s="79"/>
      <c r="P849" s="212">
        <f>O849*H849</f>
        <v>0</v>
      </c>
      <c r="Q849" s="212">
        <v>0.00033</v>
      </c>
      <c r="R849" s="212">
        <f>Q849*H849</f>
        <v>0.00033</v>
      </c>
      <c r="S849" s="212">
        <v>0</v>
      </c>
      <c r="T849" s="213">
        <f>S849*H849</f>
        <v>0</v>
      </c>
      <c r="AR849" s="17" t="s">
        <v>247</v>
      </c>
      <c r="AT849" s="17" t="s">
        <v>159</v>
      </c>
      <c r="AU849" s="17" t="s">
        <v>165</v>
      </c>
      <c r="AY849" s="17" t="s">
        <v>157</v>
      </c>
      <c r="BE849" s="214">
        <f>IF(N849="základní",J849,0)</f>
        <v>0</v>
      </c>
      <c r="BF849" s="214">
        <f>IF(N849="snížená",J849,0)</f>
        <v>0</v>
      </c>
      <c r="BG849" s="214">
        <f>IF(N849="zákl. přenesená",J849,0)</f>
        <v>0</v>
      </c>
      <c r="BH849" s="214">
        <f>IF(N849="sníž. přenesená",J849,0)</f>
        <v>0</v>
      </c>
      <c r="BI849" s="214">
        <f>IF(N849="nulová",J849,0)</f>
        <v>0</v>
      </c>
      <c r="BJ849" s="17" t="s">
        <v>165</v>
      </c>
      <c r="BK849" s="214">
        <f>ROUND(I849*H849,0)</f>
        <v>0</v>
      </c>
      <c r="BL849" s="17" t="s">
        <v>247</v>
      </c>
      <c r="BM849" s="17" t="s">
        <v>3319</v>
      </c>
    </row>
    <row r="850" spans="2:51" s="11" customFormat="1" ht="12">
      <c r="B850" s="215"/>
      <c r="C850" s="216"/>
      <c r="D850" s="217" t="s">
        <v>167</v>
      </c>
      <c r="E850" s="218" t="s">
        <v>20</v>
      </c>
      <c r="F850" s="219" t="s">
        <v>8</v>
      </c>
      <c r="G850" s="216"/>
      <c r="H850" s="220">
        <v>1</v>
      </c>
      <c r="I850" s="221"/>
      <c r="J850" s="216"/>
      <c r="K850" s="216"/>
      <c r="L850" s="222"/>
      <c r="M850" s="223"/>
      <c r="N850" s="224"/>
      <c r="O850" s="224"/>
      <c r="P850" s="224"/>
      <c r="Q850" s="224"/>
      <c r="R850" s="224"/>
      <c r="S850" s="224"/>
      <c r="T850" s="225"/>
      <c r="AT850" s="226" t="s">
        <v>167</v>
      </c>
      <c r="AU850" s="226" t="s">
        <v>165</v>
      </c>
      <c r="AV850" s="11" t="s">
        <v>165</v>
      </c>
      <c r="AW850" s="11" t="s">
        <v>34</v>
      </c>
      <c r="AX850" s="11" t="s">
        <v>8</v>
      </c>
      <c r="AY850" s="226" t="s">
        <v>157</v>
      </c>
    </row>
    <row r="851" spans="2:65" s="1" customFormat="1" ht="16.5" customHeight="1">
      <c r="B851" s="38"/>
      <c r="C851" s="204" t="s">
        <v>1235</v>
      </c>
      <c r="D851" s="204" t="s">
        <v>159</v>
      </c>
      <c r="E851" s="205" t="s">
        <v>3320</v>
      </c>
      <c r="F851" s="206" t="s">
        <v>3321</v>
      </c>
      <c r="G851" s="207" t="s">
        <v>707</v>
      </c>
      <c r="H851" s="208">
        <v>3</v>
      </c>
      <c r="I851" s="209"/>
      <c r="J851" s="208">
        <f>ROUND(I851*H851,0)</f>
        <v>0</v>
      </c>
      <c r="K851" s="206" t="s">
        <v>163</v>
      </c>
      <c r="L851" s="43"/>
      <c r="M851" s="210" t="s">
        <v>20</v>
      </c>
      <c r="N851" s="211" t="s">
        <v>46</v>
      </c>
      <c r="O851" s="79"/>
      <c r="P851" s="212">
        <f>O851*H851</f>
        <v>0</v>
      </c>
      <c r="Q851" s="212">
        <v>0.00124</v>
      </c>
      <c r="R851" s="212">
        <f>Q851*H851</f>
        <v>0.00372</v>
      </c>
      <c r="S851" s="212">
        <v>0</v>
      </c>
      <c r="T851" s="213">
        <f>S851*H851</f>
        <v>0</v>
      </c>
      <c r="AR851" s="17" t="s">
        <v>247</v>
      </c>
      <c r="AT851" s="17" t="s">
        <v>159</v>
      </c>
      <c r="AU851" s="17" t="s">
        <v>165</v>
      </c>
      <c r="AY851" s="17" t="s">
        <v>157</v>
      </c>
      <c r="BE851" s="214">
        <f>IF(N851="základní",J851,0)</f>
        <v>0</v>
      </c>
      <c r="BF851" s="214">
        <f>IF(N851="snížená",J851,0)</f>
        <v>0</v>
      </c>
      <c r="BG851" s="214">
        <f>IF(N851="zákl. přenesená",J851,0)</f>
        <v>0</v>
      </c>
      <c r="BH851" s="214">
        <f>IF(N851="sníž. přenesená",J851,0)</f>
        <v>0</v>
      </c>
      <c r="BI851" s="214">
        <f>IF(N851="nulová",J851,0)</f>
        <v>0</v>
      </c>
      <c r="BJ851" s="17" t="s">
        <v>165</v>
      </c>
      <c r="BK851" s="214">
        <f>ROUND(I851*H851,0)</f>
        <v>0</v>
      </c>
      <c r="BL851" s="17" t="s">
        <v>247</v>
      </c>
      <c r="BM851" s="17" t="s">
        <v>3322</v>
      </c>
    </row>
    <row r="852" spans="2:51" s="11" customFormat="1" ht="12">
      <c r="B852" s="215"/>
      <c r="C852" s="216"/>
      <c r="D852" s="217" t="s">
        <v>167</v>
      </c>
      <c r="E852" s="218" t="s">
        <v>20</v>
      </c>
      <c r="F852" s="219" t="s">
        <v>175</v>
      </c>
      <c r="G852" s="216"/>
      <c r="H852" s="220">
        <v>3</v>
      </c>
      <c r="I852" s="221"/>
      <c r="J852" s="216"/>
      <c r="K852" s="216"/>
      <c r="L852" s="222"/>
      <c r="M852" s="223"/>
      <c r="N852" s="224"/>
      <c r="O852" s="224"/>
      <c r="P852" s="224"/>
      <c r="Q852" s="224"/>
      <c r="R852" s="224"/>
      <c r="S852" s="224"/>
      <c r="T852" s="225"/>
      <c r="AT852" s="226" t="s">
        <v>167</v>
      </c>
      <c r="AU852" s="226" t="s">
        <v>165</v>
      </c>
      <c r="AV852" s="11" t="s">
        <v>165</v>
      </c>
      <c r="AW852" s="11" t="s">
        <v>34</v>
      </c>
      <c r="AX852" s="11" t="s">
        <v>8</v>
      </c>
      <c r="AY852" s="226" t="s">
        <v>157</v>
      </c>
    </row>
    <row r="853" spans="2:65" s="1" customFormat="1" ht="16.5" customHeight="1">
      <c r="B853" s="38"/>
      <c r="C853" s="248" t="s">
        <v>1239</v>
      </c>
      <c r="D853" s="248" t="s">
        <v>223</v>
      </c>
      <c r="E853" s="249" t="s">
        <v>3323</v>
      </c>
      <c r="F853" s="250" t="s">
        <v>3324</v>
      </c>
      <c r="G853" s="251" t="s">
        <v>434</v>
      </c>
      <c r="H853" s="252">
        <v>1</v>
      </c>
      <c r="I853" s="253"/>
      <c r="J853" s="252">
        <f>ROUND(I853*H853,0)</f>
        <v>0</v>
      </c>
      <c r="K853" s="250" t="s">
        <v>209</v>
      </c>
      <c r="L853" s="254"/>
      <c r="M853" s="255" t="s">
        <v>20</v>
      </c>
      <c r="N853" s="256" t="s">
        <v>46</v>
      </c>
      <c r="O853" s="79"/>
      <c r="P853" s="212">
        <f>O853*H853</f>
        <v>0</v>
      </c>
      <c r="Q853" s="212">
        <v>0</v>
      </c>
      <c r="R853" s="212">
        <f>Q853*H853</f>
        <v>0</v>
      </c>
      <c r="S853" s="212">
        <v>0</v>
      </c>
      <c r="T853" s="213">
        <f>S853*H853</f>
        <v>0</v>
      </c>
      <c r="AR853" s="17" t="s">
        <v>374</v>
      </c>
      <c r="AT853" s="17" t="s">
        <v>223</v>
      </c>
      <c r="AU853" s="17" t="s">
        <v>165</v>
      </c>
      <c r="AY853" s="17" t="s">
        <v>157</v>
      </c>
      <c r="BE853" s="214">
        <f>IF(N853="základní",J853,0)</f>
        <v>0</v>
      </c>
      <c r="BF853" s="214">
        <f>IF(N853="snížená",J853,0)</f>
        <v>0</v>
      </c>
      <c r="BG853" s="214">
        <f>IF(N853="zákl. přenesená",J853,0)</f>
        <v>0</v>
      </c>
      <c r="BH853" s="214">
        <f>IF(N853="sníž. přenesená",J853,0)</f>
        <v>0</v>
      </c>
      <c r="BI853" s="214">
        <f>IF(N853="nulová",J853,0)</f>
        <v>0</v>
      </c>
      <c r="BJ853" s="17" t="s">
        <v>165</v>
      </c>
      <c r="BK853" s="214">
        <f>ROUND(I853*H853,0)</f>
        <v>0</v>
      </c>
      <c r="BL853" s="17" t="s">
        <v>247</v>
      </c>
      <c r="BM853" s="17" t="s">
        <v>3325</v>
      </c>
    </row>
    <row r="854" spans="2:51" s="11" customFormat="1" ht="12">
      <c r="B854" s="215"/>
      <c r="C854" s="216"/>
      <c r="D854" s="217" t="s">
        <v>167</v>
      </c>
      <c r="E854" s="218" t="s">
        <v>20</v>
      </c>
      <c r="F854" s="219" t="s">
        <v>8</v>
      </c>
      <c r="G854" s="216"/>
      <c r="H854" s="220">
        <v>1</v>
      </c>
      <c r="I854" s="221"/>
      <c r="J854" s="216"/>
      <c r="K854" s="216"/>
      <c r="L854" s="222"/>
      <c r="M854" s="223"/>
      <c r="N854" s="224"/>
      <c r="O854" s="224"/>
      <c r="P854" s="224"/>
      <c r="Q854" s="224"/>
      <c r="R854" s="224"/>
      <c r="S854" s="224"/>
      <c r="T854" s="225"/>
      <c r="AT854" s="226" t="s">
        <v>167</v>
      </c>
      <c r="AU854" s="226" t="s">
        <v>165</v>
      </c>
      <c r="AV854" s="11" t="s">
        <v>165</v>
      </c>
      <c r="AW854" s="11" t="s">
        <v>34</v>
      </c>
      <c r="AX854" s="11" t="s">
        <v>8</v>
      </c>
      <c r="AY854" s="226" t="s">
        <v>157</v>
      </c>
    </row>
    <row r="855" spans="2:65" s="1" customFormat="1" ht="16.5" customHeight="1">
      <c r="B855" s="38"/>
      <c r="C855" s="204" t="s">
        <v>1243</v>
      </c>
      <c r="D855" s="204" t="s">
        <v>159</v>
      </c>
      <c r="E855" s="205" t="s">
        <v>3326</v>
      </c>
      <c r="F855" s="206" t="s">
        <v>3327</v>
      </c>
      <c r="G855" s="207" t="s">
        <v>707</v>
      </c>
      <c r="H855" s="208">
        <v>2</v>
      </c>
      <c r="I855" s="209"/>
      <c r="J855" s="208">
        <f>ROUND(I855*H855,0)</f>
        <v>0</v>
      </c>
      <c r="K855" s="206" t="s">
        <v>163</v>
      </c>
      <c r="L855" s="43"/>
      <c r="M855" s="210" t="s">
        <v>20</v>
      </c>
      <c r="N855" s="211" t="s">
        <v>46</v>
      </c>
      <c r="O855" s="79"/>
      <c r="P855" s="212">
        <f>O855*H855</f>
        <v>0</v>
      </c>
      <c r="Q855" s="212">
        <v>0.00114</v>
      </c>
      <c r="R855" s="212">
        <f>Q855*H855</f>
        <v>0.00228</v>
      </c>
      <c r="S855" s="212">
        <v>0</v>
      </c>
      <c r="T855" s="213">
        <f>S855*H855</f>
        <v>0</v>
      </c>
      <c r="AR855" s="17" t="s">
        <v>247</v>
      </c>
      <c r="AT855" s="17" t="s">
        <v>159</v>
      </c>
      <c r="AU855" s="17" t="s">
        <v>165</v>
      </c>
      <c r="AY855" s="17" t="s">
        <v>157</v>
      </c>
      <c r="BE855" s="214">
        <f>IF(N855="základní",J855,0)</f>
        <v>0</v>
      </c>
      <c r="BF855" s="214">
        <f>IF(N855="snížená",J855,0)</f>
        <v>0</v>
      </c>
      <c r="BG855" s="214">
        <f>IF(N855="zákl. přenesená",J855,0)</f>
        <v>0</v>
      </c>
      <c r="BH855" s="214">
        <f>IF(N855="sníž. přenesená",J855,0)</f>
        <v>0</v>
      </c>
      <c r="BI855" s="214">
        <f>IF(N855="nulová",J855,0)</f>
        <v>0</v>
      </c>
      <c r="BJ855" s="17" t="s">
        <v>165</v>
      </c>
      <c r="BK855" s="214">
        <f>ROUND(I855*H855,0)</f>
        <v>0</v>
      </c>
      <c r="BL855" s="17" t="s">
        <v>247</v>
      </c>
      <c r="BM855" s="17" t="s">
        <v>3328</v>
      </c>
    </row>
    <row r="856" spans="2:51" s="11" customFormat="1" ht="12">
      <c r="B856" s="215"/>
      <c r="C856" s="216"/>
      <c r="D856" s="217" t="s">
        <v>167</v>
      </c>
      <c r="E856" s="218" t="s">
        <v>20</v>
      </c>
      <c r="F856" s="219" t="s">
        <v>165</v>
      </c>
      <c r="G856" s="216"/>
      <c r="H856" s="220">
        <v>2</v>
      </c>
      <c r="I856" s="221"/>
      <c r="J856" s="216"/>
      <c r="K856" s="216"/>
      <c r="L856" s="222"/>
      <c r="M856" s="223"/>
      <c r="N856" s="224"/>
      <c r="O856" s="224"/>
      <c r="P856" s="224"/>
      <c r="Q856" s="224"/>
      <c r="R856" s="224"/>
      <c r="S856" s="224"/>
      <c r="T856" s="225"/>
      <c r="AT856" s="226" t="s">
        <v>167</v>
      </c>
      <c r="AU856" s="226" t="s">
        <v>165</v>
      </c>
      <c r="AV856" s="11" t="s">
        <v>165</v>
      </c>
      <c r="AW856" s="11" t="s">
        <v>34</v>
      </c>
      <c r="AX856" s="11" t="s">
        <v>8</v>
      </c>
      <c r="AY856" s="226" t="s">
        <v>157</v>
      </c>
    </row>
    <row r="857" spans="2:65" s="1" customFormat="1" ht="16.5" customHeight="1">
      <c r="B857" s="38"/>
      <c r="C857" s="204" t="s">
        <v>1248</v>
      </c>
      <c r="D857" s="204" t="s">
        <v>159</v>
      </c>
      <c r="E857" s="205" t="s">
        <v>3329</v>
      </c>
      <c r="F857" s="206" t="s">
        <v>3330</v>
      </c>
      <c r="G857" s="207" t="s">
        <v>707</v>
      </c>
      <c r="H857" s="208">
        <v>1</v>
      </c>
      <c r="I857" s="209"/>
      <c r="J857" s="208">
        <f>ROUND(I857*H857,0)</f>
        <v>0</v>
      </c>
      <c r="K857" s="206" t="s">
        <v>209</v>
      </c>
      <c r="L857" s="43"/>
      <c r="M857" s="210" t="s">
        <v>20</v>
      </c>
      <c r="N857" s="211" t="s">
        <v>46</v>
      </c>
      <c r="O857" s="79"/>
      <c r="P857" s="212">
        <f>O857*H857</f>
        <v>0</v>
      </c>
      <c r="Q857" s="212">
        <v>0</v>
      </c>
      <c r="R857" s="212">
        <f>Q857*H857</f>
        <v>0</v>
      </c>
      <c r="S857" s="212">
        <v>0</v>
      </c>
      <c r="T857" s="213">
        <f>S857*H857</f>
        <v>0</v>
      </c>
      <c r="AR857" s="17" t="s">
        <v>247</v>
      </c>
      <c r="AT857" s="17" t="s">
        <v>159</v>
      </c>
      <c r="AU857" s="17" t="s">
        <v>165</v>
      </c>
      <c r="AY857" s="17" t="s">
        <v>157</v>
      </c>
      <c r="BE857" s="214">
        <f>IF(N857="základní",J857,0)</f>
        <v>0</v>
      </c>
      <c r="BF857" s="214">
        <f>IF(N857="snížená",J857,0)</f>
        <v>0</v>
      </c>
      <c r="BG857" s="214">
        <f>IF(N857="zákl. přenesená",J857,0)</f>
        <v>0</v>
      </c>
      <c r="BH857" s="214">
        <f>IF(N857="sníž. přenesená",J857,0)</f>
        <v>0</v>
      </c>
      <c r="BI857" s="214">
        <f>IF(N857="nulová",J857,0)</f>
        <v>0</v>
      </c>
      <c r="BJ857" s="17" t="s">
        <v>165</v>
      </c>
      <c r="BK857" s="214">
        <f>ROUND(I857*H857,0)</f>
        <v>0</v>
      </c>
      <c r="BL857" s="17" t="s">
        <v>247</v>
      </c>
      <c r="BM857" s="17" t="s">
        <v>3331</v>
      </c>
    </row>
    <row r="858" spans="2:51" s="11" customFormat="1" ht="12">
      <c r="B858" s="215"/>
      <c r="C858" s="216"/>
      <c r="D858" s="217" t="s">
        <v>167</v>
      </c>
      <c r="E858" s="218" t="s">
        <v>20</v>
      </c>
      <c r="F858" s="219" t="s">
        <v>8</v>
      </c>
      <c r="G858" s="216"/>
      <c r="H858" s="220">
        <v>1</v>
      </c>
      <c r="I858" s="221"/>
      <c r="J858" s="216"/>
      <c r="K858" s="216"/>
      <c r="L858" s="222"/>
      <c r="M858" s="223"/>
      <c r="N858" s="224"/>
      <c r="O858" s="224"/>
      <c r="P858" s="224"/>
      <c r="Q858" s="224"/>
      <c r="R858" s="224"/>
      <c r="S858" s="224"/>
      <c r="T858" s="225"/>
      <c r="AT858" s="226" t="s">
        <v>167</v>
      </c>
      <c r="AU858" s="226" t="s">
        <v>165</v>
      </c>
      <c r="AV858" s="11" t="s">
        <v>165</v>
      </c>
      <c r="AW858" s="11" t="s">
        <v>34</v>
      </c>
      <c r="AX858" s="11" t="s">
        <v>8</v>
      </c>
      <c r="AY858" s="226" t="s">
        <v>157</v>
      </c>
    </row>
    <row r="859" spans="2:65" s="1" customFormat="1" ht="16.5" customHeight="1">
      <c r="B859" s="38"/>
      <c r="C859" s="204" t="s">
        <v>1253</v>
      </c>
      <c r="D859" s="204" t="s">
        <v>159</v>
      </c>
      <c r="E859" s="205" t="s">
        <v>3332</v>
      </c>
      <c r="F859" s="206" t="s">
        <v>3333</v>
      </c>
      <c r="G859" s="207" t="s">
        <v>707</v>
      </c>
      <c r="H859" s="208">
        <v>12</v>
      </c>
      <c r="I859" s="209"/>
      <c r="J859" s="208">
        <f>ROUND(I859*H859,0)</f>
        <v>0</v>
      </c>
      <c r="K859" s="206" t="s">
        <v>163</v>
      </c>
      <c r="L859" s="43"/>
      <c r="M859" s="210" t="s">
        <v>20</v>
      </c>
      <c r="N859" s="211" t="s">
        <v>46</v>
      </c>
      <c r="O859" s="79"/>
      <c r="P859" s="212">
        <f>O859*H859</f>
        <v>0</v>
      </c>
      <c r="Q859" s="212">
        <v>0.0001</v>
      </c>
      <c r="R859" s="212">
        <f>Q859*H859</f>
        <v>0.0012000000000000001</v>
      </c>
      <c r="S859" s="212">
        <v>0</v>
      </c>
      <c r="T859" s="213">
        <f>S859*H859</f>
        <v>0</v>
      </c>
      <c r="AR859" s="17" t="s">
        <v>247</v>
      </c>
      <c r="AT859" s="17" t="s">
        <v>159</v>
      </c>
      <c r="AU859" s="17" t="s">
        <v>165</v>
      </c>
      <c r="AY859" s="17" t="s">
        <v>157</v>
      </c>
      <c r="BE859" s="214">
        <f>IF(N859="základní",J859,0)</f>
        <v>0</v>
      </c>
      <c r="BF859" s="214">
        <f>IF(N859="snížená",J859,0)</f>
        <v>0</v>
      </c>
      <c r="BG859" s="214">
        <f>IF(N859="zákl. přenesená",J859,0)</f>
        <v>0</v>
      </c>
      <c r="BH859" s="214">
        <f>IF(N859="sníž. přenesená",J859,0)</f>
        <v>0</v>
      </c>
      <c r="BI859" s="214">
        <f>IF(N859="nulová",J859,0)</f>
        <v>0</v>
      </c>
      <c r="BJ859" s="17" t="s">
        <v>165</v>
      </c>
      <c r="BK859" s="214">
        <f>ROUND(I859*H859,0)</f>
        <v>0</v>
      </c>
      <c r="BL859" s="17" t="s">
        <v>247</v>
      </c>
      <c r="BM859" s="17" t="s">
        <v>3334</v>
      </c>
    </row>
    <row r="860" spans="2:51" s="11" customFormat="1" ht="12">
      <c r="B860" s="215"/>
      <c r="C860" s="216"/>
      <c r="D860" s="217" t="s">
        <v>167</v>
      </c>
      <c r="E860" s="218" t="s">
        <v>20</v>
      </c>
      <c r="F860" s="219" t="s">
        <v>222</v>
      </c>
      <c r="G860" s="216"/>
      <c r="H860" s="220">
        <v>12</v>
      </c>
      <c r="I860" s="221"/>
      <c r="J860" s="216"/>
      <c r="K860" s="216"/>
      <c r="L860" s="222"/>
      <c r="M860" s="223"/>
      <c r="N860" s="224"/>
      <c r="O860" s="224"/>
      <c r="P860" s="224"/>
      <c r="Q860" s="224"/>
      <c r="R860" s="224"/>
      <c r="S860" s="224"/>
      <c r="T860" s="225"/>
      <c r="AT860" s="226" t="s">
        <v>167</v>
      </c>
      <c r="AU860" s="226" t="s">
        <v>165</v>
      </c>
      <c r="AV860" s="11" t="s">
        <v>165</v>
      </c>
      <c r="AW860" s="11" t="s">
        <v>34</v>
      </c>
      <c r="AX860" s="11" t="s">
        <v>8</v>
      </c>
      <c r="AY860" s="226" t="s">
        <v>157</v>
      </c>
    </row>
    <row r="861" spans="2:65" s="1" customFormat="1" ht="16.5" customHeight="1">
      <c r="B861" s="38"/>
      <c r="C861" s="204" t="s">
        <v>1258</v>
      </c>
      <c r="D861" s="204" t="s">
        <v>159</v>
      </c>
      <c r="E861" s="205" t="s">
        <v>3335</v>
      </c>
      <c r="F861" s="206" t="s">
        <v>3336</v>
      </c>
      <c r="G861" s="207" t="s">
        <v>707</v>
      </c>
      <c r="H861" s="208">
        <v>3</v>
      </c>
      <c r="I861" s="209"/>
      <c r="J861" s="208">
        <f>ROUND(I861*H861,0)</f>
        <v>0</v>
      </c>
      <c r="K861" s="206" t="s">
        <v>163</v>
      </c>
      <c r="L861" s="43"/>
      <c r="M861" s="210" t="s">
        <v>20</v>
      </c>
      <c r="N861" s="211" t="s">
        <v>46</v>
      </c>
      <c r="O861" s="79"/>
      <c r="P861" s="212">
        <f>O861*H861</f>
        <v>0</v>
      </c>
      <c r="Q861" s="212">
        <v>0.00034</v>
      </c>
      <c r="R861" s="212">
        <f>Q861*H861</f>
        <v>0.00102</v>
      </c>
      <c r="S861" s="212">
        <v>0</v>
      </c>
      <c r="T861" s="213">
        <f>S861*H861</f>
        <v>0</v>
      </c>
      <c r="AR861" s="17" t="s">
        <v>247</v>
      </c>
      <c r="AT861" s="17" t="s">
        <v>159</v>
      </c>
      <c r="AU861" s="17" t="s">
        <v>165</v>
      </c>
      <c r="AY861" s="17" t="s">
        <v>157</v>
      </c>
      <c r="BE861" s="214">
        <f>IF(N861="základní",J861,0)</f>
        <v>0</v>
      </c>
      <c r="BF861" s="214">
        <f>IF(N861="snížená",J861,0)</f>
        <v>0</v>
      </c>
      <c r="BG861" s="214">
        <f>IF(N861="zákl. přenesená",J861,0)</f>
        <v>0</v>
      </c>
      <c r="BH861" s="214">
        <f>IF(N861="sníž. přenesená",J861,0)</f>
        <v>0</v>
      </c>
      <c r="BI861" s="214">
        <f>IF(N861="nulová",J861,0)</f>
        <v>0</v>
      </c>
      <c r="BJ861" s="17" t="s">
        <v>165</v>
      </c>
      <c r="BK861" s="214">
        <f>ROUND(I861*H861,0)</f>
        <v>0</v>
      </c>
      <c r="BL861" s="17" t="s">
        <v>247</v>
      </c>
      <c r="BM861" s="17" t="s">
        <v>3337</v>
      </c>
    </row>
    <row r="862" spans="2:51" s="11" customFormat="1" ht="12">
      <c r="B862" s="215"/>
      <c r="C862" s="216"/>
      <c r="D862" s="217" t="s">
        <v>167</v>
      </c>
      <c r="E862" s="218" t="s">
        <v>20</v>
      </c>
      <c r="F862" s="219" t="s">
        <v>175</v>
      </c>
      <c r="G862" s="216"/>
      <c r="H862" s="220">
        <v>3</v>
      </c>
      <c r="I862" s="221"/>
      <c r="J862" s="216"/>
      <c r="K862" s="216"/>
      <c r="L862" s="222"/>
      <c r="M862" s="223"/>
      <c r="N862" s="224"/>
      <c r="O862" s="224"/>
      <c r="P862" s="224"/>
      <c r="Q862" s="224"/>
      <c r="R862" s="224"/>
      <c r="S862" s="224"/>
      <c r="T862" s="225"/>
      <c r="AT862" s="226" t="s">
        <v>167</v>
      </c>
      <c r="AU862" s="226" t="s">
        <v>165</v>
      </c>
      <c r="AV862" s="11" t="s">
        <v>165</v>
      </c>
      <c r="AW862" s="11" t="s">
        <v>34</v>
      </c>
      <c r="AX862" s="11" t="s">
        <v>8</v>
      </c>
      <c r="AY862" s="226" t="s">
        <v>157</v>
      </c>
    </row>
    <row r="863" spans="2:65" s="1" customFormat="1" ht="16.5" customHeight="1">
      <c r="B863" s="38"/>
      <c r="C863" s="204" t="s">
        <v>1262</v>
      </c>
      <c r="D863" s="204" t="s">
        <v>159</v>
      </c>
      <c r="E863" s="205" t="s">
        <v>3338</v>
      </c>
      <c r="F863" s="206" t="s">
        <v>3339</v>
      </c>
      <c r="G863" s="207" t="s">
        <v>707</v>
      </c>
      <c r="H863" s="208">
        <v>4</v>
      </c>
      <c r="I863" s="209"/>
      <c r="J863" s="208">
        <f>ROUND(I863*H863,0)</f>
        <v>0</v>
      </c>
      <c r="K863" s="206" t="s">
        <v>163</v>
      </c>
      <c r="L863" s="43"/>
      <c r="M863" s="210" t="s">
        <v>20</v>
      </c>
      <c r="N863" s="211" t="s">
        <v>46</v>
      </c>
      <c r="O863" s="79"/>
      <c r="P863" s="212">
        <f>O863*H863</f>
        <v>0</v>
      </c>
      <c r="Q863" s="212">
        <v>0.0005</v>
      </c>
      <c r="R863" s="212">
        <f>Q863*H863</f>
        <v>0.002</v>
      </c>
      <c r="S863" s="212">
        <v>0</v>
      </c>
      <c r="T863" s="213">
        <f>S863*H863</f>
        <v>0</v>
      </c>
      <c r="AR863" s="17" t="s">
        <v>247</v>
      </c>
      <c r="AT863" s="17" t="s">
        <v>159</v>
      </c>
      <c r="AU863" s="17" t="s">
        <v>165</v>
      </c>
      <c r="AY863" s="17" t="s">
        <v>157</v>
      </c>
      <c r="BE863" s="214">
        <f>IF(N863="základní",J863,0)</f>
        <v>0</v>
      </c>
      <c r="BF863" s="214">
        <f>IF(N863="snížená",J863,0)</f>
        <v>0</v>
      </c>
      <c r="BG863" s="214">
        <f>IF(N863="zákl. přenesená",J863,0)</f>
        <v>0</v>
      </c>
      <c r="BH863" s="214">
        <f>IF(N863="sníž. přenesená",J863,0)</f>
        <v>0</v>
      </c>
      <c r="BI863" s="214">
        <f>IF(N863="nulová",J863,0)</f>
        <v>0</v>
      </c>
      <c r="BJ863" s="17" t="s">
        <v>165</v>
      </c>
      <c r="BK863" s="214">
        <f>ROUND(I863*H863,0)</f>
        <v>0</v>
      </c>
      <c r="BL863" s="17" t="s">
        <v>247</v>
      </c>
      <c r="BM863" s="17" t="s">
        <v>3340</v>
      </c>
    </row>
    <row r="864" spans="2:51" s="11" customFormat="1" ht="12">
      <c r="B864" s="215"/>
      <c r="C864" s="216"/>
      <c r="D864" s="217" t="s">
        <v>167</v>
      </c>
      <c r="E864" s="218" t="s">
        <v>20</v>
      </c>
      <c r="F864" s="219" t="s">
        <v>164</v>
      </c>
      <c r="G864" s="216"/>
      <c r="H864" s="220">
        <v>4</v>
      </c>
      <c r="I864" s="221"/>
      <c r="J864" s="216"/>
      <c r="K864" s="216"/>
      <c r="L864" s="222"/>
      <c r="M864" s="223"/>
      <c r="N864" s="224"/>
      <c r="O864" s="224"/>
      <c r="P864" s="224"/>
      <c r="Q864" s="224"/>
      <c r="R864" s="224"/>
      <c r="S864" s="224"/>
      <c r="T864" s="225"/>
      <c r="AT864" s="226" t="s">
        <v>167</v>
      </c>
      <c r="AU864" s="226" t="s">
        <v>165</v>
      </c>
      <c r="AV864" s="11" t="s">
        <v>165</v>
      </c>
      <c r="AW864" s="11" t="s">
        <v>34</v>
      </c>
      <c r="AX864" s="11" t="s">
        <v>8</v>
      </c>
      <c r="AY864" s="226" t="s">
        <v>157</v>
      </c>
    </row>
    <row r="865" spans="2:65" s="1" customFormat="1" ht="16.5" customHeight="1">
      <c r="B865" s="38"/>
      <c r="C865" s="204" t="s">
        <v>1266</v>
      </c>
      <c r="D865" s="204" t="s">
        <v>159</v>
      </c>
      <c r="E865" s="205" t="s">
        <v>3341</v>
      </c>
      <c r="F865" s="206" t="s">
        <v>3342</v>
      </c>
      <c r="G865" s="207" t="s">
        <v>707</v>
      </c>
      <c r="H865" s="208">
        <v>7</v>
      </c>
      <c r="I865" s="209"/>
      <c r="J865" s="208">
        <f>ROUND(I865*H865,0)</f>
        <v>0</v>
      </c>
      <c r="K865" s="206" t="s">
        <v>163</v>
      </c>
      <c r="L865" s="43"/>
      <c r="M865" s="210" t="s">
        <v>20</v>
      </c>
      <c r="N865" s="211" t="s">
        <v>46</v>
      </c>
      <c r="O865" s="79"/>
      <c r="P865" s="212">
        <f>O865*H865</f>
        <v>0</v>
      </c>
      <c r="Q865" s="212">
        <v>0.00107</v>
      </c>
      <c r="R865" s="212">
        <f>Q865*H865</f>
        <v>0.00749</v>
      </c>
      <c r="S865" s="212">
        <v>0</v>
      </c>
      <c r="T865" s="213">
        <f>S865*H865</f>
        <v>0</v>
      </c>
      <c r="AR865" s="17" t="s">
        <v>247</v>
      </c>
      <c r="AT865" s="17" t="s">
        <v>159</v>
      </c>
      <c r="AU865" s="17" t="s">
        <v>165</v>
      </c>
      <c r="AY865" s="17" t="s">
        <v>157</v>
      </c>
      <c r="BE865" s="214">
        <f>IF(N865="základní",J865,0)</f>
        <v>0</v>
      </c>
      <c r="BF865" s="214">
        <f>IF(N865="snížená",J865,0)</f>
        <v>0</v>
      </c>
      <c r="BG865" s="214">
        <f>IF(N865="zákl. přenesená",J865,0)</f>
        <v>0</v>
      </c>
      <c r="BH865" s="214">
        <f>IF(N865="sníž. přenesená",J865,0)</f>
        <v>0</v>
      </c>
      <c r="BI865" s="214">
        <f>IF(N865="nulová",J865,0)</f>
        <v>0</v>
      </c>
      <c r="BJ865" s="17" t="s">
        <v>165</v>
      </c>
      <c r="BK865" s="214">
        <f>ROUND(I865*H865,0)</f>
        <v>0</v>
      </c>
      <c r="BL865" s="17" t="s">
        <v>247</v>
      </c>
      <c r="BM865" s="17" t="s">
        <v>3343</v>
      </c>
    </row>
    <row r="866" spans="2:51" s="11" customFormat="1" ht="12">
      <c r="B866" s="215"/>
      <c r="C866" s="216"/>
      <c r="D866" s="217" t="s">
        <v>167</v>
      </c>
      <c r="E866" s="218" t="s">
        <v>20</v>
      </c>
      <c r="F866" s="219" t="s">
        <v>196</v>
      </c>
      <c r="G866" s="216"/>
      <c r="H866" s="220">
        <v>7</v>
      </c>
      <c r="I866" s="221"/>
      <c r="J866" s="216"/>
      <c r="K866" s="216"/>
      <c r="L866" s="222"/>
      <c r="M866" s="223"/>
      <c r="N866" s="224"/>
      <c r="O866" s="224"/>
      <c r="P866" s="224"/>
      <c r="Q866" s="224"/>
      <c r="R866" s="224"/>
      <c r="S866" s="224"/>
      <c r="T866" s="225"/>
      <c r="AT866" s="226" t="s">
        <v>167</v>
      </c>
      <c r="AU866" s="226" t="s">
        <v>165</v>
      </c>
      <c r="AV866" s="11" t="s">
        <v>165</v>
      </c>
      <c r="AW866" s="11" t="s">
        <v>34</v>
      </c>
      <c r="AX866" s="11" t="s">
        <v>8</v>
      </c>
      <c r="AY866" s="226" t="s">
        <v>157</v>
      </c>
    </row>
    <row r="867" spans="2:65" s="1" customFormat="1" ht="16.5" customHeight="1">
      <c r="B867" s="38"/>
      <c r="C867" s="204" t="s">
        <v>1270</v>
      </c>
      <c r="D867" s="204" t="s">
        <v>159</v>
      </c>
      <c r="E867" s="205" t="s">
        <v>3344</v>
      </c>
      <c r="F867" s="206" t="s">
        <v>3345</v>
      </c>
      <c r="G867" s="207" t="s">
        <v>707</v>
      </c>
      <c r="H867" s="208">
        <v>6</v>
      </c>
      <c r="I867" s="209"/>
      <c r="J867" s="208">
        <f>ROUND(I867*H867,0)</f>
        <v>0</v>
      </c>
      <c r="K867" s="206" t="s">
        <v>163</v>
      </c>
      <c r="L867" s="43"/>
      <c r="M867" s="210" t="s">
        <v>20</v>
      </c>
      <c r="N867" s="211" t="s">
        <v>46</v>
      </c>
      <c r="O867" s="79"/>
      <c r="P867" s="212">
        <f>O867*H867</f>
        <v>0</v>
      </c>
      <c r="Q867" s="212">
        <v>0.00168</v>
      </c>
      <c r="R867" s="212">
        <f>Q867*H867</f>
        <v>0.01008</v>
      </c>
      <c r="S867" s="212">
        <v>0</v>
      </c>
      <c r="T867" s="213">
        <f>S867*H867</f>
        <v>0</v>
      </c>
      <c r="AR867" s="17" t="s">
        <v>247</v>
      </c>
      <c r="AT867" s="17" t="s">
        <v>159</v>
      </c>
      <c r="AU867" s="17" t="s">
        <v>165</v>
      </c>
      <c r="AY867" s="17" t="s">
        <v>157</v>
      </c>
      <c r="BE867" s="214">
        <f>IF(N867="základní",J867,0)</f>
        <v>0</v>
      </c>
      <c r="BF867" s="214">
        <f>IF(N867="snížená",J867,0)</f>
        <v>0</v>
      </c>
      <c r="BG867" s="214">
        <f>IF(N867="zákl. přenesená",J867,0)</f>
        <v>0</v>
      </c>
      <c r="BH867" s="214">
        <f>IF(N867="sníž. přenesená",J867,0)</f>
        <v>0</v>
      </c>
      <c r="BI867" s="214">
        <f>IF(N867="nulová",J867,0)</f>
        <v>0</v>
      </c>
      <c r="BJ867" s="17" t="s">
        <v>165</v>
      </c>
      <c r="BK867" s="214">
        <f>ROUND(I867*H867,0)</f>
        <v>0</v>
      </c>
      <c r="BL867" s="17" t="s">
        <v>247</v>
      </c>
      <c r="BM867" s="17" t="s">
        <v>3346</v>
      </c>
    </row>
    <row r="868" spans="2:51" s="11" customFormat="1" ht="12">
      <c r="B868" s="215"/>
      <c r="C868" s="216"/>
      <c r="D868" s="217" t="s">
        <v>167</v>
      </c>
      <c r="E868" s="218" t="s">
        <v>20</v>
      </c>
      <c r="F868" s="219" t="s">
        <v>191</v>
      </c>
      <c r="G868" s="216"/>
      <c r="H868" s="220">
        <v>6</v>
      </c>
      <c r="I868" s="221"/>
      <c r="J868" s="216"/>
      <c r="K868" s="216"/>
      <c r="L868" s="222"/>
      <c r="M868" s="223"/>
      <c r="N868" s="224"/>
      <c r="O868" s="224"/>
      <c r="P868" s="224"/>
      <c r="Q868" s="224"/>
      <c r="R868" s="224"/>
      <c r="S868" s="224"/>
      <c r="T868" s="225"/>
      <c r="AT868" s="226" t="s">
        <v>167</v>
      </c>
      <c r="AU868" s="226" t="s">
        <v>165</v>
      </c>
      <c r="AV868" s="11" t="s">
        <v>165</v>
      </c>
      <c r="AW868" s="11" t="s">
        <v>34</v>
      </c>
      <c r="AX868" s="11" t="s">
        <v>8</v>
      </c>
      <c r="AY868" s="226" t="s">
        <v>157</v>
      </c>
    </row>
    <row r="869" spans="2:65" s="1" customFormat="1" ht="16.5" customHeight="1">
      <c r="B869" s="38"/>
      <c r="C869" s="204" t="s">
        <v>1274</v>
      </c>
      <c r="D869" s="204" t="s">
        <v>159</v>
      </c>
      <c r="E869" s="205" t="s">
        <v>3347</v>
      </c>
      <c r="F869" s="206" t="s">
        <v>3348</v>
      </c>
      <c r="G869" s="207" t="s">
        <v>707</v>
      </c>
      <c r="H869" s="208">
        <v>1</v>
      </c>
      <c r="I869" s="209"/>
      <c r="J869" s="208">
        <f>ROUND(I869*H869,0)</f>
        <v>0</v>
      </c>
      <c r="K869" s="206" t="s">
        <v>163</v>
      </c>
      <c r="L869" s="43"/>
      <c r="M869" s="210" t="s">
        <v>20</v>
      </c>
      <c r="N869" s="211" t="s">
        <v>46</v>
      </c>
      <c r="O869" s="79"/>
      <c r="P869" s="212">
        <f>O869*H869</f>
        <v>0</v>
      </c>
      <c r="Q869" s="212">
        <v>0.00155</v>
      </c>
      <c r="R869" s="212">
        <f>Q869*H869</f>
        <v>0.00155</v>
      </c>
      <c r="S869" s="212">
        <v>0</v>
      </c>
      <c r="T869" s="213">
        <f>S869*H869</f>
        <v>0</v>
      </c>
      <c r="AR869" s="17" t="s">
        <v>247</v>
      </c>
      <c r="AT869" s="17" t="s">
        <v>159</v>
      </c>
      <c r="AU869" s="17" t="s">
        <v>165</v>
      </c>
      <c r="AY869" s="17" t="s">
        <v>157</v>
      </c>
      <c r="BE869" s="214">
        <f>IF(N869="základní",J869,0)</f>
        <v>0</v>
      </c>
      <c r="BF869" s="214">
        <f>IF(N869="snížená",J869,0)</f>
        <v>0</v>
      </c>
      <c r="BG869" s="214">
        <f>IF(N869="zákl. přenesená",J869,0)</f>
        <v>0</v>
      </c>
      <c r="BH869" s="214">
        <f>IF(N869="sníž. přenesená",J869,0)</f>
        <v>0</v>
      </c>
      <c r="BI869" s="214">
        <f>IF(N869="nulová",J869,0)</f>
        <v>0</v>
      </c>
      <c r="BJ869" s="17" t="s">
        <v>165</v>
      </c>
      <c r="BK869" s="214">
        <f>ROUND(I869*H869,0)</f>
        <v>0</v>
      </c>
      <c r="BL869" s="17" t="s">
        <v>247</v>
      </c>
      <c r="BM869" s="17" t="s">
        <v>3349</v>
      </c>
    </row>
    <row r="870" spans="2:51" s="11" customFormat="1" ht="12">
      <c r="B870" s="215"/>
      <c r="C870" s="216"/>
      <c r="D870" s="217" t="s">
        <v>167</v>
      </c>
      <c r="E870" s="218" t="s">
        <v>20</v>
      </c>
      <c r="F870" s="219" t="s">
        <v>8</v>
      </c>
      <c r="G870" s="216"/>
      <c r="H870" s="220">
        <v>1</v>
      </c>
      <c r="I870" s="221"/>
      <c r="J870" s="216"/>
      <c r="K870" s="216"/>
      <c r="L870" s="222"/>
      <c r="M870" s="223"/>
      <c r="N870" s="224"/>
      <c r="O870" s="224"/>
      <c r="P870" s="224"/>
      <c r="Q870" s="224"/>
      <c r="R870" s="224"/>
      <c r="S870" s="224"/>
      <c r="T870" s="225"/>
      <c r="AT870" s="226" t="s">
        <v>167</v>
      </c>
      <c r="AU870" s="226" t="s">
        <v>165</v>
      </c>
      <c r="AV870" s="11" t="s">
        <v>165</v>
      </c>
      <c r="AW870" s="11" t="s">
        <v>34</v>
      </c>
      <c r="AX870" s="11" t="s">
        <v>8</v>
      </c>
      <c r="AY870" s="226" t="s">
        <v>157</v>
      </c>
    </row>
    <row r="871" spans="2:65" s="1" customFormat="1" ht="16.5" customHeight="1">
      <c r="B871" s="38"/>
      <c r="C871" s="204" t="s">
        <v>1279</v>
      </c>
      <c r="D871" s="204" t="s">
        <v>159</v>
      </c>
      <c r="E871" s="205" t="s">
        <v>3350</v>
      </c>
      <c r="F871" s="206" t="s">
        <v>3351</v>
      </c>
      <c r="G871" s="207" t="s">
        <v>707</v>
      </c>
      <c r="H871" s="208">
        <v>2</v>
      </c>
      <c r="I871" s="209"/>
      <c r="J871" s="208">
        <f>ROUND(I871*H871,0)</f>
        <v>0</v>
      </c>
      <c r="K871" s="206" t="s">
        <v>163</v>
      </c>
      <c r="L871" s="43"/>
      <c r="M871" s="210" t="s">
        <v>20</v>
      </c>
      <c r="N871" s="211" t="s">
        <v>46</v>
      </c>
      <c r="O871" s="79"/>
      <c r="P871" s="212">
        <f>O871*H871</f>
        <v>0</v>
      </c>
      <c r="Q871" s="212">
        <v>0.00172</v>
      </c>
      <c r="R871" s="212">
        <f>Q871*H871</f>
        <v>0.00344</v>
      </c>
      <c r="S871" s="212">
        <v>0</v>
      </c>
      <c r="T871" s="213">
        <f>S871*H871</f>
        <v>0</v>
      </c>
      <c r="AR871" s="17" t="s">
        <v>247</v>
      </c>
      <c r="AT871" s="17" t="s">
        <v>159</v>
      </c>
      <c r="AU871" s="17" t="s">
        <v>165</v>
      </c>
      <c r="AY871" s="17" t="s">
        <v>157</v>
      </c>
      <c r="BE871" s="214">
        <f>IF(N871="základní",J871,0)</f>
        <v>0</v>
      </c>
      <c r="BF871" s="214">
        <f>IF(N871="snížená",J871,0)</f>
        <v>0</v>
      </c>
      <c r="BG871" s="214">
        <f>IF(N871="zákl. přenesená",J871,0)</f>
        <v>0</v>
      </c>
      <c r="BH871" s="214">
        <f>IF(N871="sníž. přenesená",J871,0)</f>
        <v>0</v>
      </c>
      <c r="BI871" s="214">
        <f>IF(N871="nulová",J871,0)</f>
        <v>0</v>
      </c>
      <c r="BJ871" s="17" t="s">
        <v>165</v>
      </c>
      <c r="BK871" s="214">
        <f>ROUND(I871*H871,0)</f>
        <v>0</v>
      </c>
      <c r="BL871" s="17" t="s">
        <v>247</v>
      </c>
      <c r="BM871" s="17" t="s">
        <v>3352</v>
      </c>
    </row>
    <row r="872" spans="2:51" s="11" customFormat="1" ht="12">
      <c r="B872" s="215"/>
      <c r="C872" s="216"/>
      <c r="D872" s="217" t="s">
        <v>167</v>
      </c>
      <c r="E872" s="218" t="s">
        <v>20</v>
      </c>
      <c r="F872" s="219" t="s">
        <v>165</v>
      </c>
      <c r="G872" s="216"/>
      <c r="H872" s="220">
        <v>2</v>
      </c>
      <c r="I872" s="221"/>
      <c r="J872" s="216"/>
      <c r="K872" s="216"/>
      <c r="L872" s="222"/>
      <c r="M872" s="223"/>
      <c r="N872" s="224"/>
      <c r="O872" s="224"/>
      <c r="P872" s="224"/>
      <c r="Q872" s="224"/>
      <c r="R872" s="224"/>
      <c r="S872" s="224"/>
      <c r="T872" s="225"/>
      <c r="AT872" s="226" t="s">
        <v>167</v>
      </c>
      <c r="AU872" s="226" t="s">
        <v>165</v>
      </c>
      <c r="AV872" s="11" t="s">
        <v>165</v>
      </c>
      <c r="AW872" s="11" t="s">
        <v>34</v>
      </c>
      <c r="AX872" s="11" t="s">
        <v>8</v>
      </c>
      <c r="AY872" s="226" t="s">
        <v>157</v>
      </c>
    </row>
    <row r="873" spans="2:65" s="1" customFormat="1" ht="16.5" customHeight="1">
      <c r="B873" s="38"/>
      <c r="C873" s="204" t="s">
        <v>1287</v>
      </c>
      <c r="D873" s="204" t="s">
        <v>159</v>
      </c>
      <c r="E873" s="205" t="s">
        <v>3353</v>
      </c>
      <c r="F873" s="206" t="s">
        <v>3354</v>
      </c>
      <c r="G873" s="207" t="s">
        <v>707</v>
      </c>
      <c r="H873" s="208">
        <v>12</v>
      </c>
      <c r="I873" s="209"/>
      <c r="J873" s="208">
        <f>ROUND(I873*H873,0)</f>
        <v>0</v>
      </c>
      <c r="K873" s="206" t="s">
        <v>163</v>
      </c>
      <c r="L873" s="43"/>
      <c r="M873" s="210" t="s">
        <v>20</v>
      </c>
      <c r="N873" s="211" t="s">
        <v>46</v>
      </c>
      <c r="O873" s="79"/>
      <c r="P873" s="212">
        <f>O873*H873</f>
        <v>0</v>
      </c>
      <c r="Q873" s="212">
        <v>0.00053</v>
      </c>
      <c r="R873" s="212">
        <f>Q873*H873</f>
        <v>0.006359999999999999</v>
      </c>
      <c r="S873" s="212">
        <v>0</v>
      </c>
      <c r="T873" s="213">
        <f>S873*H873</f>
        <v>0</v>
      </c>
      <c r="AR873" s="17" t="s">
        <v>247</v>
      </c>
      <c r="AT873" s="17" t="s">
        <v>159</v>
      </c>
      <c r="AU873" s="17" t="s">
        <v>165</v>
      </c>
      <c r="AY873" s="17" t="s">
        <v>157</v>
      </c>
      <c r="BE873" s="214">
        <f>IF(N873="základní",J873,0)</f>
        <v>0</v>
      </c>
      <c r="BF873" s="214">
        <f>IF(N873="snížená",J873,0)</f>
        <v>0</v>
      </c>
      <c r="BG873" s="214">
        <f>IF(N873="zákl. přenesená",J873,0)</f>
        <v>0</v>
      </c>
      <c r="BH873" s="214">
        <f>IF(N873="sníž. přenesená",J873,0)</f>
        <v>0</v>
      </c>
      <c r="BI873" s="214">
        <f>IF(N873="nulová",J873,0)</f>
        <v>0</v>
      </c>
      <c r="BJ873" s="17" t="s">
        <v>165</v>
      </c>
      <c r="BK873" s="214">
        <f>ROUND(I873*H873,0)</f>
        <v>0</v>
      </c>
      <c r="BL873" s="17" t="s">
        <v>247</v>
      </c>
      <c r="BM873" s="17" t="s">
        <v>3355</v>
      </c>
    </row>
    <row r="874" spans="2:51" s="11" customFormat="1" ht="12">
      <c r="B874" s="215"/>
      <c r="C874" s="216"/>
      <c r="D874" s="217" t="s">
        <v>167</v>
      </c>
      <c r="E874" s="218" t="s">
        <v>20</v>
      </c>
      <c r="F874" s="219" t="s">
        <v>222</v>
      </c>
      <c r="G874" s="216"/>
      <c r="H874" s="220">
        <v>12</v>
      </c>
      <c r="I874" s="221"/>
      <c r="J874" s="216"/>
      <c r="K874" s="216"/>
      <c r="L874" s="222"/>
      <c r="M874" s="223"/>
      <c r="N874" s="224"/>
      <c r="O874" s="224"/>
      <c r="P874" s="224"/>
      <c r="Q874" s="224"/>
      <c r="R874" s="224"/>
      <c r="S874" s="224"/>
      <c r="T874" s="225"/>
      <c r="AT874" s="226" t="s">
        <v>167</v>
      </c>
      <c r="AU874" s="226" t="s">
        <v>165</v>
      </c>
      <c r="AV874" s="11" t="s">
        <v>165</v>
      </c>
      <c r="AW874" s="11" t="s">
        <v>34</v>
      </c>
      <c r="AX874" s="11" t="s">
        <v>8</v>
      </c>
      <c r="AY874" s="226" t="s">
        <v>157</v>
      </c>
    </row>
    <row r="875" spans="2:65" s="1" customFormat="1" ht="16.5" customHeight="1">
      <c r="B875" s="38"/>
      <c r="C875" s="204" t="s">
        <v>1293</v>
      </c>
      <c r="D875" s="204" t="s">
        <v>159</v>
      </c>
      <c r="E875" s="205" t="s">
        <v>3356</v>
      </c>
      <c r="F875" s="206" t="s">
        <v>3357</v>
      </c>
      <c r="G875" s="207" t="s">
        <v>707</v>
      </c>
      <c r="H875" s="208">
        <v>5</v>
      </c>
      <c r="I875" s="209"/>
      <c r="J875" s="208">
        <f>ROUND(I875*H875,0)</f>
        <v>0</v>
      </c>
      <c r="K875" s="206" t="s">
        <v>163</v>
      </c>
      <c r="L875" s="43"/>
      <c r="M875" s="210" t="s">
        <v>20</v>
      </c>
      <c r="N875" s="211" t="s">
        <v>46</v>
      </c>
      <c r="O875" s="79"/>
      <c r="P875" s="212">
        <f>O875*H875</f>
        <v>0</v>
      </c>
      <c r="Q875" s="212">
        <v>0.00147</v>
      </c>
      <c r="R875" s="212">
        <f>Q875*H875</f>
        <v>0.00735</v>
      </c>
      <c r="S875" s="212">
        <v>0</v>
      </c>
      <c r="T875" s="213">
        <f>S875*H875</f>
        <v>0</v>
      </c>
      <c r="AR875" s="17" t="s">
        <v>247</v>
      </c>
      <c r="AT875" s="17" t="s">
        <v>159</v>
      </c>
      <c r="AU875" s="17" t="s">
        <v>165</v>
      </c>
      <c r="AY875" s="17" t="s">
        <v>157</v>
      </c>
      <c r="BE875" s="214">
        <f>IF(N875="základní",J875,0)</f>
        <v>0</v>
      </c>
      <c r="BF875" s="214">
        <f>IF(N875="snížená",J875,0)</f>
        <v>0</v>
      </c>
      <c r="BG875" s="214">
        <f>IF(N875="zákl. přenesená",J875,0)</f>
        <v>0</v>
      </c>
      <c r="BH875" s="214">
        <f>IF(N875="sníž. přenesená",J875,0)</f>
        <v>0</v>
      </c>
      <c r="BI875" s="214">
        <f>IF(N875="nulová",J875,0)</f>
        <v>0</v>
      </c>
      <c r="BJ875" s="17" t="s">
        <v>165</v>
      </c>
      <c r="BK875" s="214">
        <f>ROUND(I875*H875,0)</f>
        <v>0</v>
      </c>
      <c r="BL875" s="17" t="s">
        <v>247</v>
      </c>
      <c r="BM875" s="17" t="s">
        <v>3358</v>
      </c>
    </row>
    <row r="876" spans="2:51" s="11" customFormat="1" ht="12">
      <c r="B876" s="215"/>
      <c r="C876" s="216"/>
      <c r="D876" s="217" t="s">
        <v>167</v>
      </c>
      <c r="E876" s="218" t="s">
        <v>20</v>
      </c>
      <c r="F876" s="219" t="s">
        <v>185</v>
      </c>
      <c r="G876" s="216"/>
      <c r="H876" s="220">
        <v>5</v>
      </c>
      <c r="I876" s="221"/>
      <c r="J876" s="216"/>
      <c r="K876" s="216"/>
      <c r="L876" s="222"/>
      <c r="M876" s="223"/>
      <c r="N876" s="224"/>
      <c r="O876" s="224"/>
      <c r="P876" s="224"/>
      <c r="Q876" s="224"/>
      <c r="R876" s="224"/>
      <c r="S876" s="224"/>
      <c r="T876" s="225"/>
      <c r="AT876" s="226" t="s">
        <v>167</v>
      </c>
      <c r="AU876" s="226" t="s">
        <v>165</v>
      </c>
      <c r="AV876" s="11" t="s">
        <v>165</v>
      </c>
      <c r="AW876" s="11" t="s">
        <v>34</v>
      </c>
      <c r="AX876" s="11" t="s">
        <v>8</v>
      </c>
      <c r="AY876" s="226" t="s">
        <v>157</v>
      </c>
    </row>
    <row r="877" spans="2:65" s="1" customFormat="1" ht="16.5" customHeight="1">
      <c r="B877" s="38"/>
      <c r="C877" s="204" t="s">
        <v>1298</v>
      </c>
      <c r="D877" s="204" t="s">
        <v>159</v>
      </c>
      <c r="E877" s="205" t="s">
        <v>3359</v>
      </c>
      <c r="F877" s="206" t="s">
        <v>3360</v>
      </c>
      <c r="G877" s="207" t="s">
        <v>707</v>
      </c>
      <c r="H877" s="208">
        <v>1</v>
      </c>
      <c r="I877" s="209"/>
      <c r="J877" s="208">
        <f>ROUND(I877*H877,0)</f>
        <v>0</v>
      </c>
      <c r="K877" s="206" t="s">
        <v>163</v>
      </c>
      <c r="L877" s="43"/>
      <c r="M877" s="210" t="s">
        <v>20</v>
      </c>
      <c r="N877" s="211" t="s">
        <v>46</v>
      </c>
      <c r="O877" s="79"/>
      <c r="P877" s="212">
        <f>O877*H877</f>
        <v>0</v>
      </c>
      <c r="Q877" s="212">
        <v>0.00085</v>
      </c>
      <c r="R877" s="212">
        <f>Q877*H877</f>
        <v>0.00085</v>
      </c>
      <c r="S877" s="212">
        <v>0</v>
      </c>
      <c r="T877" s="213">
        <f>S877*H877</f>
        <v>0</v>
      </c>
      <c r="AR877" s="17" t="s">
        <v>247</v>
      </c>
      <c r="AT877" s="17" t="s">
        <v>159</v>
      </c>
      <c r="AU877" s="17" t="s">
        <v>165</v>
      </c>
      <c r="AY877" s="17" t="s">
        <v>157</v>
      </c>
      <c r="BE877" s="214">
        <f>IF(N877="základní",J877,0)</f>
        <v>0</v>
      </c>
      <c r="BF877" s="214">
        <f>IF(N877="snížená",J877,0)</f>
        <v>0</v>
      </c>
      <c r="BG877" s="214">
        <f>IF(N877="zákl. přenesená",J877,0)</f>
        <v>0</v>
      </c>
      <c r="BH877" s="214">
        <f>IF(N877="sníž. přenesená",J877,0)</f>
        <v>0</v>
      </c>
      <c r="BI877" s="214">
        <f>IF(N877="nulová",J877,0)</f>
        <v>0</v>
      </c>
      <c r="BJ877" s="17" t="s">
        <v>165</v>
      </c>
      <c r="BK877" s="214">
        <f>ROUND(I877*H877,0)</f>
        <v>0</v>
      </c>
      <c r="BL877" s="17" t="s">
        <v>247</v>
      </c>
      <c r="BM877" s="17" t="s">
        <v>3361</v>
      </c>
    </row>
    <row r="878" spans="2:51" s="11" customFormat="1" ht="12">
      <c r="B878" s="215"/>
      <c r="C878" s="216"/>
      <c r="D878" s="217" t="s">
        <v>167</v>
      </c>
      <c r="E878" s="218" t="s">
        <v>20</v>
      </c>
      <c r="F878" s="219" t="s">
        <v>8</v>
      </c>
      <c r="G878" s="216"/>
      <c r="H878" s="220">
        <v>1</v>
      </c>
      <c r="I878" s="221"/>
      <c r="J878" s="216"/>
      <c r="K878" s="216"/>
      <c r="L878" s="222"/>
      <c r="M878" s="223"/>
      <c r="N878" s="224"/>
      <c r="O878" s="224"/>
      <c r="P878" s="224"/>
      <c r="Q878" s="224"/>
      <c r="R878" s="224"/>
      <c r="S878" s="224"/>
      <c r="T878" s="225"/>
      <c r="AT878" s="226" t="s">
        <v>167</v>
      </c>
      <c r="AU878" s="226" t="s">
        <v>165</v>
      </c>
      <c r="AV878" s="11" t="s">
        <v>165</v>
      </c>
      <c r="AW878" s="11" t="s">
        <v>34</v>
      </c>
      <c r="AX878" s="11" t="s">
        <v>8</v>
      </c>
      <c r="AY878" s="226" t="s">
        <v>157</v>
      </c>
    </row>
    <row r="879" spans="2:65" s="1" customFormat="1" ht="22.5" customHeight="1">
      <c r="B879" s="38"/>
      <c r="C879" s="204" t="s">
        <v>1302</v>
      </c>
      <c r="D879" s="204" t="s">
        <v>159</v>
      </c>
      <c r="E879" s="205" t="s">
        <v>886</v>
      </c>
      <c r="F879" s="206" t="s">
        <v>887</v>
      </c>
      <c r="G879" s="207" t="s">
        <v>514</v>
      </c>
      <c r="H879" s="208">
        <v>0.19</v>
      </c>
      <c r="I879" s="209"/>
      <c r="J879" s="208">
        <f>ROUND(I879*H879,0)</f>
        <v>0</v>
      </c>
      <c r="K879" s="206" t="s">
        <v>163</v>
      </c>
      <c r="L879" s="43"/>
      <c r="M879" s="210" t="s">
        <v>20</v>
      </c>
      <c r="N879" s="211" t="s">
        <v>46</v>
      </c>
      <c r="O879" s="79"/>
      <c r="P879" s="212">
        <f>O879*H879</f>
        <v>0</v>
      </c>
      <c r="Q879" s="212">
        <v>0</v>
      </c>
      <c r="R879" s="212">
        <f>Q879*H879</f>
        <v>0</v>
      </c>
      <c r="S879" s="212">
        <v>0</v>
      </c>
      <c r="T879" s="213">
        <f>S879*H879</f>
        <v>0</v>
      </c>
      <c r="AR879" s="17" t="s">
        <v>247</v>
      </c>
      <c r="AT879" s="17" t="s">
        <v>159</v>
      </c>
      <c r="AU879" s="17" t="s">
        <v>165</v>
      </c>
      <c r="AY879" s="17" t="s">
        <v>157</v>
      </c>
      <c r="BE879" s="214">
        <f>IF(N879="základní",J879,0)</f>
        <v>0</v>
      </c>
      <c r="BF879" s="214">
        <f>IF(N879="snížená",J879,0)</f>
        <v>0</v>
      </c>
      <c r="BG879" s="214">
        <f>IF(N879="zákl. přenesená",J879,0)</f>
        <v>0</v>
      </c>
      <c r="BH879" s="214">
        <f>IF(N879="sníž. přenesená",J879,0)</f>
        <v>0</v>
      </c>
      <c r="BI879" s="214">
        <f>IF(N879="nulová",J879,0)</f>
        <v>0</v>
      </c>
      <c r="BJ879" s="17" t="s">
        <v>165</v>
      </c>
      <c r="BK879" s="214">
        <f>ROUND(I879*H879,0)</f>
        <v>0</v>
      </c>
      <c r="BL879" s="17" t="s">
        <v>247</v>
      </c>
      <c r="BM879" s="17" t="s">
        <v>3362</v>
      </c>
    </row>
    <row r="880" spans="2:63" s="10" customFormat="1" ht="22.8" customHeight="1">
      <c r="B880" s="188"/>
      <c r="C880" s="189"/>
      <c r="D880" s="190" t="s">
        <v>73</v>
      </c>
      <c r="E880" s="202" t="s">
        <v>889</v>
      </c>
      <c r="F880" s="202" t="s">
        <v>890</v>
      </c>
      <c r="G880" s="189"/>
      <c r="H880" s="189"/>
      <c r="I880" s="192"/>
      <c r="J880" s="203">
        <f>BK880</f>
        <v>0</v>
      </c>
      <c r="K880" s="189"/>
      <c r="L880" s="194"/>
      <c r="M880" s="195"/>
      <c r="N880" s="196"/>
      <c r="O880" s="196"/>
      <c r="P880" s="197">
        <f>SUM(P881:P893)</f>
        <v>0</v>
      </c>
      <c r="Q880" s="196"/>
      <c r="R880" s="197">
        <f>SUM(R881:R893)</f>
        <v>2.21238</v>
      </c>
      <c r="S880" s="196"/>
      <c r="T880" s="198">
        <f>SUM(T881:T893)</f>
        <v>0</v>
      </c>
      <c r="AR880" s="199" t="s">
        <v>165</v>
      </c>
      <c r="AT880" s="200" t="s">
        <v>73</v>
      </c>
      <c r="AU880" s="200" t="s">
        <v>8</v>
      </c>
      <c r="AY880" s="199" t="s">
        <v>157</v>
      </c>
      <c r="BK880" s="201">
        <f>SUM(BK881:BK893)</f>
        <v>0</v>
      </c>
    </row>
    <row r="881" spans="2:65" s="1" customFormat="1" ht="22.5" customHeight="1">
      <c r="B881" s="38"/>
      <c r="C881" s="204" t="s">
        <v>1307</v>
      </c>
      <c r="D881" s="204" t="s">
        <v>159</v>
      </c>
      <c r="E881" s="205" t="s">
        <v>892</v>
      </c>
      <c r="F881" s="206" t="s">
        <v>893</v>
      </c>
      <c r="G881" s="207" t="s">
        <v>707</v>
      </c>
      <c r="H881" s="208">
        <v>24</v>
      </c>
      <c r="I881" s="209"/>
      <c r="J881" s="208">
        <f>ROUND(I881*H881,0)</f>
        <v>0</v>
      </c>
      <c r="K881" s="206" t="s">
        <v>163</v>
      </c>
      <c r="L881" s="43"/>
      <c r="M881" s="210" t="s">
        <v>20</v>
      </c>
      <c r="N881" s="211" t="s">
        <v>46</v>
      </c>
      <c r="O881" s="79"/>
      <c r="P881" s="212">
        <f>O881*H881</f>
        <v>0</v>
      </c>
      <c r="Q881" s="212">
        <v>0.01035</v>
      </c>
      <c r="R881" s="212">
        <f>Q881*H881</f>
        <v>0.2484</v>
      </c>
      <c r="S881" s="212">
        <v>0</v>
      </c>
      <c r="T881" s="213">
        <f>S881*H881</f>
        <v>0</v>
      </c>
      <c r="AR881" s="17" t="s">
        <v>247</v>
      </c>
      <c r="AT881" s="17" t="s">
        <v>159</v>
      </c>
      <c r="AU881" s="17" t="s">
        <v>165</v>
      </c>
      <c r="AY881" s="17" t="s">
        <v>157</v>
      </c>
      <c r="BE881" s="214">
        <f>IF(N881="základní",J881,0)</f>
        <v>0</v>
      </c>
      <c r="BF881" s="214">
        <f>IF(N881="snížená",J881,0)</f>
        <v>0</v>
      </c>
      <c r="BG881" s="214">
        <f>IF(N881="zákl. přenesená",J881,0)</f>
        <v>0</v>
      </c>
      <c r="BH881" s="214">
        <f>IF(N881="sníž. přenesená",J881,0)</f>
        <v>0</v>
      </c>
      <c r="BI881" s="214">
        <f>IF(N881="nulová",J881,0)</f>
        <v>0</v>
      </c>
      <c r="BJ881" s="17" t="s">
        <v>165</v>
      </c>
      <c r="BK881" s="214">
        <f>ROUND(I881*H881,0)</f>
        <v>0</v>
      </c>
      <c r="BL881" s="17" t="s">
        <v>247</v>
      </c>
      <c r="BM881" s="17" t="s">
        <v>3363</v>
      </c>
    </row>
    <row r="882" spans="2:51" s="11" customFormat="1" ht="12">
      <c r="B882" s="215"/>
      <c r="C882" s="216"/>
      <c r="D882" s="217" t="s">
        <v>167</v>
      </c>
      <c r="E882" s="218" t="s">
        <v>20</v>
      </c>
      <c r="F882" s="219" t="s">
        <v>3364</v>
      </c>
      <c r="G882" s="216"/>
      <c r="H882" s="220">
        <v>24</v>
      </c>
      <c r="I882" s="221"/>
      <c r="J882" s="216"/>
      <c r="K882" s="216"/>
      <c r="L882" s="222"/>
      <c r="M882" s="223"/>
      <c r="N882" s="224"/>
      <c r="O882" s="224"/>
      <c r="P882" s="224"/>
      <c r="Q882" s="224"/>
      <c r="R882" s="224"/>
      <c r="S882" s="224"/>
      <c r="T882" s="225"/>
      <c r="AT882" s="226" t="s">
        <v>167</v>
      </c>
      <c r="AU882" s="226" t="s">
        <v>165</v>
      </c>
      <c r="AV882" s="11" t="s">
        <v>165</v>
      </c>
      <c r="AW882" s="11" t="s">
        <v>34</v>
      </c>
      <c r="AX882" s="11" t="s">
        <v>8</v>
      </c>
      <c r="AY882" s="226" t="s">
        <v>157</v>
      </c>
    </row>
    <row r="883" spans="2:65" s="1" customFormat="1" ht="22.5" customHeight="1">
      <c r="B883" s="38"/>
      <c r="C883" s="204" t="s">
        <v>1312</v>
      </c>
      <c r="D883" s="204" t="s">
        <v>159</v>
      </c>
      <c r="E883" s="205" t="s">
        <v>897</v>
      </c>
      <c r="F883" s="206" t="s">
        <v>898</v>
      </c>
      <c r="G883" s="207" t="s">
        <v>707</v>
      </c>
      <c r="H883" s="208">
        <v>36</v>
      </c>
      <c r="I883" s="209"/>
      <c r="J883" s="208">
        <f>ROUND(I883*H883,0)</f>
        <v>0</v>
      </c>
      <c r="K883" s="206" t="s">
        <v>163</v>
      </c>
      <c r="L883" s="43"/>
      <c r="M883" s="210" t="s">
        <v>20</v>
      </c>
      <c r="N883" s="211" t="s">
        <v>46</v>
      </c>
      <c r="O883" s="79"/>
      <c r="P883" s="212">
        <f>O883*H883</f>
        <v>0</v>
      </c>
      <c r="Q883" s="212">
        <v>0.01655</v>
      </c>
      <c r="R883" s="212">
        <f>Q883*H883</f>
        <v>0.5958</v>
      </c>
      <c r="S883" s="212">
        <v>0</v>
      </c>
      <c r="T883" s="213">
        <f>S883*H883</f>
        <v>0</v>
      </c>
      <c r="AR883" s="17" t="s">
        <v>247</v>
      </c>
      <c r="AT883" s="17" t="s">
        <v>159</v>
      </c>
      <c r="AU883" s="17" t="s">
        <v>165</v>
      </c>
      <c r="AY883" s="17" t="s">
        <v>157</v>
      </c>
      <c r="BE883" s="214">
        <f>IF(N883="základní",J883,0)</f>
        <v>0</v>
      </c>
      <c r="BF883" s="214">
        <f>IF(N883="snížená",J883,0)</f>
        <v>0</v>
      </c>
      <c r="BG883" s="214">
        <f>IF(N883="zákl. přenesená",J883,0)</f>
        <v>0</v>
      </c>
      <c r="BH883" s="214">
        <f>IF(N883="sníž. přenesená",J883,0)</f>
        <v>0</v>
      </c>
      <c r="BI883" s="214">
        <f>IF(N883="nulová",J883,0)</f>
        <v>0</v>
      </c>
      <c r="BJ883" s="17" t="s">
        <v>165</v>
      </c>
      <c r="BK883" s="214">
        <f>ROUND(I883*H883,0)</f>
        <v>0</v>
      </c>
      <c r="BL883" s="17" t="s">
        <v>247</v>
      </c>
      <c r="BM883" s="17" t="s">
        <v>3365</v>
      </c>
    </row>
    <row r="884" spans="2:51" s="11" customFormat="1" ht="12">
      <c r="B884" s="215"/>
      <c r="C884" s="216"/>
      <c r="D884" s="217" t="s">
        <v>167</v>
      </c>
      <c r="E884" s="218" t="s">
        <v>20</v>
      </c>
      <c r="F884" s="219" t="s">
        <v>3366</v>
      </c>
      <c r="G884" s="216"/>
      <c r="H884" s="220">
        <v>36</v>
      </c>
      <c r="I884" s="221"/>
      <c r="J884" s="216"/>
      <c r="K884" s="216"/>
      <c r="L884" s="222"/>
      <c r="M884" s="223"/>
      <c r="N884" s="224"/>
      <c r="O884" s="224"/>
      <c r="P884" s="224"/>
      <c r="Q884" s="224"/>
      <c r="R884" s="224"/>
      <c r="S884" s="224"/>
      <c r="T884" s="225"/>
      <c r="AT884" s="226" t="s">
        <v>167</v>
      </c>
      <c r="AU884" s="226" t="s">
        <v>165</v>
      </c>
      <c r="AV884" s="11" t="s">
        <v>165</v>
      </c>
      <c r="AW884" s="11" t="s">
        <v>34</v>
      </c>
      <c r="AX884" s="11" t="s">
        <v>8</v>
      </c>
      <c r="AY884" s="226" t="s">
        <v>157</v>
      </c>
    </row>
    <row r="885" spans="2:65" s="1" customFormat="1" ht="22.5" customHeight="1">
      <c r="B885" s="38"/>
      <c r="C885" s="204" t="s">
        <v>1318</v>
      </c>
      <c r="D885" s="204" t="s">
        <v>159</v>
      </c>
      <c r="E885" s="205" t="s">
        <v>902</v>
      </c>
      <c r="F885" s="206" t="s">
        <v>903</v>
      </c>
      <c r="G885" s="207" t="s">
        <v>707</v>
      </c>
      <c r="H885" s="208">
        <v>6</v>
      </c>
      <c r="I885" s="209"/>
      <c r="J885" s="208">
        <f>ROUND(I885*H885,0)</f>
        <v>0</v>
      </c>
      <c r="K885" s="206" t="s">
        <v>163</v>
      </c>
      <c r="L885" s="43"/>
      <c r="M885" s="210" t="s">
        <v>20</v>
      </c>
      <c r="N885" s="211" t="s">
        <v>46</v>
      </c>
      <c r="O885" s="79"/>
      <c r="P885" s="212">
        <f>O885*H885</f>
        <v>0</v>
      </c>
      <c r="Q885" s="212">
        <v>0.02229</v>
      </c>
      <c r="R885" s="212">
        <f>Q885*H885</f>
        <v>0.13374</v>
      </c>
      <c r="S885" s="212">
        <v>0</v>
      </c>
      <c r="T885" s="213">
        <f>S885*H885</f>
        <v>0</v>
      </c>
      <c r="AR885" s="17" t="s">
        <v>247</v>
      </c>
      <c r="AT885" s="17" t="s">
        <v>159</v>
      </c>
      <c r="AU885" s="17" t="s">
        <v>165</v>
      </c>
      <c r="AY885" s="17" t="s">
        <v>157</v>
      </c>
      <c r="BE885" s="214">
        <f>IF(N885="základní",J885,0)</f>
        <v>0</v>
      </c>
      <c r="BF885" s="214">
        <f>IF(N885="snížená",J885,0)</f>
        <v>0</v>
      </c>
      <c r="BG885" s="214">
        <f>IF(N885="zákl. přenesená",J885,0)</f>
        <v>0</v>
      </c>
      <c r="BH885" s="214">
        <f>IF(N885="sníž. přenesená",J885,0)</f>
        <v>0</v>
      </c>
      <c r="BI885" s="214">
        <f>IF(N885="nulová",J885,0)</f>
        <v>0</v>
      </c>
      <c r="BJ885" s="17" t="s">
        <v>165</v>
      </c>
      <c r="BK885" s="214">
        <f>ROUND(I885*H885,0)</f>
        <v>0</v>
      </c>
      <c r="BL885" s="17" t="s">
        <v>247</v>
      </c>
      <c r="BM885" s="17" t="s">
        <v>3367</v>
      </c>
    </row>
    <row r="886" spans="2:51" s="11" customFormat="1" ht="12">
      <c r="B886" s="215"/>
      <c r="C886" s="216"/>
      <c r="D886" s="217" t="s">
        <v>167</v>
      </c>
      <c r="E886" s="218" t="s">
        <v>20</v>
      </c>
      <c r="F886" s="219" t="s">
        <v>732</v>
      </c>
      <c r="G886" s="216"/>
      <c r="H886" s="220">
        <v>6</v>
      </c>
      <c r="I886" s="221"/>
      <c r="J886" s="216"/>
      <c r="K886" s="216"/>
      <c r="L886" s="222"/>
      <c r="M886" s="223"/>
      <c r="N886" s="224"/>
      <c r="O886" s="224"/>
      <c r="P886" s="224"/>
      <c r="Q886" s="224"/>
      <c r="R886" s="224"/>
      <c r="S886" s="224"/>
      <c r="T886" s="225"/>
      <c r="AT886" s="226" t="s">
        <v>167</v>
      </c>
      <c r="AU886" s="226" t="s">
        <v>165</v>
      </c>
      <c r="AV886" s="11" t="s">
        <v>165</v>
      </c>
      <c r="AW886" s="11" t="s">
        <v>34</v>
      </c>
      <c r="AX886" s="11" t="s">
        <v>8</v>
      </c>
      <c r="AY886" s="226" t="s">
        <v>157</v>
      </c>
    </row>
    <row r="887" spans="2:65" s="1" customFormat="1" ht="22.5" customHeight="1">
      <c r="B887" s="38"/>
      <c r="C887" s="204" t="s">
        <v>1324</v>
      </c>
      <c r="D887" s="204" t="s">
        <v>159</v>
      </c>
      <c r="E887" s="205" t="s">
        <v>907</v>
      </c>
      <c r="F887" s="206" t="s">
        <v>908</v>
      </c>
      <c r="G887" s="207" t="s">
        <v>707</v>
      </c>
      <c r="H887" s="208">
        <v>24</v>
      </c>
      <c r="I887" s="209"/>
      <c r="J887" s="208">
        <f>ROUND(I887*H887,0)</f>
        <v>0</v>
      </c>
      <c r="K887" s="206" t="s">
        <v>163</v>
      </c>
      <c r="L887" s="43"/>
      <c r="M887" s="210" t="s">
        <v>20</v>
      </c>
      <c r="N887" s="211" t="s">
        <v>46</v>
      </c>
      <c r="O887" s="79"/>
      <c r="P887" s="212">
        <f>O887*H887</f>
        <v>0</v>
      </c>
      <c r="Q887" s="212">
        <v>0.02516</v>
      </c>
      <c r="R887" s="212">
        <f>Q887*H887</f>
        <v>0.6038399999999999</v>
      </c>
      <c r="S887" s="212">
        <v>0</v>
      </c>
      <c r="T887" s="213">
        <f>S887*H887</f>
        <v>0</v>
      </c>
      <c r="AR887" s="17" t="s">
        <v>247</v>
      </c>
      <c r="AT887" s="17" t="s">
        <v>159</v>
      </c>
      <c r="AU887" s="17" t="s">
        <v>165</v>
      </c>
      <c r="AY887" s="17" t="s">
        <v>157</v>
      </c>
      <c r="BE887" s="214">
        <f>IF(N887="základní",J887,0)</f>
        <v>0</v>
      </c>
      <c r="BF887" s="214">
        <f>IF(N887="snížená",J887,0)</f>
        <v>0</v>
      </c>
      <c r="BG887" s="214">
        <f>IF(N887="zákl. přenesená",J887,0)</f>
        <v>0</v>
      </c>
      <c r="BH887" s="214">
        <f>IF(N887="sníž. přenesená",J887,0)</f>
        <v>0</v>
      </c>
      <c r="BI887" s="214">
        <f>IF(N887="nulová",J887,0)</f>
        <v>0</v>
      </c>
      <c r="BJ887" s="17" t="s">
        <v>165</v>
      </c>
      <c r="BK887" s="214">
        <f>ROUND(I887*H887,0)</f>
        <v>0</v>
      </c>
      <c r="BL887" s="17" t="s">
        <v>247</v>
      </c>
      <c r="BM887" s="17" t="s">
        <v>3368</v>
      </c>
    </row>
    <row r="888" spans="2:51" s="11" customFormat="1" ht="12">
      <c r="B888" s="215"/>
      <c r="C888" s="216"/>
      <c r="D888" s="217" t="s">
        <v>167</v>
      </c>
      <c r="E888" s="218" t="s">
        <v>20</v>
      </c>
      <c r="F888" s="219" t="s">
        <v>3369</v>
      </c>
      <c r="G888" s="216"/>
      <c r="H888" s="220">
        <v>24</v>
      </c>
      <c r="I888" s="221"/>
      <c r="J888" s="216"/>
      <c r="K888" s="216"/>
      <c r="L888" s="222"/>
      <c r="M888" s="223"/>
      <c r="N888" s="224"/>
      <c r="O888" s="224"/>
      <c r="P888" s="224"/>
      <c r="Q888" s="224"/>
      <c r="R888" s="224"/>
      <c r="S888" s="224"/>
      <c r="T888" s="225"/>
      <c r="AT888" s="226" t="s">
        <v>167</v>
      </c>
      <c r="AU888" s="226" t="s">
        <v>165</v>
      </c>
      <c r="AV888" s="11" t="s">
        <v>165</v>
      </c>
      <c r="AW888" s="11" t="s">
        <v>34</v>
      </c>
      <c r="AX888" s="11" t="s">
        <v>8</v>
      </c>
      <c r="AY888" s="226" t="s">
        <v>157</v>
      </c>
    </row>
    <row r="889" spans="2:65" s="1" customFormat="1" ht="22.5" customHeight="1">
      <c r="B889" s="38"/>
      <c r="C889" s="204" t="s">
        <v>1335</v>
      </c>
      <c r="D889" s="204" t="s">
        <v>159</v>
      </c>
      <c r="E889" s="205" t="s">
        <v>912</v>
      </c>
      <c r="F889" s="206" t="s">
        <v>913</v>
      </c>
      <c r="G889" s="207" t="s">
        <v>707</v>
      </c>
      <c r="H889" s="208">
        <v>12</v>
      </c>
      <c r="I889" s="209"/>
      <c r="J889" s="208">
        <f>ROUND(I889*H889,0)</f>
        <v>0</v>
      </c>
      <c r="K889" s="206" t="s">
        <v>163</v>
      </c>
      <c r="L889" s="43"/>
      <c r="M889" s="210" t="s">
        <v>20</v>
      </c>
      <c r="N889" s="211" t="s">
        <v>46</v>
      </c>
      <c r="O889" s="79"/>
      <c r="P889" s="212">
        <f>O889*H889</f>
        <v>0</v>
      </c>
      <c r="Q889" s="212">
        <v>0.0332</v>
      </c>
      <c r="R889" s="212">
        <f>Q889*H889</f>
        <v>0.3984</v>
      </c>
      <c r="S889" s="212">
        <v>0</v>
      </c>
      <c r="T889" s="213">
        <f>S889*H889</f>
        <v>0</v>
      </c>
      <c r="AR889" s="17" t="s">
        <v>247</v>
      </c>
      <c r="AT889" s="17" t="s">
        <v>159</v>
      </c>
      <c r="AU889" s="17" t="s">
        <v>165</v>
      </c>
      <c r="AY889" s="17" t="s">
        <v>157</v>
      </c>
      <c r="BE889" s="214">
        <f>IF(N889="základní",J889,0)</f>
        <v>0</v>
      </c>
      <c r="BF889" s="214">
        <f>IF(N889="snížená",J889,0)</f>
        <v>0</v>
      </c>
      <c r="BG889" s="214">
        <f>IF(N889="zákl. přenesená",J889,0)</f>
        <v>0</v>
      </c>
      <c r="BH889" s="214">
        <f>IF(N889="sníž. přenesená",J889,0)</f>
        <v>0</v>
      </c>
      <c r="BI889" s="214">
        <f>IF(N889="nulová",J889,0)</f>
        <v>0</v>
      </c>
      <c r="BJ889" s="17" t="s">
        <v>165</v>
      </c>
      <c r="BK889" s="214">
        <f>ROUND(I889*H889,0)</f>
        <v>0</v>
      </c>
      <c r="BL889" s="17" t="s">
        <v>247</v>
      </c>
      <c r="BM889" s="17" t="s">
        <v>3370</v>
      </c>
    </row>
    <row r="890" spans="2:51" s="11" customFormat="1" ht="12">
      <c r="B890" s="215"/>
      <c r="C890" s="216"/>
      <c r="D890" s="217" t="s">
        <v>167</v>
      </c>
      <c r="E890" s="218" t="s">
        <v>20</v>
      </c>
      <c r="F890" s="219" t="s">
        <v>3371</v>
      </c>
      <c r="G890" s="216"/>
      <c r="H890" s="220">
        <v>12</v>
      </c>
      <c r="I890" s="221"/>
      <c r="J890" s="216"/>
      <c r="K890" s="216"/>
      <c r="L890" s="222"/>
      <c r="M890" s="223"/>
      <c r="N890" s="224"/>
      <c r="O890" s="224"/>
      <c r="P890" s="224"/>
      <c r="Q890" s="224"/>
      <c r="R890" s="224"/>
      <c r="S890" s="224"/>
      <c r="T890" s="225"/>
      <c r="AT890" s="226" t="s">
        <v>167</v>
      </c>
      <c r="AU890" s="226" t="s">
        <v>165</v>
      </c>
      <c r="AV890" s="11" t="s">
        <v>165</v>
      </c>
      <c r="AW890" s="11" t="s">
        <v>34</v>
      </c>
      <c r="AX890" s="11" t="s">
        <v>8</v>
      </c>
      <c r="AY890" s="226" t="s">
        <v>157</v>
      </c>
    </row>
    <row r="891" spans="2:65" s="1" customFormat="1" ht="16.5" customHeight="1">
      <c r="B891" s="38"/>
      <c r="C891" s="204" t="s">
        <v>1339</v>
      </c>
      <c r="D891" s="204" t="s">
        <v>159</v>
      </c>
      <c r="E891" s="205" t="s">
        <v>917</v>
      </c>
      <c r="F891" s="206" t="s">
        <v>918</v>
      </c>
      <c r="G891" s="207" t="s">
        <v>707</v>
      </c>
      <c r="H891" s="208">
        <v>9</v>
      </c>
      <c r="I891" s="209"/>
      <c r="J891" s="208">
        <f>ROUND(I891*H891,0)</f>
        <v>0</v>
      </c>
      <c r="K891" s="206" t="s">
        <v>163</v>
      </c>
      <c r="L891" s="43"/>
      <c r="M891" s="210" t="s">
        <v>20</v>
      </c>
      <c r="N891" s="211" t="s">
        <v>46</v>
      </c>
      <c r="O891" s="79"/>
      <c r="P891" s="212">
        <f>O891*H891</f>
        <v>0</v>
      </c>
      <c r="Q891" s="212">
        <v>0.0258</v>
      </c>
      <c r="R891" s="212">
        <f>Q891*H891</f>
        <v>0.2322</v>
      </c>
      <c r="S891" s="212">
        <v>0</v>
      </c>
      <c r="T891" s="213">
        <f>S891*H891</f>
        <v>0</v>
      </c>
      <c r="AR891" s="17" t="s">
        <v>247</v>
      </c>
      <c r="AT891" s="17" t="s">
        <v>159</v>
      </c>
      <c r="AU891" s="17" t="s">
        <v>165</v>
      </c>
      <c r="AY891" s="17" t="s">
        <v>157</v>
      </c>
      <c r="BE891" s="214">
        <f>IF(N891="základní",J891,0)</f>
        <v>0</v>
      </c>
      <c r="BF891" s="214">
        <f>IF(N891="snížená",J891,0)</f>
        <v>0</v>
      </c>
      <c r="BG891" s="214">
        <f>IF(N891="zákl. přenesená",J891,0)</f>
        <v>0</v>
      </c>
      <c r="BH891" s="214">
        <f>IF(N891="sníž. přenesená",J891,0)</f>
        <v>0</v>
      </c>
      <c r="BI891" s="214">
        <f>IF(N891="nulová",J891,0)</f>
        <v>0</v>
      </c>
      <c r="BJ891" s="17" t="s">
        <v>165</v>
      </c>
      <c r="BK891" s="214">
        <f>ROUND(I891*H891,0)</f>
        <v>0</v>
      </c>
      <c r="BL891" s="17" t="s">
        <v>247</v>
      </c>
      <c r="BM891" s="17" t="s">
        <v>3372</v>
      </c>
    </row>
    <row r="892" spans="2:51" s="11" customFormat="1" ht="12">
      <c r="B892" s="215"/>
      <c r="C892" s="216"/>
      <c r="D892" s="217" t="s">
        <v>167</v>
      </c>
      <c r="E892" s="218" t="s">
        <v>20</v>
      </c>
      <c r="F892" s="219" t="s">
        <v>3373</v>
      </c>
      <c r="G892" s="216"/>
      <c r="H892" s="220">
        <v>9</v>
      </c>
      <c r="I892" s="221"/>
      <c r="J892" s="216"/>
      <c r="K892" s="216"/>
      <c r="L892" s="222"/>
      <c r="M892" s="223"/>
      <c r="N892" s="224"/>
      <c r="O892" s="224"/>
      <c r="P892" s="224"/>
      <c r="Q892" s="224"/>
      <c r="R892" s="224"/>
      <c r="S892" s="224"/>
      <c r="T892" s="225"/>
      <c r="AT892" s="226" t="s">
        <v>167</v>
      </c>
      <c r="AU892" s="226" t="s">
        <v>165</v>
      </c>
      <c r="AV892" s="11" t="s">
        <v>165</v>
      </c>
      <c r="AW892" s="11" t="s">
        <v>34</v>
      </c>
      <c r="AX892" s="11" t="s">
        <v>8</v>
      </c>
      <c r="AY892" s="226" t="s">
        <v>157</v>
      </c>
    </row>
    <row r="893" spans="2:65" s="1" customFormat="1" ht="22.5" customHeight="1">
      <c r="B893" s="38"/>
      <c r="C893" s="204" t="s">
        <v>1343</v>
      </c>
      <c r="D893" s="204" t="s">
        <v>159</v>
      </c>
      <c r="E893" s="205" t="s">
        <v>922</v>
      </c>
      <c r="F893" s="206" t="s">
        <v>923</v>
      </c>
      <c r="G893" s="207" t="s">
        <v>514</v>
      </c>
      <c r="H893" s="208">
        <v>2.21</v>
      </c>
      <c r="I893" s="209"/>
      <c r="J893" s="208">
        <f>ROUND(I893*H893,0)</f>
        <v>0</v>
      </c>
      <c r="K893" s="206" t="s">
        <v>163</v>
      </c>
      <c r="L893" s="43"/>
      <c r="M893" s="210" t="s">
        <v>20</v>
      </c>
      <c r="N893" s="211" t="s">
        <v>46</v>
      </c>
      <c r="O893" s="79"/>
      <c r="P893" s="212">
        <f>O893*H893</f>
        <v>0</v>
      </c>
      <c r="Q893" s="212">
        <v>0</v>
      </c>
      <c r="R893" s="212">
        <f>Q893*H893</f>
        <v>0</v>
      </c>
      <c r="S893" s="212">
        <v>0</v>
      </c>
      <c r="T893" s="213">
        <f>S893*H893</f>
        <v>0</v>
      </c>
      <c r="AR893" s="17" t="s">
        <v>247</v>
      </c>
      <c r="AT893" s="17" t="s">
        <v>159</v>
      </c>
      <c r="AU893" s="17" t="s">
        <v>165</v>
      </c>
      <c r="AY893" s="17" t="s">
        <v>157</v>
      </c>
      <c r="BE893" s="214">
        <f>IF(N893="základní",J893,0)</f>
        <v>0</v>
      </c>
      <c r="BF893" s="214">
        <f>IF(N893="snížená",J893,0)</f>
        <v>0</v>
      </c>
      <c r="BG893" s="214">
        <f>IF(N893="zákl. přenesená",J893,0)</f>
        <v>0</v>
      </c>
      <c r="BH893" s="214">
        <f>IF(N893="sníž. přenesená",J893,0)</f>
        <v>0</v>
      </c>
      <c r="BI893" s="214">
        <f>IF(N893="nulová",J893,0)</f>
        <v>0</v>
      </c>
      <c r="BJ893" s="17" t="s">
        <v>165</v>
      </c>
      <c r="BK893" s="214">
        <f>ROUND(I893*H893,0)</f>
        <v>0</v>
      </c>
      <c r="BL893" s="17" t="s">
        <v>247</v>
      </c>
      <c r="BM893" s="17" t="s">
        <v>3374</v>
      </c>
    </row>
    <row r="894" spans="2:63" s="10" customFormat="1" ht="22.8" customHeight="1">
      <c r="B894" s="188"/>
      <c r="C894" s="189"/>
      <c r="D894" s="190" t="s">
        <v>73</v>
      </c>
      <c r="E894" s="202" t="s">
        <v>925</v>
      </c>
      <c r="F894" s="202" t="s">
        <v>926</v>
      </c>
      <c r="G894" s="189"/>
      <c r="H894" s="189"/>
      <c r="I894" s="192"/>
      <c r="J894" s="203">
        <f>BK894</f>
        <v>0</v>
      </c>
      <c r="K894" s="189"/>
      <c r="L894" s="194"/>
      <c r="M894" s="195"/>
      <c r="N894" s="196"/>
      <c r="O894" s="196"/>
      <c r="P894" s="197">
        <f>SUM(P895:P927)</f>
        <v>0</v>
      </c>
      <c r="Q894" s="196"/>
      <c r="R894" s="197">
        <f>SUM(R895:R927)</f>
        <v>0</v>
      </c>
      <c r="S894" s="196"/>
      <c r="T894" s="198">
        <f>SUM(T895:T927)</f>
        <v>0</v>
      </c>
      <c r="AR894" s="199" t="s">
        <v>8</v>
      </c>
      <c r="AT894" s="200" t="s">
        <v>73</v>
      </c>
      <c r="AU894" s="200" t="s">
        <v>8</v>
      </c>
      <c r="AY894" s="199" t="s">
        <v>157</v>
      </c>
      <c r="BK894" s="201">
        <f>SUM(BK895:BK927)</f>
        <v>0</v>
      </c>
    </row>
    <row r="895" spans="2:65" s="1" customFormat="1" ht="16.5" customHeight="1">
      <c r="B895" s="38"/>
      <c r="C895" s="204" t="s">
        <v>1350</v>
      </c>
      <c r="D895" s="204" t="s">
        <v>159</v>
      </c>
      <c r="E895" s="205" t="s">
        <v>928</v>
      </c>
      <c r="F895" s="206" t="s">
        <v>929</v>
      </c>
      <c r="G895" s="207" t="s">
        <v>434</v>
      </c>
      <c r="H895" s="208">
        <v>50</v>
      </c>
      <c r="I895" s="209"/>
      <c r="J895" s="208">
        <f>ROUND(I895*H895,0)</f>
        <v>0</v>
      </c>
      <c r="K895" s="206" t="s">
        <v>209</v>
      </c>
      <c r="L895" s="43"/>
      <c r="M895" s="210" t="s">
        <v>20</v>
      </c>
      <c r="N895" s="211" t="s">
        <v>46</v>
      </c>
      <c r="O895" s="79"/>
      <c r="P895" s="212">
        <f>O895*H895</f>
        <v>0</v>
      </c>
      <c r="Q895" s="212">
        <v>0</v>
      </c>
      <c r="R895" s="212">
        <f>Q895*H895</f>
        <v>0</v>
      </c>
      <c r="S895" s="212">
        <v>0</v>
      </c>
      <c r="T895" s="213">
        <f>S895*H895</f>
        <v>0</v>
      </c>
      <c r="AR895" s="17" t="s">
        <v>164</v>
      </c>
      <c r="AT895" s="17" t="s">
        <v>159</v>
      </c>
      <c r="AU895" s="17" t="s">
        <v>165</v>
      </c>
      <c r="AY895" s="17" t="s">
        <v>157</v>
      </c>
      <c r="BE895" s="214">
        <f>IF(N895="základní",J895,0)</f>
        <v>0</v>
      </c>
      <c r="BF895" s="214">
        <f>IF(N895="snížená",J895,0)</f>
        <v>0</v>
      </c>
      <c r="BG895" s="214">
        <f>IF(N895="zákl. přenesená",J895,0)</f>
        <v>0</v>
      </c>
      <c r="BH895" s="214">
        <f>IF(N895="sníž. přenesená",J895,0)</f>
        <v>0</v>
      </c>
      <c r="BI895" s="214">
        <f>IF(N895="nulová",J895,0)</f>
        <v>0</v>
      </c>
      <c r="BJ895" s="17" t="s">
        <v>165</v>
      </c>
      <c r="BK895" s="214">
        <f>ROUND(I895*H895,0)</f>
        <v>0</v>
      </c>
      <c r="BL895" s="17" t="s">
        <v>164</v>
      </c>
      <c r="BM895" s="17" t="s">
        <v>3375</v>
      </c>
    </row>
    <row r="896" spans="2:51" s="11" customFormat="1" ht="12">
      <c r="B896" s="215"/>
      <c r="C896" s="216"/>
      <c r="D896" s="217" t="s">
        <v>167</v>
      </c>
      <c r="E896" s="218" t="s">
        <v>20</v>
      </c>
      <c r="F896" s="219" t="s">
        <v>3376</v>
      </c>
      <c r="G896" s="216"/>
      <c r="H896" s="220">
        <v>50</v>
      </c>
      <c r="I896" s="221"/>
      <c r="J896" s="216"/>
      <c r="K896" s="216"/>
      <c r="L896" s="222"/>
      <c r="M896" s="223"/>
      <c r="N896" s="224"/>
      <c r="O896" s="224"/>
      <c r="P896" s="224"/>
      <c r="Q896" s="224"/>
      <c r="R896" s="224"/>
      <c r="S896" s="224"/>
      <c r="T896" s="225"/>
      <c r="AT896" s="226" t="s">
        <v>167</v>
      </c>
      <c r="AU896" s="226" t="s">
        <v>165</v>
      </c>
      <c r="AV896" s="11" t="s">
        <v>165</v>
      </c>
      <c r="AW896" s="11" t="s">
        <v>34</v>
      </c>
      <c r="AX896" s="11" t="s">
        <v>8</v>
      </c>
      <c r="AY896" s="226" t="s">
        <v>157</v>
      </c>
    </row>
    <row r="897" spans="2:65" s="1" customFormat="1" ht="16.5" customHeight="1">
      <c r="B897" s="38"/>
      <c r="C897" s="204" t="s">
        <v>1356</v>
      </c>
      <c r="D897" s="204" t="s">
        <v>159</v>
      </c>
      <c r="E897" s="205" t="s">
        <v>933</v>
      </c>
      <c r="F897" s="206" t="s">
        <v>934</v>
      </c>
      <c r="G897" s="207" t="s">
        <v>434</v>
      </c>
      <c r="H897" s="208">
        <v>1</v>
      </c>
      <c r="I897" s="209"/>
      <c r="J897" s="208">
        <f>ROUND(I897*H897,0)</f>
        <v>0</v>
      </c>
      <c r="K897" s="206" t="s">
        <v>209</v>
      </c>
      <c r="L897" s="43"/>
      <c r="M897" s="210" t="s">
        <v>20</v>
      </c>
      <c r="N897" s="211" t="s">
        <v>46</v>
      </c>
      <c r="O897" s="79"/>
      <c r="P897" s="212">
        <f>O897*H897</f>
        <v>0</v>
      </c>
      <c r="Q897" s="212">
        <v>0</v>
      </c>
      <c r="R897" s="212">
        <f>Q897*H897</f>
        <v>0</v>
      </c>
      <c r="S897" s="212">
        <v>0</v>
      </c>
      <c r="T897" s="213">
        <f>S897*H897</f>
        <v>0</v>
      </c>
      <c r="AR897" s="17" t="s">
        <v>164</v>
      </c>
      <c r="AT897" s="17" t="s">
        <v>159</v>
      </c>
      <c r="AU897" s="17" t="s">
        <v>165</v>
      </c>
      <c r="AY897" s="17" t="s">
        <v>157</v>
      </c>
      <c r="BE897" s="214">
        <f>IF(N897="základní",J897,0)</f>
        <v>0</v>
      </c>
      <c r="BF897" s="214">
        <f>IF(N897="snížená",J897,0)</f>
        <v>0</v>
      </c>
      <c r="BG897" s="214">
        <f>IF(N897="zákl. přenesená",J897,0)</f>
        <v>0</v>
      </c>
      <c r="BH897" s="214">
        <f>IF(N897="sníž. přenesená",J897,0)</f>
        <v>0</v>
      </c>
      <c r="BI897" s="214">
        <f>IF(N897="nulová",J897,0)</f>
        <v>0</v>
      </c>
      <c r="BJ897" s="17" t="s">
        <v>165</v>
      </c>
      <c r="BK897" s="214">
        <f>ROUND(I897*H897,0)</f>
        <v>0</v>
      </c>
      <c r="BL897" s="17" t="s">
        <v>164</v>
      </c>
      <c r="BM897" s="17" t="s">
        <v>3377</v>
      </c>
    </row>
    <row r="898" spans="2:51" s="11" customFormat="1" ht="12">
      <c r="B898" s="215"/>
      <c r="C898" s="216"/>
      <c r="D898" s="217" t="s">
        <v>167</v>
      </c>
      <c r="E898" s="218" t="s">
        <v>20</v>
      </c>
      <c r="F898" s="219" t="s">
        <v>8</v>
      </c>
      <c r="G898" s="216"/>
      <c r="H898" s="220">
        <v>1</v>
      </c>
      <c r="I898" s="221"/>
      <c r="J898" s="216"/>
      <c r="K898" s="216"/>
      <c r="L898" s="222"/>
      <c r="M898" s="223"/>
      <c r="N898" s="224"/>
      <c r="O898" s="224"/>
      <c r="P898" s="224"/>
      <c r="Q898" s="224"/>
      <c r="R898" s="224"/>
      <c r="S898" s="224"/>
      <c r="T898" s="225"/>
      <c r="AT898" s="226" t="s">
        <v>167</v>
      </c>
      <c r="AU898" s="226" t="s">
        <v>165</v>
      </c>
      <c r="AV898" s="11" t="s">
        <v>165</v>
      </c>
      <c r="AW898" s="11" t="s">
        <v>34</v>
      </c>
      <c r="AX898" s="11" t="s">
        <v>8</v>
      </c>
      <c r="AY898" s="226" t="s">
        <v>157</v>
      </c>
    </row>
    <row r="899" spans="2:65" s="1" customFormat="1" ht="16.5" customHeight="1">
      <c r="B899" s="38"/>
      <c r="C899" s="204" t="s">
        <v>1361</v>
      </c>
      <c r="D899" s="204" t="s">
        <v>159</v>
      </c>
      <c r="E899" s="205" t="s">
        <v>1922</v>
      </c>
      <c r="F899" s="206" t="s">
        <v>1923</v>
      </c>
      <c r="G899" s="207" t="s">
        <v>434</v>
      </c>
      <c r="H899" s="208">
        <v>1</v>
      </c>
      <c r="I899" s="209"/>
      <c r="J899" s="208">
        <f>ROUND(I899*H899,0)</f>
        <v>0</v>
      </c>
      <c r="K899" s="206" t="s">
        <v>209</v>
      </c>
      <c r="L899" s="43"/>
      <c r="M899" s="210" t="s">
        <v>20</v>
      </c>
      <c r="N899" s="211" t="s">
        <v>46</v>
      </c>
      <c r="O899" s="79"/>
      <c r="P899" s="212">
        <f>O899*H899</f>
        <v>0</v>
      </c>
      <c r="Q899" s="212">
        <v>0</v>
      </c>
      <c r="R899" s="212">
        <f>Q899*H899</f>
        <v>0</v>
      </c>
      <c r="S899" s="212">
        <v>0</v>
      </c>
      <c r="T899" s="213">
        <f>S899*H899</f>
        <v>0</v>
      </c>
      <c r="AR899" s="17" t="s">
        <v>164</v>
      </c>
      <c r="AT899" s="17" t="s">
        <v>159</v>
      </c>
      <c r="AU899" s="17" t="s">
        <v>165</v>
      </c>
      <c r="AY899" s="17" t="s">
        <v>157</v>
      </c>
      <c r="BE899" s="214">
        <f>IF(N899="základní",J899,0)</f>
        <v>0</v>
      </c>
      <c r="BF899" s="214">
        <f>IF(N899="snížená",J899,0)</f>
        <v>0</v>
      </c>
      <c r="BG899" s="214">
        <f>IF(N899="zákl. přenesená",J899,0)</f>
        <v>0</v>
      </c>
      <c r="BH899" s="214">
        <f>IF(N899="sníž. přenesená",J899,0)</f>
        <v>0</v>
      </c>
      <c r="BI899" s="214">
        <f>IF(N899="nulová",J899,0)</f>
        <v>0</v>
      </c>
      <c r="BJ899" s="17" t="s">
        <v>165</v>
      </c>
      <c r="BK899" s="214">
        <f>ROUND(I899*H899,0)</f>
        <v>0</v>
      </c>
      <c r="BL899" s="17" t="s">
        <v>164</v>
      </c>
      <c r="BM899" s="17" t="s">
        <v>3378</v>
      </c>
    </row>
    <row r="900" spans="2:51" s="11" customFormat="1" ht="12">
      <c r="B900" s="215"/>
      <c r="C900" s="216"/>
      <c r="D900" s="217" t="s">
        <v>167</v>
      </c>
      <c r="E900" s="218" t="s">
        <v>20</v>
      </c>
      <c r="F900" s="219" t="s">
        <v>8</v>
      </c>
      <c r="G900" s="216"/>
      <c r="H900" s="220">
        <v>1</v>
      </c>
      <c r="I900" s="221"/>
      <c r="J900" s="216"/>
      <c r="K900" s="216"/>
      <c r="L900" s="222"/>
      <c r="M900" s="223"/>
      <c r="N900" s="224"/>
      <c r="O900" s="224"/>
      <c r="P900" s="224"/>
      <c r="Q900" s="224"/>
      <c r="R900" s="224"/>
      <c r="S900" s="224"/>
      <c r="T900" s="225"/>
      <c r="AT900" s="226" t="s">
        <v>167</v>
      </c>
      <c r="AU900" s="226" t="s">
        <v>165</v>
      </c>
      <c r="AV900" s="11" t="s">
        <v>165</v>
      </c>
      <c r="AW900" s="11" t="s">
        <v>34</v>
      </c>
      <c r="AX900" s="11" t="s">
        <v>8</v>
      </c>
      <c r="AY900" s="226" t="s">
        <v>157</v>
      </c>
    </row>
    <row r="901" spans="2:65" s="1" customFormat="1" ht="16.5" customHeight="1">
      <c r="B901" s="38"/>
      <c r="C901" s="204" t="s">
        <v>1365</v>
      </c>
      <c r="D901" s="204" t="s">
        <v>159</v>
      </c>
      <c r="E901" s="205" t="s">
        <v>937</v>
      </c>
      <c r="F901" s="206" t="s">
        <v>938</v>
      </c>
      <c r="G901" s="207" t="s">
        <v>231</v>
      </c>
      <c r="H901" s="208">
        <v>320</v>
      </c>
      <c r="I901" s="209"/>
      <c r="J901" s="208">
        <f>ROUND(I901*H901,0)</f>
        <v>0</v>
      </c>
      <c r="K901" s="206" t="s">
        <v>209</v>
      </c>
      <c r="L901" s="43"/>
      <c r="M901" s="210" t="s">
        <v>20</v>
      </c>
      <c r="N901" s="211" t="s">
        <v>46</v>
      </c>
      <c r="O901" s="79"/>
      <c r="P901" s="212">
        <f>O901*H901</f>
        <v>0</v>
      </c>
      <c r="Q901" s="212">
        <v>0</v>
      </c>
      <c r="R901" s="212">
        <f>Q901*H901</f>
        <v>0</v>
      </c>
      <c r="S901" s="212">
        <v>0</v>
      </c>
      <c r="T901" s="213">
        <f>S901*H901</f>
        <v>0</v>
      </c>
      <c r="AR901" s="17" t="s">
        <v>164</v>
      </c>
      <c r="AT901" s="17" t="s">
        <v>159</v>
      </c>
      <c r="AU901" s="17" t="s">
        <v>165</v>
      </c>
      <c r="AY901" s="17" t="s">
        <v>157</v>
      </c>
      <c r="BE901" s="214">
        <f>IF(N901="základní",J901,0)</f>
        <v>0</v>
      </c>
      <c r="BF901" s="214">
        <f>IF(N901="snížená",J901,0)</f>
        <v>0</v>
      </c>
      <c r="BG901" s="214">
        <f>IF(N901="zákl. přenesená",J901,0)</f>
        <v>0</v>
      </c>
      <c r="BH901" s="214">
        <f>IF(N901="sníž. přenesená",J901,0)</f>
        <v>0</v>
      </c>
      <c r="BI901" s="214">
        <f>IF(N901="nulová",J901,0)</f>
        <v>0</v>
      </c>
      <c r="BJ901" s="17" t="s">
        <v>165</v>
      </c>
      <c r="BK901" s="214">
        <f>ROUND(I901*H901,0)</f>
        <v>0</v>
      </c>
      <c r="BL901" s="17" t="s">
        <v>164</v>
      </c>
      <c r="BM901" s="17" t="s">
        <v>3379</v>
      </c>
    </row>
    <row r="902" spans="2:51" s="11" customFormat="1" ht="12">
      <c r="B902" s="215"/>
      <c r="C902" s="216"/>
      <c r="D902" s="217" t="s">
        <v>167</v>
      </c>
      <c r="E902" s="218" t="s">
        <v>20</v>
      </c>
      <c r="F902" s="219" t="s">
        <v>3380</v>
      </c>
      <c r="G902" s="216"/>
      <c r="H902" s="220">
        <v>320</v>
      </c>
      <c r="I902" s="221"/>
      <c r="J902" s="216"/>
      <c r="K902" s="216"/>
      <c r="L902" s="222"/>
      <c r="M902" s="223"/>
      <c r="N902" s="224"/>
      <c r="O902" s="224"/>
      <c r="P902" s="224"/>
      <c r="Q902" s="224"/>
      <c r="R902" s="224"/>
      <c r="S902" s="224"/>
      <c r="T902" s="225"/>
      <c r="AT902" s="226" t="s">
        <v>167</v>
      </c>
      <c r="AU902" s="226" t="s">
        <v>165</v>
      </c>
      <c r="AV902" s="11" t="s">
        <v>165</v>
      </c>
      <c r="AW902" s="11" t="s">
        <v>34</v>
      </c>
      <c r="AX902" s="11" t="s">
        <v>8</v>
      </c>
      <c r="AY902" s="226" t="s">
        <v>157</v>
      </c>
    </row>
    <row r="903" spans="2:65" s="1" customFormat="1" ht="16.5" customHeight="1">
      <c r="B903" s="38"/>
      <c r="C903" s="204" t="s">
        <v>1369</v>
      </c>
      <c r="D903" s="204" t="s">
        <v>159</v>
      </c>
      <c r="E903" s="205" t="s">
        <v>942</v>
      </c>
      <c r="F903" s="206" t="s">
        <v>943</v>
      </c>
      <c r="G903" s="207" t="s">
        <v>231</v>
      </c>
      <c r="H903" s="208">
        <v>60</v>
      </c>
      <c r="I903" s="209"/>
      <c r="J903" s="208">
        <f>ROUND(I903*H903,0)</f>
        <v>0</v>
      </c>
      <c r="K903" s="206" t="s">
        <v>209</v>
      </c>
      <c r="L903" s="43"/>
      <c r="M903" s="210" t="s">
        <v>20</v>
      </c>
      <c r="N903" s="211" t="s">
        <v>46</v>
      </c>
      <c r="O903" s="79"/>
      <c r="P903" s="212">
        <f>O903*H903</f>
        <v>0</v>
      </c>
      <c r="Q903" s="212">
        <v>0</v>
      </c>
      <c r="R903" s="212">
        <f>Q903*H903</f>
        <v>0</v>
      </c>
      <c r="S903" s="212">
        <v>0</v>
      </c>
      <c r="T903" s="213">
        <f>S903*H903</f>
        <v>0</v>
      </c>
      <c r="AR903" s="17" t="s">
        <v>164</v>
      </c>
      <c r="AT903" s="17" t="s">
        <v>159</v>
      </c>
      <c r="AU903" s="17" t="s">
        <v>165</v>
      </c>
      <c r="AY903" s="17" t="s">
        <v>157</v>
      </c>
      <c r="BE903" s="214">
        <f>IF(N903="základní",J903,0)</f>
        <v>0</v>
      </c>
      <c r="BF903" s="214">
        <f>IF(N903="snížená",J903,0)</f>
        <v>0</v>
      </c>
      <c r="BG903" s="214">
        <f>IF(N903="zákl. přenesená",J903,0)</f>
        <v>0</v>
      </c>
      <c r="BH903" s="214">
        <f>IF(N903="sníž. přenesená",J903,0)</f>
        <v>0</v>
      </c>
      <c r="BI903" s="214">
        <f>IF(N903="nulová",J903,0)</f>
        <v>0</v>
      </c>
      <c r="BJ903" s="17" t="s">
        <v>165</v>
      </c>
      <c r="BK903" s="214">
        <f>ROUND(I903*H903,0)</f>
        <v>0</v>
      </c>
      <c r="BL903" s="17" t="s">
        <v>164</v>
      </c>
      <c r="BM903" s="17" t="s">
        <v>3381</v>
      </c>
    </row>
    <row r="904" spans="2:51" s="11" customFormat="1" ht="12">
      <c r="B904" s="215"/>
      <c r="C904" s="216"/>
      <c r="D904" s="217" t="s">
        <v>167</v>
      </c>
      <c r="E904" s="218" t="s">
        <v>20</v>
      </c>
      <c r="F904" s="219" t="s">
        <v>3382</v>
      </c>
      <c r="G904" s="216"/>
      <c r="H904" s="220">
        <v>60</v>
      </c>
      <c r="I904" s="221"/>
      <c r="J904" s="216"/>
      <c r="K904" s="216"/>
      <c r="L904" s="222"/>
      <c r="M904" s="223"/>
      <c r="N904" s="224"/>
      <c r="O904" s="224"/>
      <c r="P904" s="224"/>
      <c r="Q904" s="224"/>
      <c r="R904" s="224"/>
      <c r="S904" s="224"/>
      <c r="T904" s="225"/>
      <c r="AT904" s="226" t="s">
        <v>167</v>
      </c>
      <c r="AU904" s="226" t="s">
        <v>165</v>
      </c>
      <c r="AV904" s="11" t="s">
        <v>165</v>
      </c>
      <c r="AW904" s="11" t="s">
        <v>34</v>
      </c>
      <c r="AX904" s="11" t="s">
        <v>8</v>
      </c>
      <c r="AY904" s="226" t="s">
        <v>157</v>
      </c>
    </row>
    <row r="905" spans="2:65" s="1" customFormat="1" ht="16.5" customHeight="1">
      <c r="B905" s="38"/>
      <c r="C905" s="204" t="s">
        <v>1373</v>
      </c>
      <c r="D905" s="204" t="s">
        <v>159</v>
      </c>
      <c r="E905" s="205" t="s">
        <v>947</v>
      </c>
      <c r="F905" s="206" t="s">
        <v>948</v>
      </c>
      <c r="G905" s="207" t="s">
        <v>231</v>
      </c>
      <c r="H905" s="208">
        <v>200</v>
      </c>
      <c r="I905" s="209"/>
      <c r="J905" s="208">
        <f>ROUND(I905*H905,0)</f>
        <v>0</v>
      </c>
      <c r="K905" s="206" t="s">
        <v>209</v>
      </c>
      <c r="L905" s="43"/>
      <c r="M905" s="210" t="s">
        <v>20</v>
      </c>
      <c r="N905" s="211" t="s">
        <v>46</v>
      </c>
      <c r="O905" s="79"/>
      <c r="P905" s="212">
        <f>O905*H905</f>
        <v>0</v>
      </c>
      <c r="Q905" s="212">
        <v>0</v>
      </c>
      <c r="R905" s="212">
        <f>Q905*H905</f>
        <v>0</v>
      </c>
      <c r="S905" s="212">
        <v>0</v>
      </c>
      <c r="T905" s="213">
        <f>S905*H905</f>
        <v>0</v>
      </c>
      <c r="AR905" s="17" t="s">
        <v>164</v>
      </c>
      <c r="AT905" s="17" t="s">
        <v>159</v>
      </c>
      <c r="AU905" s="17" t="s">
        <v>165</v>
      </c>
      <c r="AY905" s="17" t="s">
        <v>157</v>
      </c>
      <c r="BE905" s="214">
        <f>IF(N905="základní",J905,0)</f>
        <v>0</v>
      </c>
      <c r="BF905" s="214">
        <f>IF(N905="snížená",J905,0)</f>
        <v>0</v>
      </c>
      <c r="BG905" s="214">
        <f>IF(N905="zákl. přenesená",J905,0)</f>
        <v>0</v>
      </c>
      <c r="BH905" s="214">
        <f>IF(N905="sníž. přenesená",J905,0)</f>
        <v>0</v>
      </c>
      <c r="BI905" s="214">
        <f>IF(N905="nulová",J905,0)</f>
        <v>0</v>
      </c>
      <c r="BJ905" s="17" t="s">
        <v>165</v>
      </c>
      <c r="BK905" s="214">
        <f>ROUND(I905*H905,0)</f>
        <v>0</v>
      </c>
      <c r="BL905" s="17" t="s">
        <v>164</v>
      </c>
      <c r="BM905" s="17" t="s">
        <v>3383</v>
      </c>
    </row>
    <row r="906" spans="2:51" s="11" customFormat="1" ht="12">
      <c r="B906" s="215"/>
      <c r="C906" s="216"/>
      <c r="D906" s="217" t="s">
        <v>167</v>
      </c>
      <c r="E906" s="218" t="s">
        <v>20</v>
      </c>
      <c r="F906" s="219" t="s">
        <v>3384</v>
      </c>
      <c r="G906" s="216"/>
      <c r="H906" s="220">
        <v>200</v>
      </c>
      <c r="I906" s="221"/>
      <c r="J906" s="216"/>
      <c r="K906" s="216"/>
      <c r="L906" s="222"/>
      <c r="M906" s="223"/>
      <c r="N906" s="224"/>
      <c r="O906" s="224"/>
      <c r="P906" s="224"/>
      <c r="Q906" s="224"/>
      <c r="R906" s="224"/>
      <c r="S906" s="224"/>
      <c r="T906" s="225"/>
      <c r="AT906" s="226" t="s">
        <v>167</v>
      </c>
      <c r="AU906" s="226" t="s">
        <v>165</v>
      </c>
      <c r="AV906" s="11" t="s">
        <v>165</v>
      </c>
      <c r="AW906" s="11" t="s">
        <v>34</v>
      </c>
      <c r="AX906" s="11" t="s">
        <v>8</v>
      </c>
      <c r="AY906" s="226" t="s">
        <v>157</v>
      </c>
    </row>
    <row r="907" spans="2:65" s="1" customFormat="1" ht="16.5" customHeight="1">
      <c r="B907" s="38"/>
      <c r="C907" s="204" t="s">
        <v>1377</v>
      </c>
      <c r="D907" s="204" t="s">
        <v>159</v>
      </c>
      <c r="E907" s="205" t="s">
        <v>952</v>
      </c>
      <c r="F907" s="206" t="s">
        <v>953</v>
      </c>
      <c r="G907" s="207" t="s">
        <v>434</v>
      </c>
      <c r="H907" s="208">
        <v>80</v>
      </c>
      <c r="I907" s="209"/>
      <c r="J907" s="208">
        <f>ROUND(I907*H907,0)</f>
        <v>0</v>
      </c>
      <c r="K907" s="206" t="s">
        <v>209</v>
      </c>
      <c r="L907" s="43"/>
      <c r="M907" s="210" t="s">
        <v>20</v>
      </c>
      <c r="N907" s="211" t="s">
        <v>46</v>
      </c>
      <c r="O907" s="79"/>
      <c r="P907" s="212">
        <f>O907*H907</f>
        <v>0</v>
      </c>
      <c r="Q907" s="212">
        <v>0</v>
      </c>
      <c r="R907" s="212">
        <f>Q907*H907</f>
        <v>0</v>
      </c>
      <c r="S907" s="212">
        <v>0</v>
      </c>
      <c r="T907" s="213">
        <f>S907*H907</f>
        <v>0</v>
      </c>
      <c r="AR907" s="17" t="s">
        <v>164</v>
      </c>
      <c r="AT907" s="17" t="s">
        <v>159</v>
      </c>
      <c r="AU907" s="17" t="s">
        <v>165</v>
      </c>
      <c r="AY907" s="17" t="s">
        <v>157</v>
      </c>
      <c r="BE907" s="214">
        <f>IF(N907="základní",J907,0)</f>
        <v>0</v>
      </c>
      <c r="BF907" s="214">
        <f>IF(N907="snížená",J907,0)</f>
        <v>0</v>
      </c>
      <c r="BG907" s="214">
        <f>IF(N907="zákl. přenesená",J907,0)</f>
        <v>0</v>
      </c>
      <c r="BH907" s="214">
        <f>IF(N907="sníž. přenesená",J907,0)</f>
        <v>0</v>
      </c>
      <c r="BI907" s="214">
        <f>IF(N907="nulová",J907,0)</f>
        <v>0</v>
      </c>
      <c r="BJ907" s="17" t="s">
        <v>165</v>
      </c>
      <c r="BK907" s="214">
        <f>ROUND(I907*H907,0)</f>
        <v>0</v>
      </c>
      <c r="BL907" s="17" t="s">
        <v>164</v>
      </c>
      <c r="BM907" s="17" t="s">
        <v>3385</v>
      </c>
    </row>
    <row r="908" spans="2:51" s="11" customFormat="1" ht="12">
      <c r="B908" s="215"/>
      <c r="C908" s="216"/>
      <c r="D908" s="217" t="s">
        <v>167</v>
      </c>
      <c r="E908" s="218" t="s">
        <v>20</v>
      </c>
      <c r="F908" s="219" t="s">
        <v>3386</v>
      </c>
      <c r="G908" s="216"/>
      <c r="H908" s="220">
        <v>80</v>
      </c>
      <c r="I908" s="221"/>
      <c r="J908" s="216"/>
      <c r="K908" s="216"/>
      <c r="L908" s="222"/>
      <c r="M908" s="223"/>
      <c r="N908" s="224"/>
      <c r="O908" s="224"/>
      <c r="P908" s="224"/>
      <c r="Q908" s="224"/>
      <c r="R908" s="224"/>
      <c r="S908" s="224"/>
      <c r="T908" s="225"/>
      <c r="AT908" s="226" t="s">
        <v>167</v>
      </c>
      <c r="AU908" s="226" t="s">
        <v>165</v>
      </c>
      <c r="AV908" s="11" t="s">
        <v>165</v>
      </c>
      <c r="AW908" s="11" t="s">
        <v>34</v>
      </c>
      <c r="AX908" s="11" t="s">
        <v>8</v>
      </c>
      <c r="AY908" s="226" t="s">
        <v>157</v>
      </c>
    </row>
    <row r="909" spans="2:65" s="1" customFormat="1" ht="16.5" customHeight="1">
      <c r="B909" s="38"/>
      <c r="C909" s="204" t="s">
        <v>3387</v>
      </c>
      <c r="D909" s="204" t="s">
        <v>159</v>
      </c>
      <c r="E909" s="205" t="s">
        <v>957</v>
      </c>
      <c r="F909" s="206" t="s">
        <v>958</v>
      </c>
      <c r="G909" s="207" t="s">
        <v>434</v>
      </c>
      <c r="H909" s="208">
        <v>30</v>
      </c>
      <c r="I909" s="209"/>
      <c r="J909" s="208">
        <f>ROUND(I909*H909,0)</f>
        <v>0</v>
      </c>
      <c r="K909" s="206" t="s">
        <v>209</v>
      </c>
      <c r="L909" s="43"/>
      <c r="M909" s="210" t="s">
        <v>20</v>
      </c>
      <c r="N909" s="211" t="s">
        <v>46</v>
      </c>
      <c r="O909" s="79"/>
      <c r="P909" s="212">
        <f>O909*H909</f>
        <v>0</v>
      </c>
      <c r="Q909" s="212">
        <v>0</v>
      </c>
      <c r="R909" s="212">
        <f>Q909*H909</f>
        <v>0</v>
      </c>
      <c r="S909" s="212">
        <v>0</v>
      </c>
      <c r="T909" s="213">
        <f>S909*H909</f>
        <v>0</v>
      </c>
      <c r="AR909" s="17" t="s">
        <v>164</v>
      </c>
      <c r="AT909" s="17" t="s">
        <v>159</v>
      </c>
      <c r="AU909" s="17" t="s">
        <v>165</v>
      </c>
      <c r="AY909" s="17" t="s">
        <v>157</v>
      </c>
      <c r="BE909" s="214">
        <f>IF(N909="základní",J909,0)</f>
        <v>0</v>
      </c>
      <c r="BF909" s="214">
        <f>IF(N909="snížená",J909,0)</f>
        <v>0</v>
      </c>
      <c r="BG909" s="214">
        <f>IF(N909="zákl. přenesená",J909,0)</f>
        <v>0</v>
      </c>
      <c r="BH909" s="214">
        <f>IF(N909="sníž. přenesená",J909,0)</f>
        <v>0</v>
      </c>
      <c r="BI909" s="214">
        <f>IF(N909="nulová",J909,0)</f>
        <v>0</v>
      </c>
      <c r="BJ909" s="17" t="s">
        <v>165</v>
      </c>
      <c r="BK909" s="214">
        <f>ROUND(I909*H909,0)</f>
        <v>0</v>
      </c>
      <c r="BL909" s="17" t="s">
        <v>164</v>
      </c>
      <c r="BM909" s="17" t="s">
        <v>3388</v>
      </c>
    </row>
    <row r="910" spans="2:51" s="11" customFormat="1" ht="12">
      <c r="B910" s="215"/>
      <c r="C910" s="216"/>
      <c r="D910" s="217" t="s">
        <v>167</v>
      </c>
      <c r="E910" s="218" t="s">
        <v>20</v>
      </c>
      <c r="F910" s="219" t="s">
        <v>3389</v>
      </c>
      <c r="G910" s="216"/>
      <c r="H910" s="220">
        <v>30</v>
      </c>
      <c r="I910" s="221"/>
      <c r="J910" s="216"/>
      <c r="K910" s="216"/>
      <c r="L910" s="222"/>
      <c r="M910" s="223"/>
      <c r="N910" s="224"/>
      <c r="O910" s="224"/>
      <c r="P910" s="224"/>
      <c r="Q910" s="224"/>
      <c r="R910" s="224"/>
      <c r="S910" s="224"/>
      <c r="T910" s="225"/>
      <c r="AT910" s="226" t="s">
        <v>167</v>
      </c>
      <c r="AU910" s="226" t="s">
        <v>165</v>
      </c>
      <c r="AV910" s="11" t="s">
        <v>165</v>
      </c>
      <c r="AW910" s="11" t="s">
        <v>34</v>
      </c>
      <c r="AX910" s="11" t="s">
        <v>8</v>
      </c>
      <c r="AY910" s="226" t="s">
        <v>157</v>
      </c>
    </row>
    <row r="911" spans="2:65" s="1" customFormat="1" ht="16.5" customHeight="1">
      <c r="B911" s="38"/>
      <c r="C911" s="204" t="s">
        <v>3390</v>
      </c>
      <c r="D911" s="204" t="s">
        <v>159</v>
      </c>
      <c r="E911" s="205" t="s">
        <v>962</v>
      </c>
      <c r="F911" s="206" t="s">
        <v>963</v>
      </c>
      <c r="G911" s="207" t="s">
        <v>434</v>
      </c>
      <c r="H911" s="208">
        <v>220</v>
      </c>
      <c r="I911" s="209"/>
      <c r="J911" s="208">
        <f>ROUND(I911*H911,0)</f>
        <v>0</v>
      </c>
      <c r="K911" s="206" t="s">
        <v>209</v>
      </c>
      <c r="L911" s="43"/>
      <c r="M911" s="210" t="s">
        <v>20</v>
      </c>
      <c r="N911" s="211" t="s">
        <v>46</v>
      </c>
      <c r="O911" s="79"/>
      <c r="P911" s="212">
        <f>O911*H911</f>
        <v>0</v>
      </c>
      <c r="Q911" s="212">
        <v>0</v>
      </c>
      <c r="R911" s="212">
        <f>Q911*H911</f>
        <v>0</v>
      </c>
      <c r="S911" s="212">
        <v>0</v>
      </c>
      <c r="T911" s="213">
        <f>S911*H911</f>
        <v>0</v>
      </c>
      <c r="AR911" s="17" t="s">
        <v>164</v>
      </c>
      <c r="AT911" s="17" t="s">
        <v>159</v>
      </c>
      <c r="AU911" s="17" t="s">
        <v>165</v>
      </c>
      <c r="AY911" s="17" t="s">
        <v>157</v>
      </c>
      <c r="BE911" s="214">
        <f>IF(N911="základní",J911,0)</f>
        <v>0</v>
      </c>
      <c r="BF911" s="214">
        <f>IF(N911="snížená",J911,0)</f>
        <v>0</v>
      </c>
      <c r="BG911" s="214">
        <f>IF(N911="zákl. přenesená",J911,0)</f>
        <v>0</v>
      </c>
      <c r="BH911" s="214">
        <f>IF(N911="sníž. přenesená",J911,0)</f>
        <v>0</v>
      </c>
      <c r="BI911" s="214">
        <f>IF(N911="nulová",J911,0)</f>
        <v>0</v>
      </c>
      <c r="BJ911" s="17" t="s">
        <v>165</v>
      </c>
      <c r="BK911" s="214">
        <f>ROUND(I911*H911,0)</f>
        <v>0</v>
      </c>
      <c r="BL911" s="17" t="s">
        <v>164</v>
      </c>
      <c r="BM911" s="17" t="s">
        <v>3391</v>
      </c>
    </row>
    <row r="912" spans="2:51" s="11" customFormat="1" ht="12">
      <c r="B912" s="215"/>
      <c r="C912" s="216"/>
      <c r="D912" s="217" t="s">
        <v>167</v>
      </c>
      <c r="E912" s="218" t="s">
        <v>20</v>
      </c>
      <c r="F912" s="219" t="s">
        <v>3392</v>
      </c>
      <c r="G912" s="216"/>
      <c r="H912" s="220">
        <v>220</v>
      </c>
      <c r="I912" s="221"/>
      <c r="J912" s="216"/>
      <c r="K912" s="216"/>
      <c r="L912" s="222"/>
      <c r="M912" s="223"/>
      <c r="N912" s="224"/>
      <c r="O912" s="224"/>
      <c r="P912" s="224"/>
      <c r="Q912" s="224"/>
      <c r="R912" s="224"/>
      <c r="S912" s="224"/>
      <c r="T912" s="225"/>
      <c r="AT912" s="226" t="s">
        <v>167</v>
      </c>
      <c r="AU912" s="226" t="s">
        <v>165</v>
      </c>
      <c r="AV912" s="11" t="s">
        <v>165</v>
      </c>
      <c r="AW912" s="11" t="s">
        <v>34</v>
      </c>
      <c r="AX912" s="11" t="s">
        <v>8</v>
      </c>
      <c r="AY912" s="226" t="s">
        <v>157</v>
      </c>
    </row>
    <row r="913" spans="2:65" s="1" customFormat="1" ht="16.5" customHeight="1">
      <c r="B913" s="38"/>
      <c r="C913" s="204" t="s">
        <v>3393</v>
      </c>
      <c r="D913" s="204" t="s">
        <v>159</v>
      </c>
      <c r="E913" s="205" t="s">
        <v>967</v>
      </c>
      <c r="F913" s="206" t="s">
        <v>968</v>
      </c>
      <c r="G913" s="207" t="s">
        <v>434</v>
      </c>
      <c r="H913" s="208">
        <v>2</v>
      </c>
      <c r="I913" s="209"/>
      <c r="J913" s="208">
        <f>ROUND(I913*H913,0)</f>
        <v>0</v>
      </c>
      <c r="K913" s="206" t="s">
        <v>209</v>
      </c>
      <c r="L913" s="43"/>
      <c r="M913" s="210" t="s">
        <v>20</v>
      </c>
      <c r="N913" s="211" t="s">
        <v>46</v>
      </c>
      <c r="O913" s="79"/>
      <c r="P913" s="212">
        <f>O913*H913</f>
        <v>0</v>
      </c>
      <c r="Q913" s="212">
        <v>0</v>
      </c>
      <c r="R913" s="212">
        <f>Q913*H913</f>
        <v>0</v>
      </c>
      <c r="S913" s="212">
        <v>0</v>
      </c>
      <c r="T913" s="213">
        <f>S913*H913</f>
        <v>0</v>
      </c>
      <c r="AR913" s="17" t="s">
        <v>164</v>
      </c>
      <c r="AT913" s="17" t="s">
        <v>159</v>
      </c>
      <c r="AU913" s="17" t="s">
        <v>165</v>
      </c>
      <c r="AY913" s="17" t="s">
        <v>157</v>
      </c>
      <c r="BE913" s="214">
        <f>IF(N913="základní",J913,0)</f>
        <v>0</v>
      </c>
      <c r="BF913" s="214">
        <f>IF(N913="snížená",J913,0)</f>
        <v>0</v>
      </c>
      <c r="BG913" s="214">
        <f>IF(N913="zákl. přenesená",J913,0)</f>
        <v>0</v>
      </c>
      <c r="BH913" s="214">
        <f>IF(N913="sníž. přenesená",J913,0)</f>
        <v>0</v>
      </c>
      <c r="BI913" s="214">
        <f>IF(N913="nulová",J913,0)</f>
        <v>0</v>
      </c>
      <c r="BJ913" s="17" t="s">
        <v>165</v>
      </c>
      <c r="BK913" s="214">
        <f>ROUND(I913*H913,0)</f>
        <v>0</v>
      </c>
      <c r="BL913" s="17" t="s">
        <v>164</v>
      </c>
      <c r="BM913" s="17" t="s">
        <v>3394</v>
      </c>
    </row>
    <row r="914" spans="2:51" s="11" customFormat="1" ht="12">
      <c r="B914" s="215"/>
      <c r="C914" s="216"/>
      <c r="D914" s="217" t="s">
        <v>167</v>
      </c>
      <c r="E914" s="218" t="s">
        <v>20</v>
      </c>
      <c r="F914" s="219" t="s">
        <v>165</v>
      </c>
      <c r="G914" s="216"/>
      <c r="H914" s="220">
        <v>2</v>
      </c>
      <c r="I914" s="221"/>
      <c r="J914" s="216"/>
      <c r="K914" s="216"/>
      <c r="L914" s="222"/>
      <c r="M914" s="223"/>
      <c r="N914" s="224"/>
      <c r="O914" s="224"/>
      <c r="P914" s="224"/>
      <c r="Q914" s="224"/>
      <c r="R914" s="224"/>
      <c r="S914" s="224"/>
      <c r="T914" s="225"/>
      <c r="AT914" s="226" t="s">
        <v>167</v>
      </c>
      <c r="AU914" s="226" t="s">
        <v>165</v>
      </c>
      <c r="AV914" s="11" t="s">
        <v>165</v>
      </c>
      <c r="AW914" s="11" t="s">
        <v>34</v>
      </c>
      <c r="AX914" s="11" t="s">
        <v>8</v>
      </c>
      <c r="AY914" s="226" t="s">
        <v>157</v>
      </c>
    </row>
    <row r="915" spans="2:65" s="1" customFormat="1" ht="16.5" customHeight="1">
      <c r="B915" s="38"/>
      <c r="C915" s="204" t="s">
        <v>3395</v>
      </c>
      <c r="D915" s="204" t="s">
        <v>159</v>
      </c>
      <c r="E915" s="205" t="s">
        <v>971</v>
      </c>
      <c r="F915" s="206" t="s">
        <v>972</v>
      </c>
      <c r="G915" s="207" t="s">
        <v>434</v>
      </c>
      <c r="H915" s="208">
        <v>10</v>
      </c>
      <c r="I915" s="209"/>
      <c r="J915" s="208">
        <f>ROUND(I915*H915,0)</f>
        <v>0</v>
      </c>
      <c r="K915" s="206" t="s">
        <v>209</v>
      </c>
      <c r="L915" s="43"/>
      <c r="M915" s="210" t="s">
        <v>20</v>
      </c>
      <c r="N915" s="211" t="s">
        <v>46</v>
      </c>
      <c r="O915" s="79"/>
      <c r="P915" s="212">
        <f>O915*H915</f>
        <v>0</v>
      </c>
      <c r="Q915" s="212">
        <v>0</v>
      </c>
      <c r="R915" s="212">
        <f>Q915*H915</f>
        <v>0</v>
      </c>
      <c r="S915" s="212">
        <v>0</v>
      </c>
      <c r="T915" s="213">
        <f>S915*H915</f>
        <v>0</v>
      </c>
      <c r="AR915" s="17" t="s">
        <v>164</v>
      </c>
      <c r="AT915" s="17" t="s">
        <v>159</v>
      </c>
      <c r="AU915" s="17" t="s">
        <v>165</v>
      </c>
      <c r="AY915" s="17" t="s">
        <v>157</v>
      </c>
      <c r="BE915" s="214">
        <f>IF(N915="základní",J915,0)</f>
        <v>0</v>
      </c>
      <c r="BF915" s="214">
        <f>IF(N915="snížená",J915,0)</f>
        <v>0</v>
      </c>
      <c r="BG915" s="214">
        <f>IF(N915="zákl. přenesená",J915,0)</f>
        <v>0</v>
      </c>
      <c r="BH915" s="214">
        <f>IF(N915="sníž. přenesená",J915,0)</f>
        <v>0</v>
      </c>
      <c r="BI915" s="214">
        <f>IF(N915="nulová",J915,0)</f>
        <v>0</v>
      </c>
      <c r="BJ915" s="17" t="s">
        <v>165</v>
      </c>
      <c r="BK915" s="214">
        <f>ROUND(I915*H915,0)</f>
        <v>0</v>
      </c>
      <c r="BL915" s="17" t="s">
        <v>164</v>
      </c>
      <c r="BM915" s="17" t="s">
        <v>3396</v>
      </c>
    </row>
    <row r="916" spans="2:51" s="11" customFormat="1" ht="12">
      <c r="B916" s="215"/>
      <c r="C916" s="216"/>
      <c r="D916" s="217" t="s">
        <v>167</v>
      </c>
      <c r="E916" s="218" t="s">
        <v>20</v>
      </c>
      <c r="F916" s="219" t="s">
        <v>974</v>
      </c>
      <c r="G916" s="216"/>
      <c r="H916" s="220">
        <v>10</v>
      </c>
      <c r="I916" s="221"/>
      <c r="J916" s="216"/>
      <c r="K916" s="216"/>
      <c r="L916" s="222"/>
      <c r="M916" s="223"/>
      <c r="N916" s="224"/>
      <c r="O916" s="224"/>
      <c r="P916" s="224"/>
      <c r="Q916" s="224"/>
      <c r="R916" s="224"/>
      <c r="S916" s="224"/>
      <c r="T916" s="225"/>
      <c r="AT916" s="226" t="s">
        <v>167</v>
      </c>
      <c r="AU916" s="226" t="s">
        <v>165</v>
      </c>
      <c r="AV916" s="11" t="s">
        <v>165</v>
      </c>
      <c r="AW916" s="11" t="s">
        <v>34</v>
      </c>
      <c r="AX916" s="11" t="s">
        <v>8</v>
      </c>
      <c r="AY916" s="226" t="s">
        <v>157</v>
      </c>
    </row>
    <row r="917" spans="2:65" s="1" customFormat="1" ht="16.5" customHeight="1">
      <c r="B917" s="38"/>
      <c r="C917" s="204" t="s">
        <v>3397</v>
      </c>
      <c r="D917" s="204" t="s">
        <v>159</v>
      </c>
      <c r="E917" s="205" t="s">
        <v>976</v>
      </c>
      <c r="F917" s="206" t="s">
        <v>977</v>
      </c>
      <c r="G917" s="207" t="s">
        <v>434</v>
      </c>
      <c r="H917" s="208">
        <v>80</v>
      </c>
      <c r="I917" s="209"/>
      <c r="J917" s="208">
        <f>ROUND(I917*H917,0)</f>
        <v>0</v>
      </c>
      <c r="K917" s="206" t="s">
        <v>209</v>
      </c>
      <c r="L917" s="43"/>
      <c r="M917" s="210" t="s">
        <v>20</v>
      </c>
      <c r="N917" s="211" t="s">
        <v>46</v>
      </c>
      <c r="O917" s="79"/>
      <c r="P917" s="212">
        <f>O917*H917</f>
        <v>0</v>
      </c>
      <c r="Q917" s="212">
        <v>0</v>
      </c>
      <c r="R917" s="212">
        <f>Q917*H917</f>
        <v>0</v>
      </c>
      <c r="S917" s="212">
        <v>0</v>
      </c>
      <c r="T917" s="213">
        <f>S917*H917</f>
        <v>0</v>
      </c>
      <c r="AR917" s="17" t="s">
        <v>164</v>
      </c>
      <c r="AT917" s="17" t="s">
        <v>159</v>
      </c>
      <c r="AU917" s="17" t="s">
        <v>165</v>
      </c>
      <c r="AY917" s="17" t="s">
        <v>157</v>
      </c>
      <c r="BE917" s="214">
        <f>IF(N917="základní",J917,0)</f>
        <v>0</v>
      </c>
      <c r="BF917" s="214">
        <f>IF(N917="snížená",J917,0)</f>
        <v>0</v>
      </c>
      <c r="BG917" s="214">
        <f>IF(N917="zákl. přenesená",J917,0)</f>
        <v>0</v>
      </c>
      <c r="BH917" s="214">
        <f>IF(N917="sníž. přenesená",J917,0)</f>
        <v>0</v>
      </c>
      <c r="BI917" s="214">
        <f>IF(N917="nulová",J917,0)</f>
        <v>0</v>
      </c>
      <c r="BJ917" s="17" t="s">
        <v>165</v>
      </c>
      <c r="BK917" s="214">
        <f>ROUND(I917*H917,0)</f>
        <v>0</v>
      </c>
      <c r="BL917" s="17" t="s">
        <v>164</v>
      </c>
      <c r="BM917" s="17" t="s">
        <v>3398</v>
      </c>
    </row>
    <row r="918" spans="2:51" s="11" customFormat="1" ht="12">
      <c r="B918" s="215"/>
      <c r="C918" s="216"/>
      <c r="D918" s="217" t="s">
        <v>167</v>
      </c>
      <c r="E918" s="218" t="s">
        <v>20</v>
      </c>
      <c r="F918" s="219" t="s">
        <v>3386</v>
      </c>
      <c r="G918" s="216"/>
      <c r="H918" s="220">
        <v>80</v>
      </c>
      <c r="I918" s="221"/>
      <c r="J918" s="216"/>
      <c r="K918" s="216"/>
      <c r="L918" s="222"/>
      <c r="M918" s="223"/>
      <c r="N918" s="224"/>
      <c r="O918" s="224"/>
      <c r="P918" s="224"/>
      <c r="Q918" s="224"/>
      <c r="R918" s="224"/>
      <c r="S918" s="224"/>
      <c r="T918" s="225"/>
      <c r="AT918" s="226" t="s">
        <v>167</v>
      </c>
      <c r="AU918" s="226" t="s">
        <v>165</v>
      </c>
      <c r="AV918" s="11" t="s">
        <v>165</v>
      </c>
      <c r="AW918" s="11" t="s">
        <v>34</v>
      </c>
      <c r="AX918" s="11" t="s">
        <v>8</v>
      </c>
      <c r="AY918" s="226" t="s">
        <v>157</v>
      </c>
    </row>
    <row r="919" spans="2:65" s="1" customFormat="1" ht="16.5" customHeight="1">
      <c r="B919" s="38"/>
      <c r="C919" s="204" t="s">
        <v>3399</v>
      </c>
      <c r="D919" s="204" t="s">
        <v>159</v>
      </c>
      <c r="E919" s="205" t="s">
        <v>981</v>
      </c>
      <c r="F919" s="206" t="s">
        <v>982</v>
      </c>
      <c r="G919" s="207" t="s">
        <v>434</v>
      </c>
      <c r="H919" s="208">
        <v>20</v>
      </c>
      <c r="I919" s="209"/>
      <c r="J919" s="208">
        <f>ROUND(I919*H919,0)</f>
        <v>0</v>
      </c>
      <c r="K919" s="206" t="s">
        <v>209</v>
      </c>
      <c r="L919" s="43"/>
      <c r="M919" s="210" t="s">
        <v>20</v>
      </c>
      <c r="N919" s="211" t="s">
        <v>46</v>
      </c>
      <c r="O919" s="79"/>
      <c r="P919" s="212">
        <f>O919*H919</f>
        <v>0</v>
      </c>
      <c r="Q919" s="212">
        <v>0</v>
      </c>
      <c r="R919" s="212">
        <f>Q919*H919</f>
        <v>0</v>
      </c>
      <c r="S919" s="212">
        <v>0</v>
      </c>
      <c r="T919" s="213">
        <f>S919*H919</f>
        <v>0</v>
      </c>
      <c r="AR919" s="17" t="s">
        <v>164</v>
      </c>
      <c r="AT919" s="17" t="s">
        <v>159</v>
      </c>
      <c r="AU919" s="17" t="s">
        <v>165</v>
      </c>
      <c r="AY919" s="17" t="s">
        <v>157</v>
      </c>
      <c r="BE919" s="214">
        <f>IF(N919="základní",J919,0)</f>
        <v>0</v>
      </c>
      <c r="BF919" s="214">
        <f>IF(N919="snížená",J919,0)</f>
        <v>0</v>
      </c>
      <c r="BG919" s="214">
        <f>IF(N919="zákl. přenesená",J919,0)</f>
        <v>0</v>
      </c>
      <c r="BH919" s="214">
        <f>IF(N919="sníž. přenesená",J919,0)</f>
        <v>0</v>
      </c>
      <c r="BI919" s="214">
        <f>IF(N919="nulová",J919,0)</f>
        <v>0</v>
      </c>
      <c r="BJ919" s="17" t="s">
        <v>165</v>
      </c>
      <c r="BK919" s="214">
        <f>ROUND(I919*H919,0)</f>
        <v>0</v>
      </c>
      <c r="BL919" s="17" t="s">
        <v>164</v>
      </c>
      <c r="BM919" s="17" t="s">
        <v>3400</v>
      </c>
    </row>
    <row r="920" spans="2:51" s="11" customFormat="1" ht="12">
      <c r="B920" s="215"/>
      <c r="C920" s="216"/>
      <c r="D920" s="217" t="s">
        <v>167</v>
      </c>
      <c r="E920" s="218" t="s">
        <v>20</v>
      </c>
      <c r="F920" s="219" t="s">
        <v>3401</v>
      </c>
      <c r="G920" s="216"/>
      <c r="H920" s="220">
        <v>20</v>
      </c>
      <c r="I920" s="221"/>
      <c r="J920" s="216"/>
      <c r="K920" s="216"/>
      <c r="L920" s="222"/>
      <c r="M920" s="223"/>
      <c r="N920" s="224"/>
      <c r="O920" s="224"/>
      <c r="P920" s="224"/>
      <c r="Q920" s="224"/>
      <c r="R920" s="224"/>
      <c r="S920" s="224"/>
      <c r="T920" s="225"/>
      <c r="AT920" s="226" t="s">
        <v>167</v>
      </c>
      <c r="AU920" s="226" t="s">
        <v>165</v>
      </c>
      <c r="AV920" s="11" t="s">
        <v>165</v>
      </c>
      <c r="AW920" s="11" t="s">
        <v>34</v>
      </c>
      <c r="AX920" s="11" t="s">
        <v>8</v>
      </c>
      <c r="AY920" s="226" t="s">
        <v>157</v>
      </c>
    </row>
    <row r="921" spans="2:65" s="1" customFormat="1" ht="16.5" customHeight="1">
      <c r="B921" s="38"/>
      <c r="C921" s="204" t="s">
        <v>3402</v>
      </c>
      <c r="D921" s="204" t="s">
        <v>159</v>
      </c>
      <c r="E921" s="205" t="s">
        <v>986</v>
      </c>
      <c r="F921" s="206" t="s">
        <v>987</v>
      </c>
      <c r="G921" s="207" t="s">
        <v>434</v>
      </c>
      <c r="H921" s="208">
        <v>10</v>
      </c>
      <c r="I921" s="209"/>
      <c r="J921" s="208">
        <f>ROUND(I921*H921,0)</f>
        <v>0</v>
      </c>
      <c r="K921" s="206" t="s">
        <v>209</v>
      </c>
      <c r="L921" s="43"/>
      <c r="M921" s="210" t="s">
        <v>20</v>
      </c>
      <c r="N921" s="211" t="s">
        <v>46</v>
      </c>
      <c r="O921" s="79"/>
      <c r="P921" s="212">
        <f>O921*H921</f>
        <v>0</v>
      </c>
      <c r="Q921" s="212">
        <v>0</v>
      </c>
      <c r="R921" s="212">
        <f>Q921*H921</f>
        <v>0</v>
      </c>
      <c r="S921" s="212">
        <v>0</v>
      </c>
      <c r="T921" s="213">
        <f>S921*H921</f>
        <v>0</v>
      </c>
      <c r="AR921" s="17" t="s">
        <v>164</v>
      </c>
      <c r="AT921" s="17" t="s">
        <v>159</v>
      </c>
      <c r="AU921" s="17" t="s">
        <v>165</v>
      </c>
      <c r="AY921" s="17" t="s">
        <v>157</v>
      </c>
      <c r="BE921" s="214">
        <f>IF(N921="základní",J921,0)</f>
        <v>0</v>
      </c>
      <c r="BF921" s="214">
        <f>IF(N921="snížená",J921,0)</f>
        <v>0</v>
      </c>
      <c r="BG921" s="214">
        <f>IF(N921="zákl. přenesená",J921,0)</f>
        <v>0</v>
      </c>
      <c r="BH921" s="214">
        <f>IF(N921="sníž. přenesená",J921,0)</f>
        <v>0</v>
      </c>
      <c r="BI921" s="214">
        <f>IF(N921="nulová",J921,0)</f>
        <v>0</v>
      </c>
      <c r="BJ921" s="17" t="s">
        <v>165</v>
      </c>
      <c r="BK921" s="214">
        <f>ROUND(I921*H921,0)</f>
        <v>0</v>
      </c>
      <c r="BL921" s="17" t="s">
        <v>164</v>
      </c>
      <c r="BM921" s="17" t="s">
        <v>3403</v>
      </c>
    </row>
    <row r="922" spans="2:51" s="11" customFormat="1" ht="12">
      <c r="B922" s="215"/>
      <c r="C922" s="216"/>
      <c r="D922" s="217" t="s">
        <v>167</v>
      </c>
      <c r="E922" s="218" t="s">
        <v>20</v>
      </c>
      <c r="F922" s="219" t="s">
        <v>974</v>
      </c>
      <c r="G922" s="216"/>
      <c r="H922" s="220">
        <v>10</v>
      </c>
      <c r="I922" s="221"/>
      <c r="J922" s="216"/>
      <c r="K922" s="216"/>
      <c r="L922" s="222"/>
      <c r="M922" s="223"/>
      <c r="N922" s="224"/>
      <c r="O922" s="224"/>
      <c r="P922" s="224"/>
      <c r="Q922" s="224"/>
      <c r="R922" s="224"/>
      <c r="S922" s="224"/>
      <c r="T922" s="225"/>
      <c r="AT922" s="226" t="s">
        <v>167</v>
      </c>
      <c r="AU922" s="226" t="s">
        <v>165</v>
      </c>
      <c r="AV922" s="11" t="s">
        <v>165</v>
      </c>
      <c r="AW922" s="11" t="s">
        <v>34</v>
      </c>
      <c r="AX922" s="11" t="s">
        <v>8</v>
      </c>
      <c r="AY922" s="226" t="s">
        <v>157</v>
      </c>
    </row>
    <row r="923" spans="2:65" s="1" customFormat="1" ht="16.5" customHeight="1">
      <c r="B923" s="38"/>
      <c r="C923" s="204" t="s">
        <v>3404</v>
      </c>
      <c r="D923" s="204" t="s">
        <v>159</v>
      </c>
      <c r="E923" s="205" t="s">
        <v>991</v>
      </c>
      <c r="F923" s="206" t="s">
        <v>992</v>
      </c>
      <c r="G923" s="207" t="s">
        <v>434</v>
      </c>
      <c r="H923" s="208">
        <v>10</v>
      </c>
      <c r="I923" s="209"/>
      <c r="J923" s="208">
        <f>ROUND(I923*H923,0)</f>
        <v>0</v>
      </c>
      <c r="K923" s="206" t="s">
        <v>209</v>
      </c>
      <c r="L923" s="43"/>
      <c r="M923" s="210" t="s">
        <v>20</v>
      </c>
      <c r="N923" s="211" t="s">
        <v>46</v>
      </c>
      <c r="O923" s="79"/>
      <c r="P923" s="212">
        <f>O923*H923</f>
        <v>0</v>
      </c>
      <c r="Q923" s="212">
        <v>0</v>
      </c>
      <c r="R923" s="212">
        <f>Q923*H923</f>
        <v>0</v>
      </c>
      <c r="S923" s="212">
        <v>0</v>
      </c>
      <c r="T923" s="213">
        <f>S923*H923</f>
        <v>0</v>
      </c>
      <c r="AR923" s="17" t="s">
        <v>164</v>
      </c>
      <c r="AT923" s="17" t="s">
        <v>159</v>
      </c>
      <c r="AU923" s="17" t="s">
        <v>165</v>
      </c>
      <c r="AY923" s="17" t="s">
        <v>157</v>
      </c>
      <c r="BE923" s="214">
        <f>IF(N923="základní",J923,0)</f>
        <v>0</v>
      </c>
      <c r="BF923" s="214">
        <f>IF(N923="snížená",J923,0)</f>
        <v>0</v>
      </c>
      <c r="BG923" s="214">
        <f>IF(N923="zákl. přenesená",J923,0)</f>
        <v>0</v>
      </c>
      <c r="BH923" s="214">
        <f>IF(N923="sníž. přenesená",J923,0)</f>
        <v>0</v>
      </c>
      <c r="BI923" s="214">
        <f>IF(N923="nulová",J923,0)</f>
        <v>0</v>
      </c>
      <c r="BJ923" s="17" t="s">
        <v>165</v>
      </c>
      <c r="BK923" s="214">
        <f>ROUND(I923*H923,0)</f>
        <v>0</v>
      </c>
      <c r="BL923" s="17" t="s">
        <v>164</v>
      </c>
      <c r="BM923" s="17" t="s">
        <v>3405</v>
      </c>
    </row>
    <row r="924" spans="2:51" s="11" customFormat="1" ht="12">
      <c r="B924" s="215"/>
      <c r="C924" s="216"/>
      <c r="D924" s="217" t="s">
        <v>167</v>
      </c>
      <c r="E924" s="218" t="s">
        <v>20</v>
      </c>
      <c r="F924" s="219" t="s">
        <v>974</v>
      </c>
      <c r="G924" s="216"/>
      <c r="H924" s="220">
        <v>10</v>
      </c>
      <c r="I924" s="221"/>
      <c r="J924" s="216"/>
      <c r="K924" s="216"/>
      <c r="L924" s="222"/>
      <c r="M924" s="223"/>
      <c r="N924" s="224"/>
      <c r="O924" s="224"/>
      <c r="P924" s="224"/>
      <c r="Q924" s="224"/>
      <c r="R924" s="224"/>
      <c r="S924" s="224"/>
      <c r="T924" s="225"/>
      <c r="AT924" s="226" t="s">
        <v>167</v>
      </c>
      <c r="AU924" s="226" t="s">
        <v>165</v>
      </c>
      <c r="AV924" s="11" t="s">
        <v>165</v>
      </c>
      <c r="AW924" s="11" t="s">
        <v>34</v>
      </c>
      <c r="AX924" s="11" t="s">
        <v>8</v>
      </c>
      <c r="AY924" s="226" t="s">
        <v>157</v>
      </c>
    </row>
    <row r="925" spans="2:65" s="1" customFormat="1" ht="16.5" customHeight="1">
      <c r="B925" s="38"/>
      <c r="C925" s="204" t="s">
        <v>3406</v>
      </c>
      <c r="D925" s="204" t="s">
        <v>159</v>
      </c>
      <c r="E925" s="205" t="s">
        <v>995</v>
      </c>
      <c r="F925" s="206" t="s">
        <v>3407</v>
      </c>
      <c r="G925" s="207" t="s">
        <v>231</v>
      </c>
      <c r="H925" s="208">
        <v>200</v>
      </c>
      <c r="I925" s="209"/>
      <c r="J925" s="208">
        <f>ROUND(I925*H925,0)</f>
        <v>0</v>
      </c>
      <c r="K925" s="206" t="s">
        <v>209</v>
      </c>
      <c r="L925" s="43"/>
      <c r="M925" s="210" t="s">
        <v>20</v>
      </c>
      <c r="N925" s="211" t="s">
        <v>46</v>
      </c>
      <c r="O925" s="79"/>
      <c r="P925" s="212">
        <f>O925*H925</f>
        <v>0</v>
      </c>
      <c r="Q925" s="212">
        <v>0</v>
      </c>
      <c r="R925" s="212">
        <f>Q925*H925</f>
        <v>0</v>
      </c>
      <c r="S925" s="212">
        <v>0</v>
      </c>
      <c r="T925" s="213">
        <f>S925*H925</f>
        <v>0</v>
      </c>
      <c r="AR925" s="17" t="s">
        <v>164</v>
      </c>
      <c r="AT925" s="17" t="s">
        <v>159</v>
      </c>
      <c r="AU925" s="17" t="s">
        <v>165</v>
      </c>
      <c r="AY925" s="17" t="s">
        <v>157</v>
      </c>
      <c r="BE925" s="214">
        <f>IF(N925="základní",J925,0)</f>
        <v>0</v>
      </c>
      <c r="BF925" s="214">
        <f>IF(N925="snížená",J925,0)</f>
        <v>0</v>
      </c>
      <c r="BG925" s="214">
        <f>IF(N925="zákl. přenesená",J925,0)</f>
        <v>0</v>
      </c>
      <c r="BH925" s="214">
        <f>IF(N925="sníž. přenesená",J925,0)</f>
        <v>0</v>
      </c>
      <c r="BI925" s="214">
        <f>IF(N925="nulová",J925,0)</f>
        <v>0</v>
      </c>
      <c r="BJ925" s="17" t="s">
        <v>165</v>
      </c>
      <c r="BK925" s="214">
        <f>ROUND(I925*H925,0)</f>
        <v>0</v>
      </c>
      <c r="BL925" s="17" t="s">
        <v>164</v>
      </c>
      <c r="BM925" s="17" t="s">
        <v>3408</v>
      </c>
    </row>
    <row r="926" spans="2:51" s="11" customFormat="1" ht="12">
      <c r="B926" s="215"/>
      <c r="C926" s="216"/>
      <c r="D926" s="217" t="s">
        <v>167</v>
      </c>
      <c r="E926" s="218" t="s">
        <v>20</v>
      </c>
      <c r="F926" s="219" t="s">
        <v>3384</v>
      </c>
      <c r="G926" s="216"/>
      <c r="H926" s="220">
        <v>200</v>
      </c>
      <c r="I926" s="221"/>
      <c r="J926" s="216"/>
      <c r="K926" s="216"/>
      <c r="L926" s="222"/>
      <c r="M926" s="223"/>
      <c r="N926" s="224"/>
      <c r="O926" s="224"/>
      <c r="P926" s="224"/>
      <c r="Q926" s="224"/>
      <c r="R926" s="224"/>
      <c r="S926" s="224"/>
      <c r="T926" s="225"/>
      <c r="AT926" s="226" t="s">
        <v>167</v>
      </c>
      <c r="AU926" s="226" t="s">
        <v>165</v>
      </c>
      <c r="AV926" s="11" t="s">
        <v>165</v>
      </c>
      <c r="AW926" s="11" t="s">
        <v>34</v>
      </c>
      <c r="AX926" s="11" t="s">
        <v>8</v>
      </c>
      <c r="AY926" s="226" t="s">
        <v>157</v>
      </c>
    </row>
    <row r="927" spans="2:65" s="1" customFormat="1" ht="16.5" customHeight="1">
      <c r="B927" s="38"/>
      <c r="C927" s="204" t="s">
        <v>3409</v>
      </c>
      <c r="D927" s="204" t="s">
        <v>159</v>
      </c>
      <c r="E927" s="205" t="s">
        <v>999</v>
      </c>
      <c r="F927" s="206" t="s">
        <v>1000</v>
      </c>
      <c r="G927" s="207" t="s">
        <v>208</v>
      </c>
      <c r="H927" s="208">
        <v>40</v>
      </c>
      <c r="I927" s="209"/>
      <c r="J927" s="208">
        <f>ROUND(I927*H927,0)</f>
        <v>0</v>
      </c>
      <c r="K927" s="206" t="s">
        <v>209</v>
      </c>
      <c r="L927" s="43"/>
      <c r="M927" s="210" t="s">
        <v>20</v>
      </c>
      <c r="N927" s="211" t="s">
        <v>46</v>
      </c>
      <c r="O927" s="79"/>
      <c r="P927" s="212">
        <f>O927*H927</f>
        <v>0</v>
      </c>
      <c r="Q927" s="212">
        <v>0</v>
      </c>
      <c r="R927" s="212">
        <f>Q927*H927</f>
        <v>0</v>
      </c>
      <c r="S927" s="212">
        <v>0</v>
      </c>
      <c r="T927" s="213">
        <f>S927*H927</f>
        <v>0</v>
      </c>
      <c r="AR927" s="17" t="s">
        <v>164</v>
      </c>
      <c r="AT927" s="17" t="s">
        <v>159</v>
      </c>
      <c r="AU927" s="17" t="s">
        <v>165</v>
      </c>
      <c r="AY927" s="17" t="s">
        <v>157</v>
      </c>
      <c r="BE927" s="214">
        <f>IF(N927="základní",J927,0)</f>
        <v>0</v>
      </c>
      <c r="BF927" s="214">
        <f>IF(N927="snížená",J927,0)</f>
        <v>0</v>
      </c>
      <c r="BG927" s="214">
        <f>IF(N927="zákl. přenesená",J927,0)</f>
        <v>0</v>
      </c>
      <c r="BH927" s="214">
        <f>IF(N927="sníž. přenesená",J927,0)</f>
        <v>0</v>
      </c>
      <c r="BI927" s="214">
        <f>IF(N927="nulová",J927,0)</f>
        <v>0</v>
      </c>
      <c r="BJ927" s="17" t="s">
        <v>165</v>
      </c>
      <c r="BK927" s="214">
        <f>ROUND(I927*H927,0)</f>
        <v>0</v>
      </c>
      <c r="BL927" s="17" t="s">
        <v>164</v>
      </c>
      <c r="BM927" s="17" t="s">
        <v>3410</v>
      </c>
    </row>
    <row r="928" spans="2:63" s="10" customFormat="1" ht="22.8" customHeight="1">
      <c r="B928" s="188"/>
      <c r="C928" s="189"/>
      <c r="D928" s="190" t="s">
        <v>73</v>
      </c>
      <c r="E928" s="202" t="s">
        <v>1002</v>
      </c>
      <c r="F928" s="202" t="s">
        <v>1003</v>
      </c>
      <c r="G928" s="189"/>
      <c r="H928" s="189"/>
      <c r="I928" s="192"/>
      <c r="J928" s="203">
        <f>BK928</f>
        <v>0</v>
      </c>
      <c r="K928" s="189"/>
      <c r="L928" s="194"/>
      <c r="M928" s="195"/>
      <c r="N928" s="196"/>
      <c r="O928" s="196"/>
      <c r="P928" s="197">
        <f>SUM(P929:P955)</f>
        <v>0</v>
      </c>
      <c r="Q928" s="196"/>
      <c r="R928" s="197">
        <f>SUM(R929:R955)</f>
        <v>0</v>
      </c>
      <c r="S928" s="196"/>
      <c r="T928" s="198">
        <f>SUM(T929:T955)</f>
        <v>0</v>
      </c>
      <c r="AR928" s="199" t="s">
        <v>8</v>
      </c>
      <c r="AT928" s="200" t="s">
        <v>73</v>
      </c>
      <c r="AU928" s="200" t="s">
        <v>8</v>
      </c>
      <c r="AY928" s="199" t="s">
        <v>157</v>
      </c>
      <c r="BK928" s="201">
        <f>SUM(BK929:BK955)</f>
        <v>0</v>
      </c>
    </row>
    <row r="929" spans="2:65" s="1" customFormat="1" ht="16.5" customHeight="1">
      <c r="B929" s="38"/>
      <c r="C929" s="248" t="s">
        <v>3411</v>
      </c>
      <c r="D929" s="248" t="s">
        <v>223</v>
      </c>
      <c r="E929" s="249" t="s">
        <v>3412</v>
      </c>
      <c r="F929" s="250" t="s">
        <v>938</v>
      </c>
      <c r="G929" s="251" t="s">
        <v>231</v>
      </c>
      <c r="H929" s="252">
        <v>320</v>
      </c>
      <c r="I929" s="253"/>
      <c r="J929" s="252">
        <f>ROUND(I929*H929,0)</f>
        <v>0</v>
      </c>
      <c r="K929" s="250" t="s">
        <v>209</v>
      </c>
      <c r="L929" s="254"/>
      <c r="M929" s="255" t="s">
        <v>20</v>
      </c>
      <c r="N929" s="256" t="s">
        <v>46</v>
      </c>
      <c r="O929" s="79"/>
      <c r="P929" s="212">
        <f>O929*H929</f>
        <v>0</v>
      </c>
      <c r="Q929" s="212">
        <v>0</v>
      </c>
      <c r="R929" s="212">
        <f>Q929*H929</f>
        <v>0</v>
      </c>
      <c r="S929" s="212">
        <v>0</v>
      </c>
      <c r="T929" s="213">
        <f>S929*H929</f>
        <v>0</v>
      </c>
      <c r="AR929" s="17" t="s">
        <v>200</v>
      </c>
      <c r="AT929" s="17" t="s">
        <v>223</v>
      </c>
      <c r="AU929" s="17" t="s">
        <v>165</v>
      </c>
      <c r="AY929" s="17" t="s">
        <v>157</v>
      </c>
      <c r="BE929" s="214">
        <f>IF(N929="základní",J929,0)</f>
        <v>0</v>
      </c>
      <c r="BF929" s="214">
        <f>IF(N929="snížená",J929,0)</f>
        <v>0</v>
      </c>
      <c r="BG929" s="214">
        <f>IF(N929="zákl. přenesená",J929,0)</f>
        <v>0</v>
      </c>
      <c r="BH929" s="214">
        <f>IF(N929="sníž. přenesená",J929,0)</f>
        <v>0</v>
      </c>
      <c r="BI929" s="214">
        <f>IF(N929="nulová",J929,0)</f>
        <v>0</v>
      </c>
      <c r="BJ929" s="17" t="s">
        <v>165</v>
      </c>
      <c r="BK929" s="214">
        <f>ROUND(I929*H929,0)</f>
        <v>0</v>
      </c>
      <c r="BL929" s="17" t="s">
        <v>164</v>
      </c>
      <c r="BM929" s="17" t="s">
        <v>3413</v>
      </c>
    </row>
    <row r="930" spans="2:51" s="11" customFormat="1" ht="12">
      <c r="B930" s="215"/>
      <c r="C930" s="216"/>
      <c r="D930" s="217" t="s">
        <v>167</v>
      </c>
      <c r="E930" s="218" t="s">
        <v>20</v>
      </c>
      <c r="F930" s="219" t="s">
        <v>3414</v>
      </c>
      <c r="G930" s="216"/>
      <c r="H930" s="220">
        <v>320</v>
      </c>
      <c r="I930" s="221"/>
      <c r="J930" s="216"/>
      <c r="K930" s="216"/>
      <c r="L930" s="222"/>
      <c r="M930" s="223"/>
      <c r="N930" s="224"/>
      <c r="O930" s="224"/>
      <c r="P930" s="224"/>
      <c r="Q930" s="224"/>
      <c r="R930" s="224"/>
      <c r="S930" s="224"/>
      <c r="T930" s="225"/>
      <c r="AT930" s="226" t="s">
        <v>167</v>
      </c>
      <c r="AU930" s="226" t="s">
        <v>165</v>
      </c>
      <c r="AV930" s="11" t="s">
        <v>165</v>
      </c>
      <c r="AW930" s="11" t="s">
        <v>34</v>
      </c>
      <c r="AX930" s="11" t="s">
        <v>8</v>
      </c>
      <c r="AY930" s="226" t="s">
        <v>157</v>
      </c>
    </row>
    <row r="931" spans="2:65" s="1" customFormat="1" ht="16.5" customHeight="1">
      <c r="B931" s="38"/>
      <c r="C931" s="248" t="s">
        <v>3415</v>
      </c>
      <c r="D931" s="248" t="s">
        <v>223</v>
      </c>
      <c r="E931" s="249" t="s">
        <v>3416</v>
      </c>
      <c r="F931" s="250" t="s">
        <v>2312</v>
      </c>
      <c r="G931" s="251" t="s">
        <v>231</v>
      </c>
      <c r="H931" s="252">
        <v>60</v>
      </c>
      <c r="I931" s="253"/>
      <c r="J931" s="252">
        <f>ROUND(I931*H931,0)</f>
        <v>0</v>
      </c>
      <c r="K931" s="250" t="s">
        <v>209</v>
      </c>
      <c r="L931" s="254"/>
      <c r="M931" s="255" t="s">
        <v>20</v>
      </c>
      <c r="N931" s="256" t="s">
        <v>46</v>
      </c>
      <c r="O931" s="79"/>
      <c r="P931" s="212">
        <f>O931*H931</f>
        <v>0</v>
      </c>
      <c r="Q931" s="212">
        <v>0</v>
      </c>
      <c r="R931" s="212">
        <f>Q931*H931</f>
        <v>0</v>
      </c>
      <c r="S931" s="212">
        <v>0</v>
      </c>
      <c r="T931" s="213">
        <f>S931*H931</f>
        <v>0</v>
      </c>
      <c r="AR931" s="17" t="s">
        <v>200</v>
      </c>
      <c r="AT931" s="17" t="s">
        <v>223</v>
      </c>
      <c r="AU931" s="17" t="s">
        <v>165</v>
      </c>
      <c r="AY931" s="17" t="s">
        <v>157</v>
      </c>
      <c r="BE931" s="214">
        <f>IF(N931="základní",J931,0)</f>
        <v>0</v>
      </c>
      <c r="BF931" s="214">
        <f>IF(N931="snížená",J931,0)</f>
        <v>0</v>
      </c>
      <c r="BG931" s="214">
        <f>IF(N931="zákl. přenesená",J931,0)</f>
        <v>0</v>
      </c>
      <c r="BH931" s="214">
        <f>IF(N931="sníž. přenesená",J931,0)</f>
        <v>0</v>
      </c>
      <c r="BI931" s="214">
        <f>IF(N931="nulová",J931,0)</f>
        <v>0</v>
      </c>
      <c r="BJ931" s="17" t="s">
        <v>165</v>
      </c>
      <c r="BK931" s="214">
        <f>ROUND(I931*H931,0)</f>
        <v>0</v>
      </c>
      <c r="BL931" s="17" t="s">
        <v>164</v>
      </c>
      <c r="BM931" s="17" t="s">
        <v>3417</v>
      </c>
    </row>
    <row r="932" spans="2:51" s="11" customFormat="1" ht="12">
      <c r="B932" s="215"/>
      <c r="C932" s="216"/>
      <c r="D932" s="217" t="s">
        <v>167</v>
      </c>
      <c r="E932" s="218" t="s">
        <v>20</v>
      </c>
      <c r="F932" s="219" t="s">
        <v>3418</v>
      </c>
      <c r="G932" s="216"/>
      <c r="H932" s="220">
        <v>60</v>
      </c>
      <c r="I932" s="221"/>
      <c r="J932" s="216"/>
      <c r="K932" s="216"/>
      <c r="L932" s="222"/>
      <c r="M932" s="223"/>
      <c r="N932" s="224"/>
      <c r="O932" s="224"/>
      <c r="P932" s="224"/>
      <c r="Q932" s="224"/>
      <c r="R932" s="224"/>
      <c r="S932" s="224"/>
      <c r="T932" s="225"/>
      <c r="AT932" s="226" t="s">
        <v>167</v>
      </c>
      <c r="AU932" s="226" t="s">
        <v>165</v>
      </c>
      <c r="AV932" s="11" t="s">
        <v>165</v>
      </c>
      <c r="AW932" s="11" t="s">
        <v>34</v>
      </c>
      <c r="AX932" s="11" t="s">
        <v>8</v>
      </c>
      <c r="AY932" s="226" t="s">
        <v>157</v>
      </c>
    </row>
    <row r="933" spans="2:65" s="1" customFormat="1" ht="16.5" customHeight="1">
      <c r="B933" s="38"/>
      <c r="C933" s="248" t="s">
        <v>3419</v>
      </c>
      <c r="D933" s="248" t="s">
        <v>223</v>
      </c>
      <c r="E933" s="249" t="s">
        <v>3420</v>
      </c>
      <c r="F933" s="250" t="s">
        <v>948</v>
      </c>
      <c r="G933" s="251" t="s">
        <v>231</v>
      </c>
      <c r="H933" s="252">
        <v>200</v>
      </c>
      <c r="I933" s="253"/>
      <c r="J933" s="252">
        <f>ROUND(I933*H933,0)</f>
        <v>0</v>
      </c>
      <c r="K933" s="250" t="s">
        <v>209</v>
      </c>
      <c r="L933" s="254"/>
      <c r="M933" s="255" t="s">
        <v>20</v>
      </c>
      <c r="N933" s="256" t="s">
        <v>46</v>
      </c>
      <c r="O933" s="79"/>
      <c r="P933" s="212">
        <f>O933*H933</f>
        <v>0</v>
      </c>
      <c r="Q933" s="212">
        <v>0</v>
      </c>
      <c r="R933" s="212">
        <f>Q933*H933</f>
        <v>0</v>
      </c>
      <c r="S933" s="212">
        <v>0</v>
      </c>
      <c r="T933" s="213">
        <f>S933*H933</f>
        <v>0</v>
      </c>
      <c r="AR933" s="17" t="s">
        <v>200</v>
      </c>
      <c r="AT933" s="17" t="s">
        <v>223</v>
      </c>
      <c r="AU933" s="17" t="s">
        <v>165</v>
      </c>
      <c r="AY933" s="17" t="s">
        <v>157</v>
      </c>
      <c r="BE933" s="214">
        <f>IF(N933="základní",J933,0)</f>
        <v>0</v>
      </c>
      <c r="BF933" s="214">
        <f>IF(N933="snížená",J933,0)</f>
        <v>0</v>
      </c>
      <c r="BG933" s="214">
        <f>IF(N933="zákl. přenesená",J933,0)</f>
        <v>0</v>
      </c>
      <c r="BH933" s="214">
        <f>IF(N933="sníž. přenesená",J933,0)</f>
        <v>0</v>
      </c>
      <c r="BI933" s="214">
        <f>IF(N933="nulová",J933,0)</f>
        <v>0</v>
      </c>
      <c r="BJ933" s="17" t="s">
        <v>165</v>
      </c>
      <c r="BK933" s="214">
        <f>ROUND(I933*H933,0)</f>
        <v>0</v>
      </c>
      <c r="BL933" s="17" t="s">
        <v>164</v>
      </c>
      <c r="BM933" s="17" t="s">
        <v>3421</v>
      </c>
    </row>
    <row r="934" spans="2:51" s="11" customFormat="1" ht="12">
      <c r="B934" s="215"/>
      <c r="C934" s="216"/>
      <c r="D934" s="217" t="s">
        <v>167</v>
      </c>
      <c r="E934" s="218" t="s">
        <v>20</v>
      </c>
      <c r="F934" s="219" t="s">
        <v>3422</v>
      </c>
      <c r="G934" s="216"/>
      <c r="H934" s="220">
        <v>200</v>
      </c>
      <c r="I934" s="221"/>
      <c r="J934" s="216"/>
      <c r="K934" s="216"/>
      <c r="L934" s="222"/>
      <c r="M934" s="223"/>
      <c r="N934" s="224"/>
      <c r="O934" s="224"/>
      <c r="P934" s="224"/>
      <c r="Q934" s="224"/>
      <c r="R934" s="224"/>
      <c r="S934" s="224"/>
      <c r="T934" s="225"/>
      <c r="AT934" s="226" t="s">
        <v>167</v>
      </c>
      <c r="AU934" s="226" t="s">
        <v>165</v>
      </c>
      <c r="AV934" s="11" t="s">
        <v>165</v>
      </c>
      <c r="AW934" s="11" t="s">
        <v>34</v>
      </c>
      <c r="AX934" s="11" t="s">
        <v>8</v>
      </c>
      <c r="AY934" s="226" t="s">
        <v>157</v>
      </c>
    </row>
    <row r="935" spans="2:65" s="1" customFormat="1" ht="16.5" customHeight="1">
      <c r="B935" s="38"/>
      <c r="C935" s="248" t="s">
        <v>3423</v>
      </c>
      <c r="D935" s="248" t="s">
        <v>223</v>
      </c>
      <c r="E935" s="249" t="s">
        <v>3424</v>
      </c>
      <c r="F935" s="250" t="s">
        <v>1019</v>
      </c>
      <c r="G935" s="251" t="s">
        <v>434</v>
      </c>
      <c r="H935" s="252">
        <v>80</v>
      </c>
      <c r="I935" s="253"/>
      <c r="J935" s="252">
        <f>ROUND(I935*H935,0)</f>
        <v>0</v>
      </c>
      <c r="K935" s="250" t="s">
        <v>209</v>
      </c>
      <c r="L935" s="254"/>
      <c r="M935" s="255" t="s">
        <v>20</v>
      </c>
      <c r="N935" s="256" t="s">
        <v>46</v>
      </c>
      <c r="O935" s="79"/>
      <c r="P935" s="212">
        <f>O935*H935</f>
        <v>0</v>
      </c>
      <c r="Q935" s="212">
        <v>0</v>
      </c>
      <c r="R935" s="212">
        <f>Q935*H935</f>
        <v>0</v>
      </c>
      <c r="S935" s="212">
        <v>0</v>
      </c>
      <c r="T935" s="213">
        <f>S935*H935</f>
        <v>0</v>
      </c>
      <c r="AR935" s="17" t="s">
        <v>200</v>
      </c>
      <c r="AT935" s="17" t="s">
        <v>223</v>
      </c>
      <c r="AU935" s="17" t="s">
        <v>165</v>
      </c>
      <c r="AY935" s="17" t="s">
        <v>157</v>
      </c>
      <c r="BE935" s="214">
        <f>IF(N935="základní",J935,0)</f>
        <v>0</v>
      </c>
      <c r="BF935" s="214">
        <f>IF(N935="snížená",J935,0)</f>
        <v>0</v>
      </c>
      <c r="BG935" s="214">
        <f>IF(N935="zákl. přenesená",J935,0)</f>
        <v>0</v>
      </c>
      <c r="BH935" s="214">
        <f>IF(N935="sníž. přenesená",J935,0)</f>
        <v>0</v>
      </c>
      <c r="BI935" s="214">
        <f>IF(N935="nulová",J935,0)</f>
        <v>0</v>
      </c>
      <c r="BJ935" s="17" t="s">
        <v>165</v>
      </c>
      <c r="BK935" s="214">
        <f>ROUND(I935*H935,0)</f>
        <v>0</v>
      </c>
      <c r="BL935" s="17" t="s">
        <v>164</v>
      </c>
      <c r="BM935" s="17" t="s">
        <v>3425</v>
      </c>
    </row>
    <row r="936" spans="2:51" s="11" customFormat="1" ht="12">
      <c r="B936" s="215"/>
      <c r="C936" s="216"/>
      <c r="D936" s="217" t="s">
        <v>167</v>
      </c>
      <c r="E936" s="218" t="s">
        <v>20</v>
      </c>
      <c r="F936" s="219" t="s">
        <v>3426</v>
      </c>
      <c r="G936" s="216"/>
      <c r="H936" s="220">
        <v>80</v>
      </c>
      <c r="I936" s="221"/>
      <c r="J936" s="216"/>
      <c r="K936" s="216"/>
      <c r="L936" s="222"/>
      <c r="M936" s="223"/>
      <c r="N936" s="224"/>
      <c r="O936" s="224"/>
      <c r="P936" s="224"/>
      <c r="Q936" s="224"/>
      <c r="R936" s="224"/>
      <c r="S936" s="224"/>
      <c r="T936" s="225"/>
      <c r="AT936" s="226" t="s">
        <v>167</v>
      </c>
      <c r="AU936" s="226" t="s">
        <v>165</v>
      </c>
      <c r="AV936" s="11" t="s">
        <v>165</v>
      </c>
      <c r="AW936" s="11" t="s">
        <v>34</v>
      </c>
      <c r="AX936" s="11" t="s">
        <v>8</v>
      </c>
      <c r="AY936" s="226" t="s">
        <v>157</v>
      </c>
    </row>
    <row r="937" spans="2:65" s="1" customFormat="1" ht="16.5" customHeight="1">
      <c r="B937" s="38"/>
      <c r="C937" s="248" t="s">
        <v>3427</v>
      </c>
      <c r="D937" s="248" t="s">
        <v>223</v>
      </c>
      <c r="E937" s="249" t="s">
        <v>3428</v>
      </c>
      <c r="F937" s="250" t="s">
        <v>1024</v>
      </c>
      <c r="G937" s="251" t="s">
        <v>434</v>
      </c>
      <c r="H937" s="252">
        <v>30</v>
      </c>
      <c r="I937" s="253"/>
      <c r="J937" s="252">
        <f>ROUND(I937*H937,0)</f>
        <v>0</v>
      </c>
      <c r="K937" s="250" t="s">
        <v>209</v>
      </c>
      <c r="L937" s="254"/>
      <c r="M937" s="255" t="s">
        <v>20</v>
      </c>
      <c r="N937" s="256" t="s">
        <v>46</v>
      </c>
      <c r="O937" s="79"/>
      <c r="P937" s="212">
        <f>O937*H937</f>
        <v>0</v>
      </c>
      <c r="Q937" s="212">
        <v>0</v>
      </c>
      <c r="R937" s="212">
        <f>Q937*H937</f>
        <v>0</v>
      </c>
      <c r="S937" s="212">
        <v>0</v>
      </c>
      <c r="T937" s="213">
        <f>S937*H937</f>
        <v>0</v>
      </c>
      <c r="AR937" s="17" t="s">
        <v>200</v>
      </c>
      <c r="AT937" s="17" t="s">
        <v>223</v>
      </c>
      <c r="AU937" s="17" t="s">
        <v>165</v>
      </c>
      <c r="AY937" s="17" t="s">
        <v>157</v>
      </c>
      <c r="BE937" s="214">
        <f>IF(N937="základní",J937,0)</f>
        <v>0</v>
      </c>
      <c r="BF937" s="214">
        <f>IF(N937="snížená",J937,0)</f>
        <v>0</v>
      </c>
      <c r="BG937" s="214">
        <f>IF(N937="zákl. přenesená",J937,0)</f>
        <v>0</v>
      </c>
      <c r="BH937" s="214">
        <f>IF(N937="sníž. přenesená",J937,0)</f>
        <v>0</v>
      </c>
      <c r="BI937" s="214">
        <f>IF(N937="nulová",J937,0)</f>
        <v>0</v>
      </c>
      <c r="BJ937" s="17" t="s">
        <v>165</v>
      </c>
      <c r="BK937" s="214">
        <f>ROUND(I937*H937,0)</f>
        <v>0</v>
      </c>
      <c r="BL937" s="17" t="s">
        <v>164</v>
      </c>
      <c r="BM937" s="17" t="s">
        <v>3429</v>
      </c>
    </row>
    <row r="938" spans="2:51" s="11" customFormat="1" ht="12">
      <c r="B938" s="215"/>
      <c r="C938" s="216"/>
      <c r="D938" s="217" t="s">
        <v>167</v>
      </c>
      <c r="E938" s="218" t="s">
        <v>20</v>
      </c>
      <c r="F938" s="219" t="s">
        <v>3389</v>
      </c>
      <c r="G938" s="216"/>
      <c r="H938" s="220">
        <v>30</v>
      </c>
      <c r="I938" s="221"/>
      <c r="J938" s="216"/>
      <c r="K938" s="216"/>
      <c r="L938" s="222"/>
      <c r="M938" s="223"/>
      <c r="N938" s="224"/>
      <c r="O938" s="224"/>
      <c r="P938" s="224"/>
      <c r="Q938" s="224"/>
      <c r="R938" s="224"/>
      <c r="S938" s="224"/>
      <c r="T938" s="225"/>
      <c r="AT938" s="226" t="s">
        <v>167</v>
      </c>
      <c r="AU938" s="226" t="s">
        <v>165</v>
      </c>
      <c r="AV938" s="11" t="s">
        <v>165</v>
      </c>
      <c r="AW938" s="11" t="s">
        <v>34</v>
      </c>
      <c r="AX938" s="11" t="s">
        <v>8</v>
      </c>
      <c r="AY938" s="226" t="s">
        <v>157</v>
      </c>
    </row>
    <row r="939" spans="2:65" s="1" customFormat="1" ht="16.5" customHeight="1">
      <c r="B939" s="38"/>
      <c r="C939" s="248" t="s">
        <v>3430</v>
      </c>
      <c r="D939" s="248" t="s">
        <v>223</v>
      </c>
      <c r="E939" s="249" t="s">
        <v>3431</v>
      </c>
      <c r="F939" s="250" t="s">
        <v>1029</v>
      </c>
      <c r="G939" s="251" t="s">
        <v>434</v>
      </c>
      <c r="H939" s="252">
        <v>220</v>
      </c>
      <c r="I939" s="253"/>
      <c r="J939" s="252">
        <f>ROUND(I939*H939,0)</f>
        <v>0</v>
      </c>
      <c r="K939" s="250" t="s">
        <v>209</v>
      </c>
      <c r="L939" s="254"/>
      <c r="M939" s="255" t="s">
        <v>20</v>
      </c>
      <c r="N939" s="256" t="s">
        <v>46</v>
      </c>
      <c r="O939" s="79"/>
      <c r="P939" s="212">
        <f>O939*H939</f>
        <v>0</v>
      </c>
      <c r="Q939" s="212">
        <v>0</v>
      </c>
      <c r="R939" s="212">
        <f>Q939*H939</f>
        <v>0</v>
      </c>
      <c r="S939" s="212">
        <v>0</v>
      </c>
      <c r="T939" s="213">
        <f>S939*H939</f>
        <v>0</v>
      </c>
      <c r="AR939" s="17" t="s">
        <v>200</v>
      </c>
      <c r="AT939" s="17" t="s">
        <v>223</v>
      </c>
      <c r="AU939" s="17" t="s">
        <v>165</v>
      </c>
      <c r="AY939" s="17" t="s">
        <v>157</v>
      </c>
      <c r="BE939" s="214">
        <f>IF(N939="základní",J939,0)</f>
        <v>0</v>
      </c>
      <c r="BF939" s="214">
        <f>IF(N939="snížená",J939,0)</f>
        <v>0</v>
      </c>
      <c r="BG939" s="214">
        <f>IF(N939="zákl. přenesená",J939,0)</f>
        <v>0</v>
      </c>
      <c r="BH939" s="214">
        <f>IF(N939="sníž. přenesená",J939,0)</f>
        <v>0</v>
      </c>
      <c r="BI939" s="214">
        <f>IF(N939="nulová",J939,0)</f>
        <v>0</v>
      </c>
      <c r="BJ939" s="17" t="s">
        <v>165</v>
      </c>
      <c r="BK939" s="214">
        <f>ROUND(I939*H939,0)</f>
        <v>0</v>
      </c>
      <c r="BL939" s="17" t="s">
        <v>164</v>
      </c>
      <c r="BM939" s="17" t="s">
        <v>3432</v>
      </c>
    </row>
    <row r="940" spans="2:51" s="11" customFormat="1" ht="12">
      <c r="B940" s="215"/>
      <c r="C940" s="216"/>
      <c r="D940" s="217" t="s">
        <v>167</v>
      </c>
      <c r="E940" s="218" t="s">
        <v>20</v>
      </c>
      <c r="F940" s="219" t="s">
        <v>3433</v>
      </c>
      <c r="G940" s="216"/>
      <c r="H940" s="220">
        <v>220</v>
      </c>
      <c r="I940" s="221"/>
      <c r="J940" s="216"/>
      <c r="K940" s="216"/>
      <c r="L940" s="222"/>
      <c r="M940" s="223"/>
      <c r="N940" s="224"/>
      <c r="O940" s="224"/>
      <c r="P940" s="224"/>
      <c r="Q940" s="224"/>
      <c r="R940" s="224"/>
      <c r="S940" s="224"/>
      <c r="T940" s="225"/>
      <c r="AT940" s="226" t="s">
        <v>167</v>
      </c>
      <c r="AU940" s="226" t="s">
        <v>165</v>
      </c>
      <c r="AV940" s="11" t="s">
        <v>165</v>
      </c>
      <c r="AW940" s="11" t="s">
        <v>34</v>
      </c>
      <c r="AX940" s="11" t="s">
        <v>8</v>
      </c>
      <c r="AY940" s="226" t="s">
        <v>157</v>
      </c>
    </row>
    <row r="941" spans="2:65" s="1" customFormat="1" ht="16.5" customHeight="1">
      <c r="B941" s="38"/>
      <c r="C941" s="248" t="s">
        <v>3434</v>
      </c>
      <c r="D941" s="248" t="s">
        <v>223</v>
      </c>
      <c r="E941" s="249" t="s">
        <v>3435</v>
      </c>
      <c r="F941" s="250" t="s">
        <v>1034</v>
      </c>
      <c r="G941" s="251" t="s">
        <v>434</v>
      </c>
      <c r="H941" s="252">
        <v>2</v>
      </c>
      <c r="I941" s="253"/>
      <c r="J941" s="252">
        <f>ROUND(I941*H941,0)</f>
        <v>0</v>
      </c>
      <c r="K941" s="250" t="s">
        <v>209</v>
      </c>
      <c r="L941" s="254"/>
      <c r="M941" s="255" t="s">
        <v>20</v>
      </c>
      <c r="N941" s="256" t="s">
        <v>46</v>
      </c>
      <c r="O941" s="79"/>
      <c r="P941" s="212">
        <f>O941*H941</f>
        <v>0</v>
      </c>
      <c r="Q941" s="212">
        <v>0</v>
      </c>
      <c r="R941" s="212">
        <f>Q941*H941</f>
        <v>0</v>
      </c>
      <c r="S941" s="212">
        <v>0</v>
      </c>
      <c r="T941" s="213">
        <f>S941*H941</f>
        <v>0</v>
      </c>
      <c r="AR941" s="17" t="s">
        <v>200</v>
      </c>
      <c r="AT941" s="17" t="s">
        <v>223</v>
      </c>
      <c r="AU941" s="17" t="s">
        <v>165</v>
      </c>
      <c r="AY941" s="17" t="s">
        <v>157</v>
      </c>
      <c r="BE941" s="214">
        <f>IF(N941="základní",J941,0)</f>
        <v>0</v>
      </c>
      <c r="BF941" s="214">
        <f>IF(N941="snížená",J941,0)</f>
        <v>0</v>
      </c>
      <c r="BG941" s="214">
        <f>IF(N941="zákl. přenesená",J941,0)</f>
        <v>0</v>
      </c>
      <c r="BH941" s="214">
        <f>IF(N941="sníž. přenesená",J941,0)</f>
        <v>0</v>
      </c>
      <c r="BI941" s="214">
        <f>IF(N941="nulová",J941,0)</f>
        <v>0</v>
      </c>
      <c r="BJ941" s="17" t="s">
        <v>165</v>
      </c>
      <c r="BK941" s="214">
        <f>ROUND(I941*H941,0)</f>
        <v>0</v>
      </c>
      <c r="BL941" s="17" t="s">
        <v>164</v>
      </c>
      <c r="BM941" s="17" t="s">
        <v>3436</v>
      </c>
    </row>
    <row r="942" spans="2:51" s="11" customFormat="1" ht="12">
      <c r="B942" s="215"/>
      <c r="C942" s="216"/>
      <c r="D942" s="217" t="s">
        <v>167</v>
      </c>
      <c r="E942" s="218" t="s">
        <v>20</v>
      </c>
      <c r="F942" s="219" t="s">
        <v>165</v>
      </c>
      <c r="G942" s="216"/>
      <c r="H942" s="220">
        <v>2</v>
      </c>
      <c r="I942" s="221"/>
      <c r="J942" s="216"/>
      <c r="K942" s="216"/>
      <c r="L942" s="222"/>
      <c r="M942" s="223"/>
      <c r="N942" s="224"/>
      <c r="O942" s="224"/>
      <c r="P942" s="224"/>
      <c r="Q942" s="224"/>
      <c r="R942" s="224"/>
      <c r="S942" s="224"/>
      <c r="T942" s="225"/>
      <c r="AT942" s="226" t="s">
        <v>167</v>
      </c>
      <c r="AU942" s="226" t="s">
        <v>165</v>
      </c>
      <c r="AV942" s="11" t="s">
        <v>165</v>
      </c>
      <c r="AW942" s="11" t="s">
        <v>34</v>
      </c>
      <c r="AX942" s="11" t="s">
        <v>8</v>
      </c>
      <c r="AY942" s="226" t="s">
        <v>157</v>
      </c>
    </row>
    <row r="943" spans="2:65" s="1" customFormat="1" ht="16.5" customHeight="1">
      <c r="B943" s="38"/>
      <c r="C943" s="248" t="s">
        <v>3437</v>
      </c>
      <c r="D943" s="248" t="s">
        <v>223</v>
      </c>
      <c r="E943" s="249" t="s">
        <v>3438</v>
      </c>
      <c r="F943" s="250" t="s">
        <v>1038</v>
      </c>
      <c r="G943" s="251" t="s">
        <v>434</v>
      </c>
      <c r="H943" s="252">
        <v>10</v>
      </c>
      <c r="I943" s="253"/>
      <c r="J943" s="252">
        <f>ROUND(I943*H943,0)</f>
        <v>0</v>
      </c>
      <c r="K943" s="250" t="s">
        <v>209</v>
      </c>
      <c r="L943" s="254"/>
      <c r="M943" s="255" t="s">
        <v>20</v>
      </c>
      <c r="N943" s="256" t="s">
        <v>46</v>
      </c>
      <c r="O943" s="79"/>
      <c r="P943" s="212">
        <f>O943*H943</f>
        <v>0</v>
      </c>
      <c r="Q943" s="212">
        <v>0</v>
      </c>
      <c r="R943" s="212">
        <f>Q943*H943</f>
        <v>0</v>
      </c>
      <c r="S943" s="212">
        <v>0</v>
      </c>
      <c r="T943" s="213">
        <f>S943*H943</f>
        <v>0</v>
      </c>
      <c r="AR943" s="17" t="s">
        <v>200</v>
      </c>
      <c r="AT943" s="17" t="s">
        <v>223</v>
      </c>
      <c r="AU943" s="17" t="s">
        <v>165</v>
      </c>
      <c r="AY943" s="17" t="s">
        <v>157</v>
      </c>
      <c r="BE943" s="214">
        <f>IF(N943="základní",J943,0)</f>
        <v>0</v>
      </c>
      <c r="BF943" s="214">
        <f>IF(N943="snížená",J943,0)</f>
        <v>0</v>
      </c>
      <c r="BG943" s="214">
        <f>IF(N943="zákl. přenesená",J943,0)</f>
        <v>0</v>
      </c>
      <c r="BH943" s="214">
        <f>IF(N943="sníž. přenesená",J943,0)</f>
        <v>0</v>
      </c>
      <c r="BI943" s="214">
        <f>IF(N943="nulová",J943,0)</f>
        <v>0</v>
      </c>
      <c r="BJ943" s="17" t="s">
        <v>165</v>
      </c>
      <c r="BK943" s="214">
        <f>ROUND(I943*H943,0)</f>
        <v>0</v>
      </c>
      <c r="BL943" s="17" t="s">
        <v>164</v>
      </c>
      <c r="BM943" s="17" t="s">
        <v>3439</v>
      </c>
    </row>
    <row r="944" spans="2:51" s="11" customFormat="1" ht="12">
      <c r="B944" s="215"/>
      <c r="C944" s="216"/>
      <c r="D944" s="217" t="s">
        <v>167</v>
      </c>
      <c r="E944" s="218" t="s">
        <v>20</v>
      </c>
      <c r="F944" s="219" t="s">
        <v>974</v>
      </c>
      <c r="G944" s="216"/>
      <c r="H944" s="220">
        <v>10</v>
      </c>
      <c r="I944" s="221"/>
      <c r="J944" s="216"/>
      <c r="K944" s="216"/>
      <c r="L944" s="222"/>
      <c r="M944" s="223"/>
      <c r="N944" s="224"/>
      <c r="O944" s="224"/>
      <c r="P944" s="224"/>
      <c r="Q944" s="224"/>
      <c r="R944" s="224"/>
      <c r="S944" s="224"/>
      <c r="T944" s="225"/>
      <c r="AT944" s="226" t="s">
        <v>167</v>
      </c>
      <c r="AU944" s="226" t="s">
        <v>165</v>
      </c>
      <c r="AV944" s="11" t="s">
        <v>165</v>
      </c>
      <c r="AW944" s="11" t="s">
        <v>34</v>
      </c>
      <c r="AX944" s="11" t="s">
        <v>8</v>
      </c>
      <c r="AY944" s="226" t="s">
        <v>157</v>
      </c>
    </row>
    <row r="945" spans="2:65" s="1" customFormat="1" ht="16.5" customHeight="1">
      <c r="B945" s="38"/>
      <c r="C945" s="248" t="s">
        <v>3440</v>
      </c>
      <c r="D945" s="248" t="s">
        <v>223</v>
      </c>
      <c r="E945" s="249" t="s">
        <v>3441</v>
      </c>
      <c r="F945" s="250" t="s">
        <v>1042</v>
      </c>
      <c r="G945" s="251" t="s">
        <v>434</v>
      </c>
      <c r="H945" s="252">
        <v>80</v>
      </c>
      <c r="I945" s="253"/>
      <c r="J945" s="252">
        <f>ROUND(I945*H945,0)</f>
        <v>0</v>
      </c>
      <c r="K945" s="250" t="s">
        <v>209</v>
      </c>
      <c r="L945" s="254"/>
      <c r="M945" s="255" t="s">
        <v>20</v>
      </c>
      <c r="N945" s="256" t="s">
        <v>46</v>
      </c>
      <c r="O945" s="79"/>
      <c r="P945" s="212">
        <f>O945*H945</f>
        <v>0</v>
      </c>
      <c r="Q945" s="212">
        <v>0</v>
      </c>
      <c r="R945" s="212">
        <f>Q945*H945</f>
        <v>0</v>
      </c>
      <c r="S945" s="212">
        <v>0</v>
      </c>
      <c r="T945" s="213">
        <f>S945*H945</f>
        <v>0</v>
      </c>
      <c r="AR945" s="17" t="s">
        <v>200</v>
      </c>
      <c r="AT945" s="17" t="s">
        <v>223</v>
      </c>
      <c r="AU945" s="17" t="s">
        <v>165</v>
      </c>
      <c r="AY945" s="17" t="s">
        <v>157</v>
      </c>
      <c r="BE945" s="214">
        <f>IF(N945="základní",J945,0)</f>
        <v>0</v>
      </c>
      <c r="BF945" s="214">
        <f>IF(N945="snížená",J945,0)</f>
        <v>0</v>
      </c>
      <c r="BG945" s="214">
        <f>IF(N945="zákl. přenesená",J945,0)</f>
        <v>0</v>
      </c>
      <c r="BH945" s="214">
        <f>IF(N945="sníž. přenesená",J945,0)</f>
        <v>0</v>
      </c>
      <c r="BI945" s="214">
        <f>IF(N945="nulová",J945,0)</f>
        <v>0</v>
      </c>
      <c r="BJ945" s="17" t="s">
        <v>165</v>
      </c>
      <c r="BK945" s="214">
        <f>ROUND(I945*H945,0)</f>
        <v>0</v>
      </c>
      <c r="BL945" s="17" t="s">
        <v>164</v>
      </c>
      <c r="BM945" s="17" t="s">
        <v>3442</v>
      </c>
    </row>
    <row r="946" spans="2:51" s="11" customFormat="1" ht="12">
      <c r="B946" s="215"/>
      <c r="C946" s="216"/>
      <c r="D946" s="217" t="s">
        <v>167</v>
      </c>
      <c r="E946" s="218" t="s">
        <v>20</v>
      </c>
      <c r="F946" s="219" t="s">
        <v>3426</v>
      </c>
      <c r="G946" s="216"/>
      <c r="H946" s="220">
        <v>80</v>
      </c>
      <c r="I946" s="221"/>
      <c r="J946" s="216"/>
      <c r="K946" s="216"/>
      <c r="L946" s="222"/>
      <c r="M946" s="223"/>
      <c r="N946" s="224"/>
      <c r="O946" s="224"/>
      <c r="P946" s="224"/>
      <c r="Q946" s="224"/>
      <c r="R946" s="224"/>
      <c r="S946" s="224"/>
      <c r="T946" s="225"/>
      <c r="AT946" s="226" t="s">
        <v>167</v>
      </c>
      <c r="AU946" s="226" t="s">
        <v>165</v>
      </c>
      <c r="AV946" s="11" t="s">
        <v>165</v>
      </c>
      <c r="AW946" s="11" t="s">
        <v>34</v>
      </c>
      <c r="AX946" s="11" t="s">
        <v>8</v>
      </c>
      <c r="AY946" s="226" t="s">
        <v>157</v>
      </c>
    </row>
    <row r="947" spans="2:65" s="1" customFormat="1" ht="16.5" customHeight="1">
      <c r="B947" s="38"/>
      <c r="C947" s="248" t="s">
        <v>1353</v>
      </c>
      <c r="D947" s="248" t="s">
        <v>223</v>
      </c>
      <c r="E947" s="249" t="s">
        <v>3443</v>
      </c>
      <c r="F947" s="250" t="s">
        <v>1047</v>
      </c>
      <c r="G947" s="251" t="s">
        <v>434</v>
      </c>
      <c r="H947" s="252">
        <v>50</v>
      </c>
      <c r="I947" s="253"/>
      <c r="J947" s="252">
        <f>ROUND(I947*H947,0)</f>
        <v>0</v>
      </c>
      <c r="K947" s="250" t="s">
        <v>209</v>
      </c>
      <c r="L947" s="254"/>
      <c r="M947" s="255" t="s">
        <v>20</v>
      </c>
      <c r="N947" s="256" t="s">
        <v>46</v>
      </c>
      <c r="O947" s="79"/>
      <c r="P947" s="212">
        <f>O947*H947</f>
        <v>0</v>
      </c>
      <c r="Q947" s="212">
        <v>0</v>
      </c>
      <c r="R947" s="212">
        <f>Q947*H947</f>
        <v>0</v>
      </c>
      <c r="S947" s="212">
        <v>0</v>
      </c>
      <c r="T947" s="213">
        <f>S947*H947</f>
        <v>0</v>
      </c>
      <c r="AR947" s="17" t="s">
        <v>200</v>
      </c>
      <c r="AT947" s="17" t="s">
        <v>223</v>
      </c>
      <c r="AU947" s="17" t="s">
        <v>165</v>
      </c>
      <c r="AY947" s="17" t="s">
        <v>157</v>
      </c>
      <c r="BE947" s="214">
        <f>IF(N947="základní",J947,0)</f>
        <v>0</v>
      </c>
      <c r="BF947" s="214">
        <f>IF(N947="snížená",J947,0)</f>
        <v>0</v>
      </c>
      <c r="BG947" s="214">
        <f>IF(N947="zákl. přenesená",J947,0)</f>
        <v>0</v>
      </c>
      <c r="BH947" s="214">
        <f>IF(N947="sníž. přenesená",J947,0)</f>
        <v>0</v>
      </c>
      <c r="BI947" s="214">
        <f>IF(N947="nulová",J947,0)</f>
        <v>0</v>
      </c>
      <c r="BJ947" s="17" t="s">
        <v>165</v>
      </c>
      <c r="BK947" s="214">
        <f>ROUND(I947*H947,0)</f>
        <v>0</v>
      </c>
      <c r="BL947" s="17" t="s">
        <v>164</v>
      </c>
      <c r="BM947" s="17" t="s">
        <v>3444</v>
      </c>
    </row>
    <row r="948" spans="2:51" s="11" customFormat="1" ht="12">
      <c r="B948" s="215"/>
      <c r="C948" s="216"/>
      <c r="D948" s="217" t="s">
        <v>167</v>
      </c>
      <c r="E948" s="218" t="s">
        <v>20</v>
      </c>
      <c r="F948" s="219" t="s">
        <v>3445</v>
      </c>
      <c r="G948" s="216"/>
      <c r="H948" s="220">
        <v>50</v>
      </c>
      <c r="I948" s="221"/>
      <c r="J948" s="216"/>
      <c r="K948" s="216"/>
      <c r="L948" s="222"/>
      <c r="M948" s="223"/>
      <c r="N948" s="224"/>
      <c r="O948" s="224"/>
      <c r="P948" s="224"/>
      <c r="Q948" s="224"/>
      <c r="R948" s="224"/>
      <c r="S948" s="224"/>
      <c r="T948" s="225"/>
      <c r="AT948" s="226" t="s">
        <v>167</v>
      </c>
      <c r="AU948" s="226" t="s">
        <v>165</v>
      </c>
      <c r="AV948" s="11" t="s">
        <v>165</v>
      </c>
      <c r="AW948" s="11" t="s">
        <v>34</v>
      </c>
      <c r="AX948" s="11" t="s">
        <v>8</v>
      </c>
      <c r="AY948" s="226" t="s">
        <v>157</v>
      </c>
    </row>
    <row r="949" spans="2:65" s="1" customFormat="1" ht="16.5" customHeight="1">
      <c r="B949" s="38"/>
      <c r="C949" s="248" t="s">
        <v>3446</v>
      </c>
      <c r="D949" s="248" t="s">
        <v>223</v>
      </c>
      <c r="E949" s="249" t="s">
        <v>3447</v>
      </c>
      <c r="F949" s="250" t="s">
        <v>1052</v>
      </c>
      <c r="G949" s="251" t="s">
        <v>434</v>
      </c>
      <c r="H949" s="252">
        <v>20</v>
      </c>
      <c r="I949" s="253"/>
      <c r="J949" s="252">
        <f>ROUND(I949*H949,0)</f>
        <v>0</v>
      </c>
      <c r="K949" s="250" t="s">
        <v>209</v>
      </c>
      <c r="L949" s="254"/>
      <c r="M949" s="255" t="s">
        <v>20</v>
      </c>
      <c r="N949" s="256" t="s">
        <v>46</v>
      </c>
      <c r="O949" s="79"/>
      <c r="P949" s="212">
        <f>O949*H949</f>
        <v>0</v>
      </c>
      <c r="Q949" s="212">
        <v>0</v>
      </c>
      <c r="R949" s="212">
        <f>Q949*H949</f>
        <v>0</v>
      </c>
      <c r="S949" s="212">
        <v>0</v>
      </c>
      <c r="T949" s="213">
        <f>S949*H949</f>
        <v>0</v>
      </c>
      <c r="AR949" s="17" t="s">
        <v>200</v>
      </c>
      <c r="AT949" s="17" t="s">
        <v>223</v>
      </c>
      <c r="AU949" s="17" t="s">
        <v>165</v>
      </c>
      <c r="AY949" s="17" t="s">
        <v>157</v>
      </c>
      <c r="BE949" s="214">
        <f>IF(N949="základní",J949,0)</f>
        <v>0</v>
      </c>
      <c r="BF949" s="214">
        <f>IF(N949="snížená",J949,0)</f>
        <v>0</v>
      </c>
      <c r="BG949" s="214">
        <f>IF(N949="zákl. přenesená",J949,0)</f>
        <v>0</v>
      </c>
      <c r="BH949" s="214">
        <f>IF(N949="sníž. přenesená",J949,0)</f>
        <v>0</v>
      </c>
      <c r="BI949" s="214">
        <f>IF(N949="nulová",J949,0)</f>
        <v>0</v>
      </c>
      <c r="BJ949" s="17" t="s">
        <v>165</v>
      </c>
      <c r="BK949" s="214">
        <f>ROUND(I949*H949,0)</f>
        <v>0</v>
      </c>
      <c r="BL949" s="17" t="s">
        <v>164</v>
      </c>
      <c r="BM949" s="17" t="s">
        <v>3448</v>
      </c>
    </row>
    <row r="950" spans="2:51" s="11" customFormat="1" ht="12">
      <c r="B950" s="215"/>
      <c r="C950" s="216"/>
      <c r="D950" s="217" t="s">
        <v>167</v>
      </c>
      <c r="E950" s="218" t="s">
        <v>20</v>
      </c>
      <c r="F950" s="219" t="s">
        <v>3401</v>
      </c>
      <c r="G950" s="216"/>
      <c r="H950" s="220">
        <v>20</v>
      </c>
      <c r="I950" s="221"/>
      <c r="J950" s="216"/>
      <c r="K950" s="216"/>
      <c r="L950" s="222"/>
      <c r="M950" s="223"/>
      <c r="N950" s="224"/>
      <c r="O950" s="224"/>
      <c r="P950" s="224"/>
      <c r="Q950" s="224"/>
      <c r="R950" s="224"/>
      <c r="S950" s="224"/>
      <c r="T950" s="225"/>
      <c r="AT950" s="226" t="s">
        <v>167</v>
      </c>
      <c r="AU950" s="226" t="s">
        <v>165</v>
      </c>
      <c r="AV950" s="11" t="s">
        <v>165</v>
      </c>
      <c r="AW950" s="11" t="s">
        <v>34</v>
      </c>
      <c r="AX950" s="11" t="s">
        <v>8</v>
      </c>
      <c r="AY950" s="226" t="s">
        <v>157</v>
      </c>
    </row>
    <row r="951" spans="2:65" s="1" customFormat="1" ht="16.5" customHeight="1">
      <c r="B951" s="38"/>
      <c r="C951" s="248" t="s">
        <v>3449</v>
      </c>
      <c r="D951" s="248" t="s">
        <v>223</v>
      </c>
      <c r="E951" s="249" t="s">
        <v>3450</v>
      </c>
      <c r="F951" s="250" t="s">
        <v>1057</v>
      </c>
      <c r="G951" s="251" t="s">
        <v>434</v>
      </c>
      <c r="H951" s="252">
        <v>10</v>
      </c>
      <c r="I951" s="253"/>
      <c r="J951" s="252">
        <f>ROUND(I951*H951,0)</f>
        <v>0</v>
      </c>
      <c r="K951" s="250" t="s">
        <v>209</v>
      </c>
      <c r="L951" s="254"/>
      <c r="M951" s="255" t="s">
        <v>20</v>
      </c>
      <c r="N951" s="256" t="s">
        <v>46</v>
      </c>
      <c r="O951" s="79"/>
      <c r="P951" s="212">
        <f>O951*H951</f>
        <v>0</v>
      </c>
      <c r="Q951" s="212">
        <v>0</v>
      </c>
      <c r="R951" s="212">
        <f>Q951*H951</f>
        <v>0</v>
      </c>
      <c r="S951" s="212">
        <v>0</v>
      </c>
      <c r="T951" s="213">
        <f>S951*H951</f>
        <v>0</v>
      </c>
      <c r="AR951" s="17" t="s">
        <v>200</v>
      </c>
      <c r="AT951" s="17" t="s">
        <v>223</v>
      </c>
      <c r="AU951" s="17" t="s">
        <v>165</v>
      </c>
      <c r="AY951" s="17" t="s">
        <v>157</v>
      </c>
      <c r="BE951" s="214">
        <f>IF(N951="základní",J951,0)</f>
        <v>0</v>
      </c>
      <c r="BF951" s="214">
        <f>IF(N951="snížená",J951,0)</f>
        <v>0</v>
      </c>
      <c r="BG951" s="214">
        <f>IF(N951="zákl. přenesená",J951,0)</f>
        <v>0</v>
      </c>
      <c r="BH951" s="214">
        <f>IF(N951="sníž. přenesená",J951,0)</f>
        <v>0</v>
      </c>
      <c r="BI951" s="214">
        <f>IF(N951="nulová",J951,0)</f>
        <v>0</v>
      </c>
      <c r="BJ951" s="17" t="s">
        <v>165</v>
      </c>
      <c r="BK951" s="214">
        <f>ROUND(I951*H951,0)</f>
        <v>0</v>
      </c>
      <c r="BL951" s="17" t="s">
        <v>164</v>
      </c>
      <c r="BM951" s="17" t="s">
        <v>3451</v>
      </c>
    </row>
    <row r="952" spans="2:51" s="11" customFormat="1" ht="12">
      <c r="B952" s="215"/>
      <c r="C952" s="216"/>
      <c r="D952" s="217" t="s">
        <v>167</v>
      </c>
      <c r="E952" s="218" t="s">
        <v>20</v>
      </c>
      <c r="F952" s="219" t="s">
        <v>974</v>
      </c>
      <c r="G952" s="216"/>
      <c r="H952" s="220">
        <v>10</v>
      </c>
      <c r="I952" s="221"/>
      <c r="J952" s="216"/>
      <c r="K952" s="216"/>
      <c r="L952" s="222"/>
      <c r="M952" s="223"/>
      <c r="N952" s="224"/>
      <c r="O952" s="224"/>
      <c r="P952" s="224"/>
      <c r="Q952" s="224"/>
      <c r="R952" s="224"/>
      <c r="S952" s="224"/>
      <c r="T952" s="225"/>
      <c r="AT952" s="226" t="s">
        <v>167</v>
      </c>
      <c r="AU952" s="226" t="s">
        <v>165</v>
      </c>
      <c r="AV952" s="11" t="s">
        <v>165</v>
      </c>
      <c r="AW952" s="11" t="s">
        <v>34</v>
      </c>
      <c r="AX952" s="11" t="s">
        <v>8</v>
      </c>
      <c r="AY952" s="226" t="s">
        <v>157</v>
      </c>
    </row>
    <row r="953" spans="2:65" s="1" customFormat="1" ht="16.5" customHeight="1">
      <c r="B953" s="38"/>
      <c r="C953" s="248" t="s">
        <v>3452</v>
      </c>
      <c r="D953" s="248" t="s">
        <v>223</v>
      </c>
      <c r="E953" s="249" t="s">
        <v>991</v>
      </c>
      <c r="F953" s="250" t="s">
        <v>992</v>
      </c>
      <c r="G953" s="251" t="s">
        <v>434</v>
      </c>
      <c r="H953" s="252">
        <v>10</v>
      </c>
      <c r="I953" s="253"/>
      <c r="J953" s="252">
        <f>ROUND(I953*H953,0)</f>
        <v>0</v>
      </c>
      <c r="K953" s="250" t="s">
        <v>209</v>
      </c>
      <c r="L953" s="254"/>
      <c r="M953" s="255" t="s">
        <v>20</v>
      </c>
      <c r="N953" s="256" t="s">
        <v>46</v>
      </c>
      <c r="O953" s="79"/>
      <c r="P953" s="212">
        <f>O953*H953</f>
        <v>0</v>
      </c>
      <c r="Q953" s="212">
        <v>0</v>
      </c>
      <c r="R953" s="212">
        <f>Q953*H953</f>
        <v>0</v>
      </c>
      <c r="S953" s="212">
        <v>0</v>
      </c>
      <c r="T953" s="213">
        <f>S953*H953</f>
        <v>0</v>
      </c>
      <c r="AR953" s="17" t="s">
        <v>200</v>
      </c>
      <c r="AT953" s="17" t="s">
        <v>223</v>
      </c>
      <c r="AU953" s="17" t="s">
        <v>165</v>
      </c>
      <c r="AY953" s="17" t="s">
        <v>157</v>
      </c>
      <c r="BE953" s="214">
        <f>IF(N953="základní",J953,0)</f>
        <v>0</v>
      </c>
      <c r="BF953" s="214">
        <f>IF(N953="snížená",J953,0)</f>
        <v>0</v>
      </c>
      <c r="BG953" s="214">
        <f>IF(N953="zákl. přenesená",J953,0)</f>
        <v>0</v>
      </c>
      <c r="BH953" s="214">
        <f>IF(N953="sníž. přenesená",J953,0)</f>
        <v>0</v>
      </c>
      <c r="BI953" s="214">
        <f>IF(N953="nulová",J953,0)</f>
        <v>0</v>
      </c>
      <c r="BJ953" s="17" t="s">
        <v>165</v>
      </c>
      <c r="BK953" s="214">
        <f>ROUND(I953*H953,0)</f>
        <v>0</v>
      </c>
      <c r="BL953" s="17" t="s">
        <v>164</v>
      </c>
      <c r="BM953" s="17" t="s">
        <v>3453</v>
      </c>
    </row>
    <row r="954" spans="2:51" s="11" customFormat="1" ht="12">
      <c r="B954" s="215"/>
      <c r="C954" s="216"/>
      <c r="D954" s="217" t="s">
        <v>167</v>
      </c>
      <c r="E954" s="218" t="s">
        <v>20</v>
      </c>
      <c r="F954" s="219" t="s">
        <v>974</v>
      </c>
      <c r="G954" s="216"/>
      <c r="H954" s="220">
        <v>10</v>
      </c>
      <c r="I954" s="221"/>
      <c r="J954" s="216"/>
      <c r="K954" s="216"/>
      <c r="L954" s="222"/>
      <c r="M954" s="223"/>
      <c r="N954" s="224"/>
      <c r="O954" s="224"/>
      <c r="P954" s="224"/>
      <c r="Q954" s="224"/>
      <c r="R954" s="224"/>
      <c r="S954" s="224"/>
      <c r="T954" s="225"/>
      <c r="AT954" s="226" t="s">
        <v>167</v>
      </c>
      <c r="AU954" s="226" t="s">
        <v>165</v>
      </c>
      <c r="AV954" s="11" t="s">
        <v>165</v>
      </c>
      <c r="AW954" s="11" t="s">
        <v>34</v>
      </c>
      <c r="AX954" s="11" t="s">
        <v>8</v>
      </c>
      <c r="AY954" s="226" t="s">
        <v>157</v>
      </c>
    </row>
    <row r="955" spans="2:65" s="1" customFormat="1" ht="16.5" customHeight="1">
      <c r="B955" s="38"/>
      <c r="C955" s="248" t="s">
        <v>3454</v>
      </c>
      <c r="D955" s="248" t="s">
        <v>223</v>
      </c>
      <c r="E955" s="249" t="s">
        <v>3455</v>
      </c>
      <c r="F955" s="250" t="s">
        <v>1064</v>
      </c>
      <c r="G955" s="251" t="s">
        <v>541</v>
      </c>
      <c r="H955" s="252">
        <v>30</v>
      </c>
      <c r="I955" s="253"/>
      <c r="J955" s="252">
        <f>ROUND(I955*H955,0)</f>
        <v>0</v>
      </c>
      <c r="K955" s="250" t="s">
        <v>209</v>
      </c>
      <c r="L955" s="254"/>
      <c r="M955" s="255" t="s">
        <v>20</v>
      </c>
      <c r="N955" s="256" t="s">
        <v>46</v>
      </c>
      <c r="O955" s="79"/>
      <c r="P955" s="212">
        <f>O955*H955</f>
        <v>0</v>
      </c>
      <c r="Q955" s="212">
        <v>0</v>
      </c>
      <c r="R955" s="212">
        <f>Q955*H955</f>
        <v>0</v>
      </c>
      <c r="S955" s="212">
        <v>0</v>
      </c>
      <c r="T955" s="213">
        <f>S955*H955</f>
        <v>0</v>
      </c>
      <c r="AR955" s="17" t="s">
        <v>200</v>
      </c>
      <c r="AT955" s="17" t="s">
        <v>223</v>
      </c>
      <c r="AU955" s="17" t="s">
        <v>165</v>
      </c>
      <c r="AY955" s="17" t="s">
        <v>157</v>
      </c>
      <c r="BE955" s="214">
        <f>IF(N955="základní",J955,0)</f>
        <v>0</v>
      </c>
      <c r="BF955" s="214">
        <f>IF(N955="snížená",J955,0)</f>
        <v>0</v>
      </c>
      <c r="BG955" s="214">
        <f>IF(N955="zákl. přenesená",J955,0)</f>
        <v>0</v>
      </c>
      <c r="BH955" s="214">
        <f>IF(N955="sníž. přenesená",J955,0)</f>
        <v>0</v>
      </c>
      <c r="BI955" s="214">
        <f>IF(N955="nulová",J955,0)</f>
        <v>0</v>
      </c>
      <c r="BJ955" s="17" t="s">
        <v>165</v>
      </c>
      <c r="BK955" s="214">
        <f>ROUND(I955*H955,0)</f>
        <v>0</v>
      </c>
      <c r="BL955" s="17" t="s">
        <v>164</v>
      </c>
      <c r="BM955" s="17" t="s">
        <v>3456</v>
      </c>
    </row>
    <row r="956" spans="2:63" s="10" customFormat="1" ht="22.8" customHeight="1">
      <c r="B956" s="188"/>
      <c r="C956" s="189"/>
      <c r="D956" s="190" t="s">
        <v>73</v>
      </c>
      <c r="E956" s="202" t="s">
        <v>1066</v>
      </c>
      <c r="F956" s="202" t="s">
        <v>1067</v>
      </c>
      <c r="G956" s="189"/>
      <c r="H956" s="189"/>
      <c r="I956" s="192"/>
      <c r="J956" s="203">
        <f>BK956</f>
        <v>0</v>
      </c>
      <c r="K956" s="189"/>
      <c r="L956" s="194"/>
      <c r="M956" s="195"/>
      <c r="N956" s="196"/>
      <c r="O956" s="196"/>
      <c r="P956" s="197">
        <f>SUM(P957:P971)</f>
        <v>0</v>
      </c>
      <c r="Q956" s="196"/>
      <c r="R956" s="197">
        <f>SUM(R957:R971)</f>
        <v>8.7535713</v>
      </c>
      <c r="S956" s="196"/>
      <c r="T956" s="198">
        <f>SUM(T957:T971)</f>
        <v>8.406149999999998</v>
      </c>
      <c r="AR956" s="199" t="s">
        <v>165</v>
      </c>
      <c r="AT956" s="200" t="s">
        <v>73</v>
      </c>
      <c r="AU956" s="200" t="s">
        <v>8</v>
      </c>
      <c r="AY956" s="199" t="s">
        <v>157</v>
      </c>
      <c r="BK956" s="201">
        <f>SUM(BK957:BK971)</f>
        <v>0</v>
      </c>
    </row>
    <row r="957" spans="2:65" s="1" customFormat="1" ht="16.5" customHeight="1">
      <c r="B957" s="38"/>
      <c r="C957" s="204" t="s">
        <v>3457</v>
      </c>
      <c r="D957" s="204" t="s">
        <v>159</v>
      </c>
      <c r="E957" s="205" t="s">
        <v>1069</v>
      </c>
      <c r="F957" s="206" t="s">
        <v>1070</v>
      </c>
      <c r="G957" s="207" t="s">
        <v>434</v>
      </c>
      <c r="H957" s="208">
        <v>38</v>
      </c>
      <c r="I957" s="209"/>
      <c r="J957" s="208">
        <f>ROUND(I957*H957,0)</f>
        <v>0</v>
      </c>
      <c r="K957" s="206" t="s">
        <v>209</v>
      </c>
      <c r="L957" s="43"/>
      <c r="M957" s="210" t="s">
        <v>20</v>
      </c>
      <c r="N957" s="211" t="s">
        <v>46</v>
      </c>
      <c r="O957" s="79"/>
      <c r="P957" s="212">
        <f>O957*H957</f>
        <v>0</v>
      </c>
      <c r="Q957" s="212">
        <v>0</v>
      </c>
      <c r="R957" s="212">
        <f>Q957*H957</f>
        <v>0</v>
      </c>
      <c r="S957" s="212">
        <v>0</v>
      </c>
      <c r="T957" s="213">
        <f>S957*H957</f>
        <v>0</v>
      </c>
      <c r="AR957" s="17" t="s">
        <v>247</v>
      </c>
      <c r="AT957" s="17" t="s">
        <v>159</v>
      </c>
      <c r="AU957" s="17" t="s">
        <v>165</v>
      </c>
      <c r="AY957" s="17" t="s">
        <v>157</v>
      </c>
      <c r="BE957" s="214">
        <f>IF(N957="základní",J957,0)</f>
        <v>0</v>
      </c>
      <c r="BF957" s="214">
        <f>IF(N957="snížená",J957,0)</f>
        <v>0</v>
      </c>
      <c r="BG957" s="214">
        <f>IF(N957="zákl. přenesená",J957,0)</f>
        <v>0</v>
      </c>
      <c r="BH957" s="214">
        <f>IF(N957="sníž. přenesená",J957,0)</f>
        <v>0</v>
      </c>
      <c r="BI957" s="214">
        <f>IF(N957="nulová",J957,0)</f>
        <v>0</v>
      </c>
      <c r="BJ957" s="17" t="s">
        <v>165</v>
      </c>
      <c r="BK957" s="214">
        <f>ROUND(I957*H957,0)</f>
        <v>0</v>
      </c>
      <c r="BL957" s="17" t="s">
        <v>247</v>
      </c>
      <c r="BM957" s="17" t="s">
        <v>3458</v>
      </c>
    </row>
    <row r="958" spans="2:51" s="11" customFormat="1" ht="12">
      <c r="B958" s="215"/>
      <c r="C958" s="216"/>
      <c r="D958" s="217" t="s">
        <v>167</v>
      </c>
      <c r="E958" s="218" t="s">
        <v>20</v>
      </c>
      <c r="F958" s="219" t="s">
        <v>3459</v>
      </c>
      <c r="G958" s="216"/>
      <c r="H958" s="220">
        <v>38</v>
      </c>
      <c r="I958" s="221"/>
      <c r="J958" s="216"/>
      <c r="K958" s="216"/>
      <c r="L958" s="222"/>
      <c r="M958" s="223"/>
      <c r="N958" s="224"/>
      <c r="O958" s="224"/>
      <c r="P958" s="224"/>
      <c r="Q958" s="224"/>
      <c r="R958" s="224"/>
      <c r="S958" s="224"/>
      <c r="T958" s="225"/>
      <c r="AT958" s="226" t="s">
        <v>167</v>
      </c>
      <c r="AU958" s="226" t="s">
        <v>165</v>
      </c>
      <c r="AV958" s="11" t="s">
        <v>165</v>
      </c>
      <c r="AW958" s="11" t="s">
        <v>34</v>
      </c>
      <c r="AX958" s="11" t="s">
        <v>8</v>
      </c>
      <c r="AY958" s="226" t="s">
        <v>157</v>
      </c>
    </row>
    <row r="959" spans="2:65" s="1" customFormat="1" ht="22.5" customHeight="1">
      <c r="B959" s="38"/>
      <c r="C959" s="204" t="s">
        <v>3460</v>
      </c>
      <c r="D959" s="204" t="s">
        <v>159</v>
      </c>
      <c r="E959" s="205" t="s">
        <v>1074</v>
      </c>
      <c r="F959" s="206" t="s">
        <v>1075</v>
      </c>
      <c r="G959" s="207" t="s">
        <v>162</v>
      </c>
      <c r="H959" s="208">
        <v>560.41</v>
      </c>
      <c r="I959" s="209"/>
      <c r="J959" s="208">
        <f>ROUND(I959*H959,0)</f>
        <v>0</v>
      </c>
      <c r="K959" s="206" t="s">
        <v>163</v>
      </c>
      <c r="L959" s="43"/>
      <c r="M959" s="210" t="s">
        <v>20</v>
      </c>
      <c r="N959" s="211" t="s">
        <v>46</v>
      </c>
      <c r="O959" s="79"/>
      <c r="P959" s="212">
        <f>O959*H959</f>
        <v>0</v>
      </c>
      <c r="Q959" s="212">
        <v>0</v>
      </c>
      <c r="R959" s="212">
        <f>Q959*H959</f>
        <v>0</v>
      </c>
      <c r="S959" s="212">
        <v>0</v>
      </c>
      <c r="T959" s="213">
        <f>S959*H959</f>
        <v>0</v>
      </c>
      <c r="AR959" s="17" t="s">
        <v>247</v>
      </c>
      <c r="AT959" s="17" t="s">
        <v>159</v>
      </c>
      <c r="AU959" s="17" t="s">
        <v>165</v>
      </c>
      <c r="AY959" s="17" t="s">
        <v>157</v>
      </c>
      <c r="BE959" s="214">
        <f>IF(N959="základní",J959,0)</f>
        <v>0</v>
      </c>
      <c r="BF959" s="214">
        <f>IF(N959="snížená",J959,0)</f>
        <v>0</v>
      </c>
      <c r="BG959" s="214">
        <f>IF(N959="zákl. přenesená",J959,0)</f>
        <v>0</v>
      </c>
      <c r="BH959" s="214">
        <f>IF(N959="sníž. přenesená",J959,0)</f>
        <v>0</v>
      </c>
      <c r="BI959" s="214">
        <f>IF(N959="nulová",J959,0)</f>
        <v>0</v>
      </c>
      <c r="BJ959" s="17" t="s">
        <v>165</v>
      </c>
      <c r="BK959" s="214">
        <f>ROUND(I959*H959,0)</f>
        <v>0</v>
      </c>
      <c r="BL959" s="17" t="s">
        <v>247</v>
      </c>
      <c r="BM959" s="17" t="s">
        <v>3461</v>
      </c>
    </row>
    <row r="960" spans="2:51" s="11" customFormat="1" ht="12">
      <c r="B960" s="215"/>
      <c r="C960" s="216"/>
      <c r="D960" s="217" t="s">
        <v>167</v>
      </c>
      <c r="E960" s="218" t="s">
        <v>20</v>
      </c>
      <c r="F960" s="219" t="s">
        <v>3462</v>
      </c>
      <c r="G960" s="216"/>
      <c r="H960" s="220">
        <v>560.41</v>
      </c>
      <c r="I960" s="221"/>
      <c r="J960" s="216"/>
      <c r="K960" s="216"/>
      <c r="L960" s="222"/>
      <c r="M960" s="223"/>
      <c r="N960" s="224"/>
      <c r="O960" s="224"/>
      <c r="P960" s="224"/>
      <c r="Q960" s="224"/>
      <c r="R960" s="224"/>
      <c r="S960" s="224"/>
      <c r="T960" s="225"/>
      <c r="AT960" s="226" t="s">
        <v>167</v>
      </c>
      <c r="AU960" s="226" t="s">
        <v>165</v>
      </c>
      <c r="AV960" s="11" t="s">
        <v>165</v>
      </c>
      <c r="AW960" s="11" t="s">
        <v>34</v>
      </c>
      <c r="AX960" s="11" t="s">
        <v>8</v>
      </c>
      <c r="AY960" s="226" t="s">
        <v>157</v>
      </c>
    </row>
    <row r="961" spans="2:65" s="1" customFormat="1" ht="16.5" customHeight="1">
      <c r="B961" s="38"/>
      <c r="C961" s="248" t="s">
        <v>3463</v>
      </c>
      <c r="D961" s="248" t="s">
        <v>223</v>
      </c>
      <c r="E961" s="249" t="s">
        <v>1078</v>
      </c>
      <c r="F961" s="250" t="s">
        <v>1079</v>
      </c>
      <c r="G961" s="251" t="s">
        <v>172</v>
      </c>
      <c r="H961" s="252">
        <v>14.79</v>
      </c>
      <c r="I961" s="253"/>
      <c r="J961" s="252">
        <f>ROUND(I961*H961,0)</f>
        <v>0</v>
      </c>
      <c r="K961" s="250" t="s">
        <v>163</v>
      </c>
      <c r="L961" s="254"/>
      <c r="M961" s="255" t="s">
        <v>20</v>
      </c>
      <c r="N961" s="256" t="s">
        <v>46</v>
      </c>
      <c r="O961" s="79"/>
      <c r="P961" s="212">
        <f>O961*H961</f>
        <v>0</v>
      </c>
      <c r="Q961" s="212">
        <v>0.55</v>
      </c>
      <c r="R961" s="212">
        <f>Q961*H961</f>
        <v>8.134500000000001</v>
      </c>
      <c r="S961" s="212">
        <v>0</v>
      </c>
      <c r="T961" s="213">
        <f>S961*H961</f>
        <v>0</v>
      </c>
      <c r="AR961" s="17" t="s">
        <v>374</v>
      </c>
      <c r="AT961" s="17" t="s">
        <v>223</v>
      </c>
      <c r="AU961" s="17" t="s">
        <v>165</v>
      </c>
      <c r="AY961" s="17" t="s">
        <v>157</v>
      </c>
      <c r="BE961" s="214">
        <f>IF(N961="základní",J961,0)</f>
        <v>0</v>
      </c>
      <c r="BF961" s="214">
        <f>IF(N961="snížená",J961,0)</f>
        <v>0</v>
      </c>
      <c r="BG961" s="214">
        <f>IF(N961="zákl. přenesená",J961,0)</f>
        <v>0</v>
      </c>
      <c r="BH961" s="214">
        <f>IF(N961="sníž. přenesená",J961,0)</f>
        <v>0</v>
      </c>
      <c r="BI961" s="214">
        <f>IF(N961="nulová",J961,0)</f>
        <v>0</v>
      </c>
      <c r="BJ961" s="17" t="s">
        <v>165</v>
      </c>
      <c r="BK961" s="214">
        <f>ROUND(I961*H961,0)</f>
        <v>0</v>
      </c>
      <c r="BL961" s="17" t="s">
        <v>247</v>
      </c>
      <c r="BM961" s="17" t="s">
        <v>3464</v>
      </c>
    </row>
    <row r="962" spans="2:51" s="11" customFormat="1" ht="12">
      <c r="B962" s="215"/>
      <c r="C962" s="216"/>
      <c r="D962" s="217" t="s">
        <v>167</v>
      </c>
      <c r="E962" s="218" t="s">
        <v>20</v>
      </c>
      <c r="F962" s="219" t="s">
        <v>1081</v>
      </c>
      <c r="G962" s="216"/>
      <c r="H962" s="220">
        <v>14.79</v>
      </c>
      <c r="I962" s="221"/>
      <c r="J962" s="216"/>
      <c r="K962" s="216"/>
      <c r="L962" s="222"/>
      <c r="M962" s="223"/>
      <c r="N962" s="224"/>
      <c r="O962" s="224"/>
      <c r="P962" s="224"/>
      <c r="Q962" s="224"/>
      <c r="R962" s="224"/>
      <c r="S962" s="224"/>
      <c r="T962" s="225"/>
      <c r="AT962" s="226" t="s">
        <v>167</v>
      </c>
      <c r="AU962" s="226" t="s">
        <v>165</v>
      </c>
      <c r="AV962" s="11" t="s">
        <v>165</v>
      </c>
      <c r="AW962" s="11" t="s">
        <v>34</v>
      </c>
      <c r="AX962" s="11" t="s">
        <v>74</v>
      </c>
      <c r="AY962" s="226" t="s">
        <v>157</v>
      </c>
    </row>
    <row r="963" spans="2:51" s="12" customFormat="1" ht="12">
      <c r="B963" s="227"/>
      <c r="C963" s="228"/>
      <c r="D963" s="217" t="s">
        <v>167</v>
      </c>
      <c r="E963" s="229" t="s">
        <v>20</v>
      </c>
      <c r="F963" s="230" t="s">
        <v>169</v>
      </c>
      <c r="G963" s="228"/>
      <c r="H963" s="231">
        <v>14.79</v>
      </c>
      <c r="I963" s="232"/>
      <c r="J963" s="228"/>
      <c r="K963" s="228"/>
      <c r="L963" s="233"/>
      <c r="M963" s="234"/>
      <c r="N963" s="235"/>
      <c r="O963" s="235"/>
      <c r="P963" s="235"/>
      <c r="Q963" s="235"/>
      <c r="R963" s="235"/>
      <c r="S963" s="235"/>
      <c r="T963" s="236"/>
      <c r="AT963" s="237" t="s">
        <v>167</v>
      </c>
      <c r="AU963" s="237" t="s">
        <v>165</v>
      </c>
      <c r="AV963" s="12" t="s">
        <v>164</v>
      </c>
      <c r="AW963" s="12" t="s">
        <v>34</v>
      </c>
      <c r="AX963" s="12" t="s">
        <v>8</v>
      </c>
      <c r="AY963" s="237" t="s">
        <v>157</v>
      </c>
    </row>
    <row r="964" spans="2:65" s="1" customFormat="1" ht="22.5" customHeight="1">
      <c r="B964" s="38"/>
      <c r="C964" s="204" t="s">
        <v>3465</v>
      </c>
      <c r="D964" s="204" t="s">
        <v>159</v>
      </c>
      <c r="E964" s="205" t="s">
        <v>1083</v>
      </c>
      <c r="F964" s="206" t="s">
        <v>1084</v>
      </c>
      <c r="G964" s="207" t="s">
        <v>162</v>
      </c>
      <c r="H964" s="208">
        <v>560.41</v>
      </c>
      <c r="I964" s="209"/>
      <c r="J964" s="208">
        <f>ROUND(I964*H964,0)</f>
        <v>0</v>
      </c>
      <c r="K964" s="206" t="s">
        <v>163</v>
      </c>
      <c r="L964" s="43"/>
      <c r="M964" s="210" t="s">
        <v>20</v>
      </c>
      <c r="N964" s="211" t="s">
        <v>46</v>
      </c>
      <c r="O964" s="79"/>
      <c r="P964" s="212">
        <f>O964*H964</f>
        <v>0</v>
      </c>
      <c r="Q964" s="212">
        <v>0</v>
      </c>
      <c r="R964" s="212">
        <f>Q964*H964</f>
        <v>0</v>
      </c>
      <c r="S964" s="212">
        <v>0.015</v>
      </c>
      <c r="T964" s="213">
        <f>S964*H964</f>
        <v>8.406149999999998</v>
      </c>
      <c r="AR964" s="17" t="s">
        <v>247</v>
      </c>
      <c r="AT964" s="17" t="s">
        <v>159</v>
      </c>
      <c r="AU964" s="17" t="s">
        <v>165</v>
      </c>
      <c r="AY964" s="17" t="s">
        <v>157</v>
      </c>
      <c r="BE964" s="214">
        <f>IF(N964="základní",J964,0)</f>
        <v>0</v>
      </c>
      <c r="BF964" s="214">
        <f>IF(N964="snížená",J964,0)</f>
        <v>0</v>
      </c>
      <c r="BG964" s="214">
        <f>IF(N964="zákl. přenesená",J964,0)</f>
        <v>0</v>
      </c>
      <c r="BH964" s="214">
        <f>IF(N964="sníž. přenesená",J964,0)</f>
        <v>0</v>
      </c>
      <c r="BI964" s="214">
        <f>IF(N964="nulová",J964,0)</f>
        <v>0</v>
      </c>
      <c r="BJ964" s="17" t="s">
        <v>165</v>
      </c>
      <c r="BK964" s="214">
        <f>ROUND(I964*H964,0)</f>
        <v>0</v>
      </c>
      <c r="BL964" s="17" t="s">
        <v>247</v>
      </c>
      <c r="BM964" s="17" t="s">
        <v>3466</v>
      </c>
    </row>
    <row r="965" spans="2:51" s="11" customFormat="1" ht="12">
      <c r="B965" s="215"/>
      <c r="C965" s="216"/>
      <c r="D965" s="217" t="s">
        <v>167</v>
      </c>
      <c r="E965" s="218" t="s">
        <v>20</v>
      </c>
      <c r="F965" s="219" t="s">
        <v>3462</v>
      </c>
      <c r="G965" s="216"/>
      <c r="H965" s="220">
        <v>560.41</v>
      </c>
      <c r="I965" s="221"/>
      <c r="J965" s="216"/>
      <c r="K965" s="216"/>
      <c r="L965" s="222"/>
      <c r="M965" s="223"/>
      <c r="N965" s="224"/>
      <c r="O965" s="224"/>
      <c r="P965" s="224"/>
      <c r="Q965" s="224"/>
      <c r="R965" s="224"/>
      <c r="S965" s="224"/>
      <c r="T965" s="225"/>
      <c r="AT965" s="226" t="s">
        <v>167</v>
      </c>
      <c r="AU965" s="226" t="s">
        <v>165</v>
      </c>
      <c r="AV965" s="11" t="s">
        <v>165</v>
      </c>
      <c r="AW965" s="11" t="s">
        <v>34</v>
      </c>
      <c r="AX965" s="11" t="s">
        <v>74</v>
      </c>
      <c r="AY965" s="226" t="s">
        <v>157</v>
      </c>
    </row>
    <row r="966" spans="2:51" s="12" customFormat="1" ht="12">
      <c r="B966" s="227"/>
      <c r="C966" s="228"/>
      <c r="D966" s="217" t="s">
        <v>167</v>
      </c>
      <c r="E966" s="229" t="s">
        <v>20</v>
      </c>
      <c r="F966" s="230" t="s">
        <v>169</v>
      </c>
      <c r="G966" s="228"/>
      <c r="H966" s="231">
        <v>560.41</v>
      </c>
      <c r="I966" s="232"/>
      <c r="J966" s="228"/>
      <c r="K966" s="228"/>
      <c r="L966" s="233"/>
      <c r="M966" s="234"/>
      <c r="N966" s="235"/>
      <c r="O966" s="235"/>
      <c r="P966" s="235"/>
      <c r="Q966" s="235"/>
      <c r="R966" s="235"/>
      <c r="S966" s="235"/>
      <c r="T966" s="236"/>
      <c r="AT966" s="237" t="s">
        <v>167</v>
      </c>
      <c r="AU966" s="237" t="s">
        <v>165</v>
      </c>
      <c r="AV966" s="12" t="s">
        <v>164</v>
      </c>
      <c r="AW966" s="12" t="s">
        <v>34</v>
      </c>
      <c r="AX966" s="12" t="s">
        <v>8</v>
      </c>
      <c r="AY966" s="237" t="s">
        <v>157</v>
      </c>
    </row>
    <row r="967" spans="2:65" s="1" customFormat="1" ht="16.5" customHeight="1">
      <c r="B967" s="38"/>
      <c r="C967" s="204" t="s">
        <v>3467</v>
      </c>
      <c r="D967" s="204" t="s">
        <v>159</v>
      </c>
      <c r="E967" s="205" t="s">
        <v>1087</v>
      </c>
      <c r="F967" s="206" t="s">
        <v>1088</v>
      </c>
      <c r="G967" s="207" t="s">
        <v>172</v>
      </c>
      <c r="H967" s="208">
        <v>11.7</v>
      </c>
      <c r="I967" s="209"/>
      <c r="J967" s="208">
        <f>ROUND(I967*H967,0)</f>
        <v>0</v>
      </c>
      <c r="K967" s="206" t="s">
        <v>163</v>
      </c>
      <c r="L967" s="43"/>
      <c r="M967" s="210" t="s">
        <v>20</v>
      </c>
      <c r="N967" s="211" t="s">
        <v>46</v>
      </c>
      <c r="O967" s="79"/>
      <c r="P967" s="212">
        <f>O967*H967</f>
        <v>0</v>
      </c>
      <c r="Q967" s="212">
        <v>0.02337</v>
      </c>
      <c r="R967" s="212">
        <f>Q967*H967</f>
        <v>0.273429</v>
      </c>
      <c r="S967" s="212">
        <v>0</v>
      </c>
      <c r="T967" s="213">
        <f>S967*H967</f>
        <v>0</v>
      </c>
      <c r="AR967" s="17" t="s">
        <v>247</v>
      </c>
      <c r="AT967" s="17" t="s">
        <v>159</v>
      </c>
      <c r="AU967" s="17" t="s">
        <v>165</v>
      </c>
      <c r="AY967" s="17" t="s">
        <v>157</v>
      </c>
      <c r="BE967" s="214">
        <f>IF(N967="základní",J967,0)</f>
        <v>0</v>
      </c>
      <c r="BF967" s="214">
        <f>IF(N967="snížená",J967,0)</f>
        <v>0</v>
      </c>
      <c r="BG967" s="214">
        <f>IF(N967="zákl. přenesená",J967,0)</f>
        <v>0</v>
      </c>
      <c r="BH967" s="214">
        <f>IF(N967="sníž. přenesená",J967,0)</f>
        <v>0</v>
      </c>
      <c r="BI967" s="214">
        <f>IF(N967="nulová",J967,0)</f>
        <v>0</v>
      </c>
      <c r="BJ967" s="17" t="s">
        <v>165</v>
      </c>
      <c r="BK967" s="214">
        <f>ROUND(I967*H967,0)</f>
        <v>0</v>
      </c>
      <c r="BL967" s="17" t="s">
        <v>247</v>
      </c>
      <c r="BM967" s="17" t="s">
        <v>3468</v>
      </c>
    </row>
    <row r="968" spans="2:51" s="11" customFormat="1" ht="12">
      <c r="B968" s="215"/>
      <c r="C968" s="216"/>
      <c r="D968" s="217" t="s">
        <v>167</v>
      </c>
      <c r="E968" s="218" t="s">
        <v>20</v>
      </c>
      <c r="F968" s="219" t="s">
        <v>3469</v>
      </c>
      <c r="G968" s="216"/>
      <c r="H968" s="220">
        <v>11.7</v>
      </c>
      <c r="I968" s="221"/>
      <c r="J968" s="216"/>
      <c r="K968" s="216"/>
      <c r="L968" s="222"/>
      <c r="M968" s="223"/>
      <c r="N968" s="224"/>
      <c r="O968" s="224"/>
      <c r="P968" s="224"/>
      <c r="Q968" s="224"/>
      <c r="R968" s="224"/>
      <c r="S968" s="224"/>
      <c r="T968" s="225"/>
      <c r="AT968" s="226" t="s">
        <v>167</v>
      </c>
      <c r="AU968" s="226" t="s">
        <v>165</v>
      </c>
      <c r="AV968" s="11" t="s">
        <v>165</v>
      </c>
      <c r="AW968" s="11" t="s">
        <v>34</v>
      </c>
      <c r="AX968" s="11" t="s">
        <v>8</v>
      </c>
      <c r="AY968" s="226" t="s">
        <v>157</v>
      </c>
    </row>
    <row r="969" spans="2:65" s="1" customFormat="1" ht="16.5" customHeight="1">
      <c r="B969" s="38"/>
      <c r="C969" s="204" t="s">
        <v>3470</v>
      </c>
      <c r="D969" s="204" t="s">
        <v>159</v>
      </c>
      <c r="E969" s="205" t="s">
        <v>1087</v>
      </c>
      <c r="F969" s="206" t="s">
        <v>1088</v>
      </c>
      <c r="G969" s="207" t="s">
        <v>172</v>
      </c>
      <c r="H969" s="208">
        <v>14.79</v>
      </c>
      <c r="I969" s="209"/>
      <c r="J969" s="208">
        <f>ROUND(I969*H969,0)</f>
        <v>0</v>
      </c>
      <c r="K969" s="206" t="s">
        <v>163</v>
      </c>
      <c r="L969" s="43"/>
      <c r="M969" s="210" t="s">
        <v>20</v>
      </c>
      <c r="N969" s="211" t="s">
        <v>46</v>
      </c>
      <c r="O969" s="79"/>
      <c r="P969" s="212">
        <f>O969*H969</f>
        <v>0</v>
      </c>
      <c r="Q969" s="212">
        <v>0.02337</v>
      </c>
      <c r="R969" s="212">
        <f>Q969*H969</f>
        <v>0.34564229999999996</v>
      </c>
      <c r="S969" s="212">
        <v>0</v>
      </c>
      <c r="T969" s="213">
        <f>S969*H969</f>
        <v>0</v>
      </c>
      <c r="AR969" s="17" t="s">
        <v>247</v>
      </c>
      <c r="AT969" s="17" t="s">
        <v>159</v>
      </c>
      <c r="AU969" s="17" t="s">
        <v>165</v>
      </c>
      <c r="AY969" s="17" t="s">
        <v>157</v>
      </c>
      <c r="BE969" s="214">
        <f>IF(N969="základní",J969,0)</f>
        <v>0</v>
      </c>
      <c r="BF969" s="214">
        <f>IF(N969="snížená",J969,0)</f>
        <v>0</v>
      </c>
      <c r="BG969" s="214">
        <f>IF(N969="zákl. přenesená",J969,0)</f>
        <v>0</v>
      </c>
      <c r="BH969" s="214">
        <f>IF(N969="sníž. přenesená",J969,0)</f>
        <v>0</v>
      </c>
      <c r="BI969" s="214">
        <f>IF(N969="nulová",J969,0)</f>
        <v>0</v>
      </c>
      <c r="BJ969" s="17" t="s">
        <v>165</v>
      </c>
      <c r="BK969" s="214">
        <f>ROUND(I969*H969,0)</f>
        <v>0</v>
      </c>
      <c r="BL969" s="17" t="s">
        <v>247</v>
      </c>
      <c r="BM969" s="17" t="s">
        <v>3471</v>
      </c>
    </row>
    <row r="970" spans="2:51" s="11" customFormat="1" ht="12">
      <c r="B970" s="215"/>
      <c r="C970" s="216"/>
      <c r="D970" s="217" t="s">
        <v>167</v>
      </c>
      <c r="E970" s="218" t="s">
        <v>20</v>
      </c>
      <c r="F970" s="219" t="s">
        <v>1090</v>
      </c>
      <c r="G970" s="216"/>
      <c r="H970" s="220">
        <v>14.79</v>
      </c>
      <c r="I970" s="221"/>
      <c r="J970" s="216"/>
      <c r="K970" s="216"/>
      <c r="L970" s="222"/>
      <c r="M970" s="223"/>
      <c r="N970" s="224"/>
      <c r="O970" s="224"/>
      <c r="P970" s="224"/>
      <c r="Q970" s="224"/>
      <c r="R970" s="224"/>
      <c r="S970" s="224"/>
      <c r="T970" s="225"/>
      <c r="AT970" s="226" t="s">
        <v>167</v>
      </c>
      <c r="AU970" s="226" t="s">
        <v>165</v>
      </c>
      <c r="AV970" s="11" t="s">
        <v>165</v>
      </c>
      <c r="AW970" s="11" t="s">
        <v>34</v>
      </c>
      <c r="AX970" s="11" t="s">
        <v>8</v>
      </c>
      <c r="AY970" s="226" t="s">
        <v>157</v>
      </c>
    </row>
    <row r="971" spans="2:65" s="1" customFormat="1" ht="22.5" customHeight="1">
      <c r="B971" s="38"/>
      <c r="C971" s="204" t="s">
        <v>3472</v>
      </c>
      <c r="D971" s="204" t="s">
        <v>159</v>
      </c>
      <c r="E971" s="205" t="s">
        <v>1092</v>
      </c>
      <c r="F971" s="206" t="s">
        <v>1093</v>
      </c>
      <c r="G971" s="207" t="s">
        <v>514</v>
      </c>
      <c r="H971" s="208">
        <v>15.83</v>
      </c>
      <c r="I971" s="209"/>
      <c r="J971" s="208">
        <f>ROUND(I971*H971,0)</f>
        <v>0</v>
      </c>
      <c r="K971" s="206" t="s">
        <v>163</v>
      </c>
      <c r="L971" s="43"/>
      <c r="M971" s="210" t="s">
        <v>20</v>
      </c>
      <c r="N971" s="211" t="s">
        <v>46</v>
      </c>
      <c r="O971" s="79"/>
      <c r="P971" s="212">
        <f>O971*H971</f>
        <v>0</v>
      </c>
      <c r="Q971" s="212">
        <v>0</v>
      </c>
      <c r="R971" s="212">
        <f>Q971*H971</f>
        <v>0</v>
      </c>
      <c r="S971" s="212">
        <v>0</v>
      </c>
      <c r="T971" s="213">
        <f>S971*H971</f>
        <v>0</v>
      </c>
      <c r="AR971" s="17" t="s">
        <v>247</v>
      </c>
      <c r="AT971" s="17" t="s">
        <v>159</v>
      </c>
      <c r="AU971" s="17" t="s">
        <v>165</v>
      </c>
      <c r="AY971" s="17" t="s">
        <v>157</v>
      </c>
      <c r="BE971" s="214">
        <f>IF(N971="základní",J971,0)</f>
        <v>0</v>
      </c>
      <c r="BF971" s="214">
        <f>IF(N971="snížená",J971,0)</f>
        <v>0</v>
      </c>
      <c r="BG971" s="214">
        <f>IF(N971="zákl. přenesená",J971,0)</f>
        <v>0</v>
      </c>
      <c r="BH971" s="214">
        <f>IF(N971="sníž. přenesená",J971,0)</f>
        <v>0</v>
      </c>
      <c r="BI971" s="214">
        <f>IF(N971="nulová",J971,0)</f>
        <v>0</v>
      </c>
      <c r="BJ971" s="17" t="s">
        <v>165</v>
      </c>
      <c r="BK971" s="214">
        <f>ROUND(I971*H971,0)</f>
        <v>0</v>
      </c>
      <c r="BL971" s="17" t="s">
        <v>247</v>
      </c>
      <c r="BM971" s="17" t="s">
        <v>3473</v>
      </c>
    </row>
    <row r="972" spans="2:63" s="10" customFormat="1" ht="22.8" customHeight="1">
      <c r="B972" s="188"/>
      <c r="C972" s="189"/>
      <c r="D972" s="190" t="s">
        <v>73</v>
      </c>
      <c r="E972" s="202" t="s">
        <v>1095</v>
      </c>
      <c r="F972" s="202" t="s">
        <v>1096</v>
      </c>
      <c r="G972" s="189"/>
      <c r="H972" s="189"/>
      <c r="I972" s="192"/>
      <c r="J972" s="203">
        <f>BK972</f>
        <v>0</v>
      </c>
      <c r="K972" s="189"/>
      <c r="L972" s="194"/>
      <c r="M972" s="195"/>
      <c r="N972" s="196"/>
      <c r="O972" s="196"/>
      <c r="P972" s="197">
        <f>SUM(P973:P1019)</f>
        <v>0</v>
      </c>
      <c r="Q972" s="196"/>
      <c r="R972" s="197">
        <f>SUM(R973:R1019)</f>
        <v>1.8361689999999997</v>
      </c>
      <c r="S972" s="196"/>
      <c r="T972" s="198">
        <f>SUM(T973:T1019)</f>
        <v>4.272309</v>
      </c>
      <c r="AR972" s="199" t="s">
        <v>165</v>
      </c>
      <c r="AT972" s="200" t="s">
        <v>73</v>
      </c>
      <c r="AU972" s="200" t="s">
        <v>8</v>
      </c>
      <c r="AY972" s="199" t="s">
        <v>157</v>
      </c>
      <c r="BK972" s="201">
        <f>SUM(BK973:BK1019)</f>
        <v>0</v>
      </c>
    </row>
    <row r="973" spans="2:65" s="1" customFormat="1" ht="16.5" customHeight="1">
      <c r="B973" s="38"/>
      <c r="C973" s="204" t="s">
        <v>3474</v>
      </c>
      <c r="D973" s="204" t="s">
        <v>159</v>
      </c>
      <c r="E973" s="205" t="s">
        <v>1098</v>
      </c>
      <c r="F973" s="206" t="s">
        <v>1099</v>
      </c>
      <c r="G973" s="207" t="s">
        <v>434</v>
      </c>
      <c r="H973" s="208">
        <v>2</v>
      </c>
      <c r="I973" s="209"/>
      <c r="J973" s="208">
        <f>ROUND(I973*H973,0)</f>
        <v>0</v>
      </c>
      <c r="K973" s="206" t="s">
        <v>209</v>
      </c>
      <c r="L973" s="43"/>
      <c r="M973" s="210" t="s">
        <v>20</v>
      </c>
      <c r="N973" s="211" t="s">
        <v>46</v>
      </c>
      <c r="O973" s="79"/>
      <c r="P973" s="212">
        <f>O973*H973</f>
        <v>0</v>
      </c>
      <c r="Q973" s="212">
        <v>0</v>
      </c>
      <c r="R973" s="212">
        <f>Q973*H973</f>
        <v>0</v>
      </c>
      <c r="S973" s="212">
        <v>0</v>
      </c>
      <c r="T973" s="213">
        <f>S973*H973</f>
        <v>0</v>
      </c>
      <c r="AR973" s="17" t="s">
        <v>247</v>
      </c>
      <c r="AT973" s="17" t="s">
        <v>159</v>
      </c>
      <c r="AU973" s="17" t="s">
        <v>165</v>
      </c>
      <c r="AY973" s="17" t="s">
        <v>157</v>
      </c>
      <c r="BE973" s="214">
        <f>IF(N973="základní",J973,0)</f>
        <v>0</v>
      </c>
      <c r="BF973" s="214">
        <f>IF(N973="snížená",J973,0)</f>
        <v>0</v>
      </c>
      <c r="BG973" s="214">
        <f>IF(N973="zákl. přenesená",J973,0)</f>
        <v>0</v>
      </c>
      <c r="BH973" s="214">
        <f>IF(N973="sníž. přenesená",J973,0)</f>
        <v>0</v>
      </c>
      <c r="BI973" s="214">
        <f>IF(N973="nulová",J973,0)</f>
        <v>0</v>
      </c>
      <c r="BJ973" s="17" t="s">
        <v>165</v>
      </c>
      <c r="BK973" s="214">
        <f>ROUND(I973*H973,0)</f>
        <v>0</v>
      </c>
      <c r="BL973" s="17" t="s">
        <v>247</v>
      </c>
      <c r="BM973" s="17" t="s">
        <v>3475</v>
      </c>
    </row>
    <row r="974" spans="2:51" s="11" customFormat="1" ht="12">
      <c r="B974" s="215"/>
      <c r="C974" s="216"/>
      <c r="D974" s="217" t="s">
        <v>167</v>
      </c>
      <c r="E974" s="218" t="s">
        <v>20</v>
      </c>
      <c r="F974" s="219" t="s">
        <v>165</v>
      </c>
      <c r="G974" s="216"/>
      <c r="H974" s="220">
        <v>2</v>
      </c>
      <c r="I974" s="221"/>
      <c r="J974" s="216"/>
      <c r="K974" s="216"/>
      <c r="L974" s="222"/>
      <c r="M974" s="223"/>
      <c r="N974" s="224"/>
      <c r="O974" s="224"/>
      <c r="P974" s="224"/>
      <c r="Q974" s="224"/>
      <c r="R974" s="224"/>
      <c r="S974" s="224"/>
      <c r="T974" s="225"/>
      <c r="AT974" s="226" t="s">
        <v>167</v>
      </c>
      <c r="AU974" s="226" t="s">
        <v>165</v>
      </c>
      <c r="AV974" s="11" t="s">
        <v>165</v>
      </c>
      <c r="AW974" s="11" t="s">
        <v>34</v>
      </c>
      <c r="AX974" s="11" t="s">
        <v>8</v>
      </c>
      <c r="AY974" s="226" t="s">
        <v>157</v>
      </c>
    </row>
    <row r="975" spans="2:65" s="1" customFormat="1" ht="16.5" customHeight="1">
      <c r="B975" s="38"/>
      <c r="C975" s="204" t="s">
        <v>3476</v>
      </c>
      <c r="D975" s="204" t="s">
        <v>159</v>
      </c>
      <c r="E975" s="205" t="s">
        <v>1103</v>
      </c>
      <c r="F975" s="206" t="s">
        <v>1104</v>
      </c>
      <c r="G975" s="207" t="s">
        <v>434</v>
      </c>
      <c r="H975" s="208">
        <v>42</v>
      </c>
      <c r="I975" s="209"/>
      <c r="J975" s="208">
        <f>ROUND(I975*H975,0)</f>
        <v>0</v>
      </c>
      <c r="K975" s="206" t="s">
        <v>209</v>
      </c>
      <c r="L975" s="43"/>
      <c r="M975" s="210" t="s">
        <v>20</v>
      </c>
      <c r="N975" s="211" t="s">
        <v>46</v>
      </c>
      <c r="O975" s="79"/>
      <c r="P975" s="212">
        <f>O975*H975</f>
        <v>0</v>
      </c>
      <c r="Q975" s="212">
        <v>0</v>
      </c>
      <c r="R975" s="212">
        <f>Q975*H975</f>
        <v>0</v>
      </c>
      <c r="S975" s="212">
        <v>0</v>
      </c>
      <c r="T975" s="213">
        <f>S975*H975</f>
        <v>0</v>
      </c>
      <c r="AR975" s="17" t="s">
        <v>247</v>
      </c>
      <c r="AT975" s="17" t="s">
        <v>159</v>
      </c>
      <c r="AU975" s="17" t="s">
        <v>165</v>
      </c>
      <c r="AY975" s="17" t="s">
        <v>157</v>
      </c>
      <c r="BE975" s="214">
        <f>IF(N975="základní",J975,0)</f>
        <v>0</v>
      </c>
      <c r="BF975" s="214">
        <f>IF(N975="snížená",J975,0)</f>
        <v>0</v>
      </c>
      <c r="BG975" s="214">
        <f>IF(N975="zákl. přenesená",J975,0)</f>
        <v>0</v>
      </c>
      <c r="BH975" s="214">
        <f>IF(N975="sníž. přenesená",J975,0)</f>
        <v>0</v>
      </c>
      <c r="BI975" s="214">
        <f>IF(N975="nulová",J975,0)</f>
        <v>0</v>
      </c>
      <c r="BJ975" s="17" t="s">
        <v>165</v>
      </c>
      <c r="BK975" s="214">
        <f>ROUND(I975*H975,0)</f>
        <v>0</v>
      </c>
      <c r="BL975" s="17" t="s">
        <v>247</v>
      </c>
      <c r="BM975" s="17" t="s">
        <v>3477</v>
      </c>
    </row>
    <row r="976" spans="2:51" s="11" customFormat="1" ht="12">
      <c r="B976" s="215"/>
      <c r="C976" s="216"/>
      <c r="D976" s="217" t="s">
        <v>167</v>
      </c>
      <c r="E976" s="218" t="s">
        <v>20</v>
      </c>
      <c r="F976" s="219" t="s">
        <v>1106</v>
      </c>
      <c r="G976" s="216"/>
      <c r="H976" s="220">
        <v>42</v>
      </c>
      <c r="I976" s="221"/>
      <c r="J976" s="216"/>
      <c r="K976" s="216"/>
      <c r="L976" s="222"/>
      <c r="M976" s="223"/>
      <c r="N976" s="224"/>
      <c r="O976" s="224"/>
      <c r="P976" s="224"/>
      <c r="Q976" s="224"/>
      <c r="R976" s="224"/>
      <c r="S976" s="224"/>
      <c r="T976" s="225"/>
      <c r="AT976" s="226" t="s">
        <v>167</v>
      </c>
      <c r="AU976" s="226" t="s">
        <v>165</v>
      </c>
      <c r="AV976" s="11" t="s">
        <v>165</v>
      </c>
      <c r="AW976" s="11" t="s">
        <v>34</v>
      </c>
      <c r="AX976" s="11" t="s">
        <v>74</v>
      </c>
      <c r="AY976" s="226" t="s">
        <v>157</v>
      </c>
    </row>
    <row r="977" spans="2:51" s="12" customFormat="1" ht="12">
      <c r="B977" s="227"/>
      <c r="C977" s="228"/>
      <c r="D977" s="217" t="s">
        <v>167</v>
      </c>
      <c r="E977" s="229" t="s">
        <v>20</v>
      </c>
      <c r="F977" s="230" t="s">
        <v>169</v>
      </c>
      <c r="G977" s="228"/>
      <c r="H977" s="231">
        <v>42</v>
      </c>
      <c r="I977" s="232"/>
      <c r="J977" s="228"/>
      <c r="K977" s="228"/>
      <c r="L977" s="233"/>
      <c r="M977" s="234"/>
      <c r="N977" s="235"/>
      <c r="O977" s="235"/>
      <c r="P977" s="235"/>
      <c r="Q977" s="235"/>
      <c r="R977" s="235"/>
      <c r="S977" s="235"/>
      <c r="T977" s="236"/>
      <c r="AT977" s="237" t="s">
        <v>167</v>
      </c>
      <c r="AU977" s="237" t="s">
        <v>165</v>
      </c>
      <c r="AV977" s="12" t="s">
        <v>164</v>
      </c>
      <c r="AW977" s="12" t="s">
        <v>34</v>
      </c>
      <c r="AX977" s="12" t="s">
        <v>8</v>
      </c>
      <c r="AY977" s="237" t="s">
        <v>157</v>
      </c>
    </row>
    <row r="978" spans="2:65" s="1" customFormat="1" ht="16.5" customHeight="1">
      <c r="B978" s="38"/>
      <c r="C978" s="204" t="s">
        <v>3478</v>
      </c>
      <c r="D978" s="204" t="s">
        <v>159</v>
      </c>
      <c r="E978" s="205" t="s">
        <v>1108</v>
      </c>
      <c r="F978" s="206" t="s">
        <v>1109</v>
      </c>
      <c r="G978" s="207" t="s">
        <v>162</v>
      </c>
      <c r="H978" s="208">
        <v>560.41</v>
      </c>
      <c r="I978" s="209"/>
      <c r="J978" s="208">
        <f>ROUND(I978*H978,0)</f>
        <v>0</v>
      </c>
      <c r="K978" s="206" t="s">
        <v>163</v>
      </c>
      <c r="L978" s="43"/>
      <c r="M978" s="210" t="s">
        <v>20</v>
      </c>
      <c r="N978" s="211" t="s">
        <v>46</v>
      </c>
      <c r="O978" s="79"/>
      <c r="P978" s="212">
        <f>O978*H978</f>
        <v>0</v>
      </c>
      <c r="Q978" s="212">
        <v>0</v>
      </c>
      <c r="R978" s="212">
        <f>Q978*H978</f>
        <v>0</v>
      </c>
      <c r="S978" s="212">
        <v>0.00594</v>
      </c>
      <c r="T978" s="213">
        <f>S978*H978</f>
        <v>3.3288354</v>
      </c>
      <c r="AR978" s="17" t="s">
        <v>247</v>
      </c>
      <c r="AT978" s="17" t="s">
        <v>159</v>
      </c>
      <c r="AU978" s="17" t="s">
        <v>165</v>
      </c>
      <c r="AY978" s="17" t="s">
        <v>157</v>
      </c>
      <c r="BE978" s="214">
        <f>IF(N978="základní",J978,0)</f>
        <v>0</v>
      </c>
      <c r="BF978" s="214">
        <f>IF(N978="snížená",J978,0)</f>
        <v>0</v>
      </c>
      <c r="BG978" s="214">
        <f>IF(N978="zákl. přenesená",J978,0)</f>
        <v>0</v>
      </c>
      <c r="BH978" s="214">
        <f>IF(N978="sníž. přenesená",J978,0)</f>
        <v>0</v>
      </c>
      <c r="BI978" s="214">
        <f>IF(N978="nulová",J978,0)</f>
        <v>0</v>
      </c>
      <c r="BJ978" s="17" t="s">
        <v>165</v>
      </c>
      <c r="BK978" s="214">
        <f>ROUND(I978*H978,0)</f>
        <v>0</v>
      </c>
      <c r="BL978" s="17" t="s">
        <v>247</v>
      </c>
      <c r="BM978" s="17" t="s">
        <v>3479</v>
      </c>
    </row>
    <row r="979" spans="2:51" s="11" customFormat="1" ht="12">
      <c r="B979" s="215"/>
      <c r="C979" s="216"/>
      <c r="D979" s="217" t="s">
        <v>167</v>
      </c>
      <c r="E979" s="218" t="s">
        <v>20</v>
      </c>
      <c r="F979" s="219" t="s">
        <v>3462</v>
      </c>
      <c r="G979" s="216"/>
      <c r="H979" s="220">
        <v>560.41</v>
      </c>
      <c r="I979" s="221"/>
      <c r="J979" s="216"/>
      <c r="K979" s="216"/>
      <c r="L979" s="222"/>
      <c r="M979" s="223"/>
      <c r="N979" s="224"/>
      <c r="O979" s="224"/>
      <c r="P979" s="224"/>
      <c r="Q979" s="224"/>
      <c r="R979" s="224"/>
      <c r="S979" s="224"/>
      <c r="T979" s="225"/>
      <c r="AT979" s="226" t="s">
        <v>167</v>
      </c>
      <c r="AU979" s="226" t="s">
        <v>165</v>
      </c>
      <c r="AV979" s="11" t="s">
        <v>165</v>
      </c>
      <c r="AW979" s="11" t="s">
        <v>34</v>
      </c>
      <c r="AX979" s="11" t="s">
        <v>8</v>
      </c>
      <c r="AY979" s="226" t="s">
        <v>157</v>
      </c>
    </row>
    <row r="980" spans="2:65" s="1" customFormat="1" ht="16.5" customHeight="1">
      <c r="B980" s="38"/>
      <c r="C980" s="204" t="s">
        <v>3480</v>
      </c>
      <c r="D980" s="204" t="s">
        <v>159</v>
      </c>
      <c r="E980" s="205" t="s">
        <v>1112</v>
      </c>
      <c r="F980" s="206" t="s">
        <v>1113</v>
      </c>
      <c r="G980" s="207" t="s">
        <v>707</v>
      </c>
      <c r="H980" s="208">
        <v>4</v>
      </c>
      <c r="I980" s="209"/>
      <c r="J980" s="208">
        <f>ROUND(I980*H980,0)</f>
        <v>0</v>
      </c>
      <c r="K980" s="206" t="s">
        <v>163</v>
      </c>
      <c r="L980" s="43"/>
      <c r="M980" s="210" t="s">
        <v>20</v>
      </c>
      <c r="N980" s="211" t="s">
        <v>46</v>
      </c>
      <c r="O980" s="79"/>
      <c r="P980" s="212">
        <f>O980*H980</f>
        <v>0</v>
      </c>
      <c r="Q980" s="212">
        <v>0</v>
      </c>
      <c r="R980" s="212">
        <f>Q980*H980</f>
        <v>0</v>
      </c>
      <c r="S980" s="212">
        <v>0.00906</v>
      </c>
      <c r="T980" s="213">
        <f>S980*H980</f>
        <v>0.03624</v>
      </c>
      <c r="AR980" s="17" t="s">
        <v>247</v>
      </c>
      <c r="AT980" s="17" t="s">
        <v>159</v>
      </c>
      <c r="AU980" s="17" t="s">
        <v>165</v>
      </c>
      <c r="AY980" s="17" t="s">
        <v>157</v>
      </c>
      <c r="BE980" s="214">
        <f>IF(N980="základní",J980,0)</f>
        <v>0</v>
      </c>
      <c r="BF980" s="214">
        <f>IF(N980="snížená",J980,0)</f>
        <v>0</v>
      </c>
      <c r="BG980" s="214">
        <f>IF(N980="zákl. přenesená",J980,0)</f>
        <v>0</v>
      </c>
      <c r="BH980" s="214">
        <f>IF(N980="sníž. přenesená",J980,0)</f>
        <v>0</v>
      </c>
      <c r="BI980" s="214">
        <f>IF(N980="nulová",J980,0)</f>
        <v>0</v>
      </c>
      <c r="BJ980" s="17" t="s">
        <v>165</v>
      </c>
      <c r="BK980" s="214">
        <f>ROUND(I980*H980,0)</f>
        <v>0</v>
      </c>
      <c r="BL980" s="17" t="s">
        <v>247</v>
      </c>
      <c r="BM980" s="17" t="s">
        <v>3481</v>
      </c>
    </row>
    <row r="981" spans="2:51" s="11" customFormat="1" ht="12">
      <c r="B981" s="215"/>
      <c r="C981" s="216"/>
      <c r="D981" s="217" t="s">
        <v>167</v>
      </c>
      <c r="E981" s="218" t="s">
        <v>20</v>
      </c>
      <c r="F981" s="219" t="s">
        <v>164</v>
      </c>
      <c r="G981" s="216"/>
      <c r="H981" s="220">
        <v>4</v>
      </c>
      <c r="I981" s="221"/>
      <c r="J981" s="216"/>
      <c r="K981" s="216"/>
      <c r="L981" s="222"/>
      <c r="M981" s="223"/>
      <c r="N981" s="224"/>
      <c r="O981" s="224"/>
      <c r="P981" s="224"/>
      <c r="Q981" s="224"/>
      <c r="R981" s="224"/>
      <c r="S981" s="224"/>
      <c r="T981" s="225"/>
      <c r="AT981" s="226" t="s">
        <v>167</v>
      </c>
      <c r="AU981" s="226" t="s">
        <v>165</v>
      </c>
      <c r="AV981" s="11" t="s">
        <v>165</v>
      </c>
      <c r="AW981" s="11" t="s">
        <v>34</v>
      </c>
      <c r="AX981" s="11" t="s">
        <v>8</v>
      </c>
      <c r="AY981" s="226" t="s">
        <v>157</v>
      </c>
    </row>
    <row r="982" spans="2:65" s="1" customFormat="1" ht="16.5" customHeight="1">
      <c r="B982" s="38"/>
      <c r="C982" s="204" t="s">
        <v>3482</v>
      </c>
      <c r="D982" s="204" t="s">
        <v>159</v>
      </c>
      <c r="E982" s="205" t="s">
        <v>1117</v>
      </c>
      <c r="F982" s="206" t="s">
        <v>1118</v>
      </c>
      <c r="G982" s="207" t="s">
        <v>231</v>
      </c>
      <c r="H982" s="208">
        <v>21.33</v>
      </c>
      <c r="I982" s="209"/>
      <c r="J982" s="208">
        <f>ROUND(I982*H982,0)</f>
        <v>0</v>
      </c>
      <c r="K982" s="206" t="s">
        <v>163</v>
      </c>
      <c r="L982" s="43"/>
      <c r="M982" s="210" t="s">
        <v>20</v>
      </c>
      <c r="N982" s="211" t="s">
        <v>46</v>
      </c>
      <c r="O982" s="79"/>
      <c r="P982" s="212">
        <f>O982*H982</f>
        <v>0</v>
      </c>
      <c r="Q982" s="212">
        <v>0</v>
      </c>
      <c r="R982" s="212">
        <f>Q982*H982</f>
        <v>0</v>
      </c>
      <c r="S982" s="212">
        <v>0.00191</v>
      </c>
      <c r="T982" s="213">
        <f>S982*H982</f>
        <v>0.0407403</v>
      </c>
      <c r="AR982" s="17" t="s">
        <v>247</v>
      </c>
      <c r="AT982" s="17" t="s">
        <v>159</v>
      </c>
      <c r="AU982" s="17" t="s">
        <v>165</v>
      </c>
      <c r="AY982" s="17" t="s">
        <v>157</v>
      </c>
      <c r="BE982" s="214">
        <f>IF(N982="základní",J982,0)</f>
        <v>0</v>
      </c>
      <c r="BF982" s="214">
        <f>IF(N982="snížená",J982,0)</f>
        <v>0</v>
      </c>
      <c r="BG982" s="214">
        <f>IF(N982="zákl. přenesená",J982,0)</f>
        <v>0</v>
      </c>
      <c r="BH982" s="214">
        <f>IF(N982="sníž. přenesená",J982,0)</f>
        <v>0</v>
      </c>
      <c r="BI982" s="214">
        <f>IF(N982="nulová",J982,0)</f>
        <v>0</v>
      </c>
      <c r="BJ982" s="17" t="s">
        <v>165</v>
      </c>
      <c r="BK982" s="214">
        <f>ROUND(I982*H982,0)</f>
        <v>0</v>
      </c>
      <c r="BL982" s="17" t="s">
        <v>247</v>
      </c>
      <c r="BM982" s="17" t="s">
        <v>3483</v>
      </c>
    </row>
    <row r="983" spans="2:51" s="13" customFormat="1" ht="12">
      <c r="B983" s="238"/>
      <c r="C983" s="239"/>
      <c r="D983" s="217" t="s">
        <v>167</v>
      </c>
      <c r="E983" s="240" t="s">
        <v>20</v>
      </c>
      <c r="F983" s="241" t="s">
        <v>1120</v>
      </c>
      <c r="G983" s="239"/>
      <c r="H983" s="240" t="s">
        <v>20</v>
      </c>
      <c r="I983" s="242"/>
      <c r="J983" s="239"/>
      <c r="K983" s="239"/>
      <c r="L983" s="243"/>
      <c r="M983" s="244"/>
      <c r="N983" s="245"/>
      <c r="O983" s="245"/>
      <c r="P983" s="245"/>
      <c r="Q983" s="245"/>
      <c r="R983" s="245"/>
      <c r="S983" s="245"/>
      <c r="T983" s="246"/>
      <c r="AT983" s="247" t="s">
        <v>167</v>
      </c>
      <c r="AU983" s="247" t="s">
        <v>165</v>
      </c>
      <c r="AV983" s="13" t="s">
        <v>8</v>
      </c>
      <c r="AW983" s="13" t="s">
        <v>34</v>
      </c>
      <c r="AX983" s="13" t="s">
        <v>74</v>
      </c>
      <c r="AY983" s="247" t="s">
        <v>157</v>
      </c>
    </row>
    <row r="984" spans="2:51" s="11" customFormat="1" ht="12">
      <c r="B984" s="215"/>
      <c r="C984" s="216"/>
      <c r="D984" s="217" t="s">
        <v>167</v>
      </c>
      <c r="E984" s="218" t="s">
        <v>20</v>
      </c>
      <c r="F984" s="219" t="s">
        <v>1121</v>
      </c>
      <c r="G984" s="216"/>
      <c r="H984" s="220">
        <v>21.33</v>
      </c>
      <c r="I984" s="221"/>
      <c r="J984" s="216"/>
      <c r="K984" s="216"/>
      <c r="L984" s="222"/>
      <c r="M984" s="223"/>
      <c r="N984" s="224"/>
      <c r="O984" s="224"/>
      <c r="P984" s="224"/>
      <c r="Q984" s="224"/>
      <c r="R984" s="224"/>
      <c r="S984" s="224"/>
      <c r="T984" s="225"/>
      <c r="AT984" s="226" t="s">
        <v>167</v>
      </c>
      <c r="AU984" s="226" t="s">
        <v>165</v>
      </c>
      <c r="AV984" s="11" t="s">
        <v>165</v>
      </c>
      <c r="AW984" s="11" t="s">
        <v>34</v>
      </c>
      <c r="AX984" s="11" t="s">
        <v>74</v>
      </c>
      <c r="AY984" s="226" t="s">
        <v>157</v>
      </c>
    </row>
    <row r="985" spans="2:51" s="12" customFormat="1" ht="12">
      <c r="B985" s="227"/>
      <c r="C985" s="228"/>
      <c r="D985" s="217" t="s">
        <v>167</v>
      </c>
      <c r="E985" s="229" t="s">
        <v>20</v>
      </c>
      <c r="F985" s="230" t="s">
        <v>169</v>
      </c>
      <c r="G985" s="228"/>
      <c r="H985" s="231">
        <v>21.33</v>
      </c>
      <c r="I985" s="232"/>
      <c r="J985" s="228"/>
      <c r="K985" s="228"/>
      <c r="L985" s="233"/>
      <c r="M985" s="234"/>
      <c r="N985" s="235"/>
      <c r="O985" s="235"/>
      <c r="P985" s="235"/>
      <c r="Q985" s="235"/>
      <c r="R985" s="235"/>
      <c r="S985" s="235"/>
      <c r="T985" s="236"/>
      <c r="AT985" s="237" t="s">
        <v>167</v>
      </c>
      <c r="AU985" s="237" t="s">
        <v>165</v>
      </c>
      <c r="AV985" s="12" t="s">
        <v>164</v>
      </c>
      <c r="AW985" s="12" t="s">
        <v>34</v>
      </c>
      <c r="AX985" s="12" t="s">
        <v>8</v>
      </c>
      <c r="AY985" s="237" t="s">
        <v>157</v>
      </c>
    </row>
    <row r="986" spans="2:65" s="1" customFormat="1" ht="16.5" customHeight="1">
      <c r="B986" s="38"/>
      <c r="C986" s="204" t="s">
        <v>3484</v>
      </c>
      <c r="D986" s="204" t="s">
        <v>159</v>
      </c>
      <c r="E986" s="205" t="s">
        <v>1123</v>
      </c>
      <c r="F986" s="206" t="s">
        <v>1124</v>
      </c>
      <c r="G986" s="207" t="s">
        <v>231</v>
      </c>
      <c r="H986" s="208">
        <v>147.63</v>
      </c>
      <c r="I986" s="209"/>
      <c r="J986" s="208">
        <f>ROUND(I986*H986,0)</f>
        <v>0</v>
      </c>
      <c r="K986" s="206" t="s">
        <v>163</v>
      </c>
      <c r="L986" s="43"/>
      <c r="M986" s="210" t="s">
        <v>20</v>
      </c>
      <c r="N986" s="211" t="s">
        <v>46</v>
      </c>
      <c r="O986" s="79"/>
      <c r="P986" s="212">
        <f>O986*H986</f>
        <v>0</v>
      </c>
      <c r="Q986" s="212">
        <v>0</v>
      </c>
      <c r="R986" s="212">
        <f>Q986*H986</f>
        <v>0</v>
      </c>
      <c r="S986" s="212">
        <v>0.00167</v>
      </c>
      <c r="T986" s="213">
        <f>S986*H986</f>
        <v>0.2465421</v>
      </c>
      <c r="AR986" s="17" t="s">
        <v>247</v>
      </c>
      <c r="AT986" s="17" t="s">
        <v>159</v>
      </c>
      <c r="AU986" s="17" t="s">
        <v>165</v>
      </c>
      <c r="AY986" s="17" t="s">
        <v>157</v>
      </c>
      <c r="BE986" s="214">
        <f>IF(N986="základní",J986,0)</f>
        <v>0</v>
      </c>
      <c r="BF986" s="214">
        <f>IF(N986="snížená",J986,0)</f>
        <v>0</v>
      </c>
      <c r="BG986" s="214">
        <f>IF(N986="zákl. přenesená",J986,0)</f>
        <v>0</v>
      </c>
      <c r="BH986" s="214">
        <f>IF(N986="sníž. přenesená",J986,0)</f>
        <v>0</v>
      </c>
      <c r="BI986" s="214">
        <f>IF(N986="nulová",J986,0)</f>
        <v>0</v>
      </c>
      <c r="BJ986" s="17" t="s">
        <v>165</v>
      </c>
      <c r="BK986" s="214">
        <f>ROUND(I986*H986,0)</f>
        <v>0</v>
      </c>
      <c r="BL986" s="17" t="s">
        <v>247</v>
      </c>
      <c r="BM986" s="17" t="s">
        <v>3485</v>
      </c>
    </row>
    <row r="987" spans="2:51" s="11" customFormat="1" ht="12">
      <c r="B987" s="215"/>
      <c r="C987" s="216"/>
      <c r="D987" s="217" t="s">
        <v>167</v>
      </c>
      <c r="E987" s="218" t="s">
        <v>20</v>
      </c>
      <c r="F987" s="219" t="s">
        <v>3486</v>
      </c>
      <c r="G987" s="216"/>
      <c r="H987" s="220">
        <v>138.66</v>
      </c>
      <c r="I987" s="221"/>
      <c r="J987" s="216"/>
      <c r="K987" s="216"/>
      <c r="L987" s="222"/>
      <c r="M987" s="223"/>
      <c r="N987" s="224"/>
      <c r="O987" s="224"/>
      <c r="P987" s="224"/>
      <c r="Q987" s="224"/>
      <c r="R987" s="224"/>
      <c r="S987" s="224"/>
      <c r="T987" s="225"/>
      <c r="AT987" s="226" t="s">
        <v>167</v>
      </c>
      <c r="AU987" s="226" t="s">
        <v>165</v>
      </c>
      <c r="AV987" s="11" t="s">
        <v>165</v>
      </c>
      <c r="AW987" s="11" t="s">
        <v>34</v>
      </c>
      <c r="AX987" s="11" t="s">
        <v>74</v>
      </c>
      <c r="AY987" s="226" t="s">
        <v>157</v>
      </c>
    </row>
    <row r="988" spans="2:51" s="11" customFormat="1" ht="12">
      <c r="B988" s="215"/>
      <c r="C988" s="216"/>
      <c r="D988" s="217" t="s">
        <v>167</v>
      </c>
      <c r="E988" s="218" t="s">
        <v>20</v>
      </c>
      <c r="F988" s="219" t="s">
        <v>1127</v>
      </c>
      <c r="G988" s="216"/>
      <c r="H988" s="220">
        <v>8.97</v>
      </c>
      <c r="I988" s="221"/>
      <c r="J988" s="216"/>
      <c r="K988" s="216"/>
      <c r="L988" s="222"/>
      <c r="M988" s="223"/>
      <c r="N988" s="224"/>
      <c r="O988" s="224"/>
      <c r="P988" s="224"/>
      <c r="Q988" s="224"/>
      <c r="R988" s="224"/>
      <c r="S988" s="224"/>
      <c r="T988" s="225"/>
      <c r="AT988" s="226" t="s">
        <v>167</v>
      </c>
      <c r="AU988" s="226" t="s">
        <v>165</v>
      </c>
      <c r="AV988" s="11" t="s">
        <v>165</v>
      </c>
      <c r="AW988" s="11" t="s">
        <v>34</v>
      </c>
      <c r="AX988" s="11" t="s">
        <v>74</v>
      </c>
      <c r="AY988" s="226" t="s">
        <v>157</v>
      </c>
    </row>
    <row r="989" spans="2:51" s="12" customFormat="1" ht="12">
      <c r="B989" s="227"/>
      <c r="C989" s="228"/>
      <c r="D989" s="217" t="s">
        <v>167</v>
      </c>
      <c r="E989" s="229" t="s">
        <v>20</v>
      </c>
      <c r="F989" s="230" t="s">
        <v>169</v>
      </c>
      <c r="G989" s="228"/>
      <c r="H989" s="231">
        <v>147.63</v>
      </c>
      <c r="I989" s="232"/>
      <c r="J989" s="228"/>
      <c r="K989" s="228"/>
      <c r="L989" s="233"/>
      <c r="M989" s="234"/>
      <c r="N989" s="235"/>
      <c r="O989" s="235"/>
      <c r="P989" s="235"/>
      <c r="Q989" s="235"/>
      <c r="R989" s="235"/>
      <c r="S989" s="235"/>
      <c r="T989" s="236"/>
      <c r="AT989" s="237" t="s">
        <v>167</v>
      </c>
      <c r="AU989" s="237" t="s">
        <v>165</v>
      </c>
      <c r="AV989" s="12" t="s">
        <v>164</v>
      </c>
      <c r="AW989" s="12" t="s">
        <v>34</v>
      </c>
      <c r="AX989" s="12" t="s">
        <v>8</v>
      </c>
      <c r="AY989" s="237" t="s">
        <v>157</v>
      </c>
    </row>
    <row r="990" spans="2:65" s="1" customFormat="1" ht="16.5" customHeight="1">
      <c r="B990" s="38"/>
      <c r="C990" s="204" t="s">
        <v>3487</v>
      </c>
      <c r="D990" s="204" t="s">
        <v>159</v>
      </c>
      <c r="E990" s="205" t="s">
        <v>1129</v>
      </c>
      <c r="F990" s="206" t="s">
        <v>1130</v>
      </c>
      <c r="G990" s="207" t="s">
        <v>162</v>
      </c>
      <c r="H990" s="208">
        <v>33.53</v>
      </c>
      <c r="I990" s="209"/>
      <c r="J990" s="208">
        <f>ROUND(I990*H990,0)</f>
        <v>0</v>
      </c>
      <c r="K990" s="206" t="s">
        <v>163</v>
      </c>
      <c r="L990" s="43"/>
      <c r="M990" s="210" t="s">
        <v>20</v>
      </c>
      <c r="N990" s="211" t="s">
        <v>46</v>
      </c>
      <c r="O990" s="79"/>
      <c r="P990" s="212">
        <f>O990*H990</f>
        <v>0</v>
      </c>
      <c r="Q990" s="212">
        <v>0</v>
      </c>
      <c r="R990" s="212">
        <f>Q990*H990</f>
        <v>0</v>
      </c>
      <c r="S990" s="212">
        <v>0.00584</v>
      </c>
      <c r="T990" s="213">
        <f>S990*H990</f>
        <v>0.1958152</v>
      </c>
      <c r="AR990" s="17" t="s">
        <v>247</v>
      </c>
      <c r="AT990" s="17" t="s">
        <v>159</v>
      </c>
      <c r="AU990" s="17" t="s">
        <v>165</v>
      </c>
      <c r="AY990" s="17" t="s">
        <v>157</v>
      </c>
      <c r="BE990" s="214">
        <f>IF(N990="základní",J990,0)</f>
        <v>0</v>
      </c>
      <c r="BF990" s="214">
        <f>IF(N990="snížená",J990,0)</f>
        <v>0</v>
      </c>
      <c r="BG990" s="214">
        <f>IF(N990="zákl. přenesená",J990,0)</f>
        <v>0</v>
      </c>
      <c r="BH990" s="214">
        <f>IF(N990="sníž. přenesená",J990,0)</f>
        <v>0</v>
      </c>
      <c r="BI990" s="214">
        <f>IF(N990="nulová",J990,0)</f>
        <v>0</v>
      </c>
      <c r="BJ990" s="17" t="s">
        <v>165</v>
      </c>
      <c r="BK990" s="214">
        <f>ROUND(I990*H990,0)</f>
        <v>0</v>
      </c>
      <c r="BL990" s="17" t="s">
        <v>247</v>
      </c>
      <c r="BM990" s="17" t="s">
        <v>3488</v>
      </c>
    </row>
    <row r="991" spans="2:51" s="11" customFormat="1" ht="12">
      <c r="B991" s="215"/>
      <c r="C991" s="216"/>
      <c r="D991" s="217" t="s">
        <v>167</v>
      </c>
      <c r="E991" s="218" t="s">
        <v>20</v>
      </c>
      <c r="F991" s="219" t="s">
        <v>2354</v>
      </c>
      <c r="G991" s="216"/>
      <c r="H991" s="220">
        <v>33.53</v>
      </c>
      <c r="I991" s="221"/>
      <c r="J991" s="216"/>
      <c r="K991" s="216"/>
      <c r="L991" s="222"/>
      <c r="M991" s="223"/>
      <c r="N991" s="224"/>
      <c r="O991" s="224"/>
      <c r="P991" s="224"/>
      <c r="Q991" s="224"/>
      <c r="R991" s="224"/>
      <c r="S991" s="224"/>
      <c r="T991" s="225"/>
      <c r="AT991" s="226" t="s">
        <v>167</v>
      </c>
      <c r="AU991" s="226" t="s">
        <v>165</v>
      </c>
      <c r="AV991" s="11" t="s">
        <v>165</v>
      </c>
      <c r="AW991" s="11" t="s">
        <v>34</v>
      </c>
      <c r="AX991" s="11" t="s">
        <v>8</v>
      </c>
      <c r="AY991" s="226" t="s">
        <v>157</v>
      </c>
    </row>
    <row r="992" spans="2:65" s="1" customFormat="1" ht="16.5" customHeight="1">
      <c r="B992" s="38"/>
      <c r="C992" s="204" t="s">
        <v>3489</v>
      </c>
      <c r="D992" s="204" t="s">
        <v>159</v>
      </c>
      <c r="E992" s="205" t="s">
        <v>1134</v>
      </c>
      <c r="F992" s="206" t="s">
        <v>1135</v>
      </c>
      <c r="G992" s="207" t="s">
        <v>231</v>
      </c>
      <c r="H992" s="208">
        <v>91.3</v>
      </c>
      <c r="I992" s="209"/>
      <c r="J992" s="208">
        <f>ROUND(I992*H992,0)</f>
        <v>0</v>
      </c>
      <c r="K992" s="206" t="s">
        <v>163</v>
      </c>
      <c r="L992" s="43"/>
      <c r="M992" s="210" t="s">
        <v>20</v>
      </c>
      <c r="N992" s="211" t="s">
        <v>46</v>
      </c>
      <c r="O992" s="79"/>
      <c r="P992" s="212">
        <f>O992*H992</f>
        <v>0</v>
      </c>
      <c r="Q992" s="212">
        <v>0</v>
      </c>
      <c r="R992" s="212">
        <f>Q992*H992</f>
        <v>0</v>
      </c>
      <c r="S992" s="212">
        <v>0.0026</v>
      </c>
      <c r="T992" s="213">
        <f>S992*H992</f>
        <v>0.23737999999999998</v>
      </c>
      <c r="AR992" s="17" t="s">
        <v>247</v>
      </c>
      <c r="AT992" s="17" t="s">
        <v>159</v>
      </c>
      <c r="AU992" s="17" t="s">
        <v>165</v>
      </c>
      <c r="AY992" s="17" t="s">
        <v>157</v>
      </c>
      <c r="BE992" s="214">
        <f>IF(N992="základní",J992,0)</f>
        <v>0</v>
      </c>
      <c r="BF992" s="214">
        <f>IF(N992="snížená",J992,0)</f>
        <v>0</v>
      </c>
      <c r="BG992" s="214">
        <f>IF(N992="zákl. přenesená",J992,0)</f>
        <v>0</v>
      </c>
      <c r="BH992" s="214">
        <f>IF(N992="sníž. přenesená",J992,0)</f>
        <v>0</v>
      </c>
      <c r="BI992" s="214">
        <f>IF(N992="nulová",J992,0)</f>
        <v>0</v>
      </c>
      <c r="BJ992" s="17" t="s">
        <v>165</v>
      </c>
      <c r="BK992" s="214">
        <f>ROUND(I992*H992,0)</f>
        <v>0</v>
      </c>
      <c r="BL992" s="17" t="s">
        <v>247</v>
      </c>
      <c r="BM992" s="17" t="s">
        <v>3490</v>
      </c>
    </row>
    <row r="993" spans="2:51" s="11" customFormat="1" ht="12">
      <c r="B993" s="215"/>
      <c r="C993" s="216"/>
      <c r="D993" s="217" t="s">
        <v>167</v>
      </c>
      <c r="E993" s="218" t="s">
        <v>20</v>
      </c>
      <c r="F993" s="219" t="s">
        <v>3491</v>
      </c>
      <c r="G993" s="216"/>
      <c r="H993" s="220">
        <v>91.3</v>
      </c>
      <c r="I993" s="221"/>
      <c r="J993" s="216"/>
      <c r="K993" s="216"/>
      <c r="L993" s="222"/>
      <c r="M993" s="223"/>
      <c r="N993" s="224"/>
      <c r="O993" s="224"/>
      <c r="P993" s="224"/>
      <c r="Q993" s="224"/>
      <c r="R993" s="224"/>
      <c r="S993" s="224"/>
      <c r="T993" s="225"/>
      <c r="AT993" s="226" t="s">
        <v>167</v>
      </c>
      <c r="AU993" s="226" t="s">
        <v>165</v>
      </c>
      <c r="AV993" s="11" t="s">
        <v>165</v>
      </c>
      <c r="AW993" s="11" t="s">
        <v>34</v>
      </c>
      <c r="AX993" s="11" t="s">
        <v>8</v>
      </c>
      <c r="AY993" s="226" t="s">
        <v>157</v>
      </c>
    </row>
    <row r="994" spans="2:65" s="1" customFormat="1" ht="16.5" customHeight="1">
      <c r="B994" s="38"/>
      <c r="C994" s="204" t="s">
        <v>3492</v>
      </c>
      <c r="D994" s="204" t="s">
        <v>159</v>
      </c>
      <c r="E994" s="205" t="s">
        <v>1139</v>
      </c>
      <c r="F994" s="206" t="s">
        <v>1140</v>
      </c>
      <c r="G994" s="207" t="s">
        <v>231</v>
      </c>
      <c r="H994" s="208">
        <v>47.4</v>
      </c>
      <c r="I994" s="209"/>
      <c r="J994" s="208">
        <f>ROUND(I994*H994,0)</f>
        <v>0</v>
      </c>
      <c r="K994" s="206" t="s">
        <v>163</v>
      </c>
      <c r="L994" s="43"/>
      <c r="M994" s="210" t="s">
        <v>20</v>
      </c>
      <c r="N994" s="211" t="s">
        <v>46</v>
      </c>
      <c r="O994" s="79"/>
      <c r="P994" s="212">
        <f>O994*H994</f>
        <v>0</v>
      </c>
      <c r="Q994" s="212">
        <v>0</v>
      </c>
      <c r="R994" s="212">
        <f>Q994*H994</f>
        <v>0</v>
      </c>
      <c r="S994" s="212">
        <v>0.00394</v>
      </c>
      <c r="T994" s="213">
        <f>S994*H994</f>
        <v>0.18675599999999998</v>
      </c>
      <c r="AR994" s="17" t="s">
        <v>247</v>
      </c>
      <c r="AT994" s="17" t="s">
        <v>159</v>
      </c>
      <c r="AU994" s="17" t="s">
        <v>165</v>
      </c>
      <c r="AY994" s="17" t="s">
        <v>157</v>
      </c>
      <c r="BE994" s="214">
        <f>IF(N994="základní",J994,0)</f>
        <v>0</v>
      </c>
      <c r="BF994" s="214">
        <f>IF(N994="snížená",J994,0)</f>
        <v>0</v>
      </c>
      <c r="BG994" s="214">
        <f>IF(N994="zákl. přenesená",J994,0)</f>
        <v>0</v>
      </c>
      <c r="BH994" s="214">
        <f>IF(N994="sníž. přenesená",J994,0)</f>
        <v>0</v>
      </c>
      <c r="BI994" s="214">
        <f>IF(N994="nulová",J994,0)</f>
        <v>0</v>
      </c>
      <c r="BJ994" s="17" t="s">
        <v>165</v>
      </c>
      <c r="BK994" s="214">
        <f>ROUND(I994*H994,0)</f>
        <v>0</v>
      </c>
      <c r="BL994" s="17" t="s">
        <v>247</v>
      </c>
      <c r="BM994" s="17" t="s">
        <v>3493</v>
      </c>
    </row>
    <row r="995" spans="2:51" s="11" customFormat="1" ht="12">
      <c r="B995" s="215"/>
      <c r="C995" s="216"/>
      <c r="D995" s="217" t="s">
        <v>167</v>
      </c>
      <c r="E995" s="218" t="s">
        <v>20</v>
      </c>
      <c r="F995" s="219" t="s">
        <v>3494</v>
      </c>
      <c r="G995" s="216"/>
      <c r="H995" s="220">
        <v>47.4</v>
      </c>
      <c r="I995" s="221"/>
      <c r="J995" s="216"/>
      <c r="K995" s="216"/>
      <c r="L995" s="222"/>
      <c r="M995" s="223"/>
      <c r="N995" s="224"/>
      <c r="O995" s="224"/>
      <c r="P995" s="224"/>
      <c r="Q995" s="224"/>
      <c r="R995" s="224"/>
      <c r="S995" s="224"/>
      <c r="T995" s="225"/>
      <c r="AT995" s="226" t="s">
        <v>167</v>
      </c>
      <c r="AU995" s="226" t="s">
        <v>165</v>
      </c>
      <c r="AV995" s="11" t="s">
        <v>165</v>
      </c>
      <c r="AW995" s="11" t="s">
        <v>34</v>
      </c>
      <c r="AX995" s="11" t="s">
        <v>8</v>
      </c>
      <c r="AY995" s="226" t="s">
        <v>157</v>
      </c>
    </row>
    <row r="996" spans="2:65" s="1" customFormat="1" ht="22.5" customHeight="1">
      <c r="B996" s="38"/>
      <c r="C996" s="204" t="s">
        <v>3495</v>
      </c>
      <c r="D996" s="204" t="s">
        <v>159</v>
      </c>
      <c r="E996" s="205" t="s">
        <v>1144</v>
      </c>
      <c r="F996" s="206" t="s">
        <v>1145</v>
      </c>
      <c r="G996" s="207" t="s">
        <v>162</v>
      </c>
      <c r="H996" s="208">
        <v>560.41</v>
      </c>
      <c r="I996" s="209"/>
      <c r="J996" s="208">
        <f>ROUND(I996*H996,0)</f>
        <v>0</v>
      </c>
      <c r="K996" s="206" t="s">
        <v>163</v>
      </c>
      <c r="L996" s="43"/>
      <c r="M996" s="210" t="s">
        <v>20</v>
      </c>
      <c r="N996" s="211" t="s">
        <v>46</v>
      </c>
      <c r="O996" s="79"/>
      <c r="P996" s="212">
        <f>O996*H996</f>
        <v>0</v>
      </c>
      <c r="Q996" s="212">
        <v>0.00268</v>
      </c>
      <c r="R996" s="212">
        <f>Q996*H996</f>
        <v>1.5018988</v>
      </c>
      <c r="S996" s="212">
        <v>0</v>
      </c>
      <c r="T996" s="213">
        <f>S996*H996</f>
        <v>0</v>
      </c>
      <c r="AR996" s="17" t="s">
        <v>247</v>
      </c>
      <c r="AT996" s="17" t="s">
        <v>159</v>
      </c>
      <c r="AU996" s="17" t="s">
        <v>165</v>
      </c>
      <c r="AY996" s="17" t="s">
        <v>157</v>
      </c>
      <c r="BE996" s="214">
        <f>IF(N996="základní",J996,0)</f>
        <v>0</v>
      </c>
      <c r="BF996" s="214">
        <f>IF(N996="snížená",J996,0)</f>
        <v>0</v>
      </c>
      <c r="BG996" s="214">
        <f>IF(N996="zákl. přenesená",J996,0)</f>
        <v>0</v>
      </c>
      <c r="BH996" s="214">
        <f>IF(N996="sníž. přenesená",J996,0)</f>
        <v>0</v>
      </c>
      <c r="BI996" s="214">
        <f>IF(N996="nulová",J996,0)</f>
        <v>0</v>
      </c>
      <c r="BJ996" s="17" t="s">
        <v>165</v>
      </c>
      <c r="BK996" s="214">
        <f>ROUND(I996*H996,0)</f>
        <v>0</v>
      </c>
      <c r="BL996" s="17" t="s">
        <v>247</v>
      </c>
      <c r="BM996" s="17" t="s">
        <v>3496</v>
      </c>
    </row>
    <row r="997" spans="2:51" s="11" customFormat="1" ht="12">
      <c r="B997" s="215"/>
      <c r="C997" s="216"/>
      <c r="D997" s="217" t="s">
        <v>167</v>
      </c>
      <c r="E997" s="218" t="s">
        <v>20</v>
      </c>
      <c r="F997" s="219" t="s">
        <v>3462</v>
      </c>
      <c r="G997" s="216"/>
      <c r="H997" s="220">
        <v>560.41</v>
      </c>
      <c r="I997" s="221"/>
      <c r="J997" s="216"/>
      <c r="K997" s="216"/>
      <c r="L997" s="222"/>
      <c r="M997" s="223"/>
      <c r="N997" s="224"/>
      <c r="O997" s="224"/>
      <c r="P997" s="224"/>
      <c r="Q997" s="224"/>
      <c r="R997" s="224"/>
      <c r="S997" s="224"/>
      <c r="T997" s="225"/>
      <c r="AT997" s="226" t="s">
        <v>167</v>
      </c>
      <c r="AU997" s="226" t="s">
        <v>165</v>
      </c>
      <c r="AV997" s="11" t="s">
        <v>165</v>
      </c>
      <c r="AW997" s="11" t="s">
        <v>34</v>
      </c>
      <c r="AX997" s="11" t="s">
        <v>8</v>
      </c>
      <c r="AY997" s="226" t="s">
        <v>157</v>
      </c>
    </row>
    <row r="998" spans="2:65" s="1" customFormat="1" ht="16.5" customHeight="1">
      <c r="B998" s="38"/>
      <c r="C998" s="204" t="s">
        <v>3497</v>
      </c>
      <c r="D998" s="204" t="s">
        <v>159</v>
      </c>
      <c r="E998" s="205" t="s">
        <v>1148</v>
      </c>
      <c r="F998" s="206" t="s">
        <v>1149</v>
      </c>
      <c r="G998" s="207" t="s">
        <v>231</v>
      </c>
      <c r="H998" s="208">
        <v>21.33</v>
      </c>
      <c r="I998" s="209"/>
      <c r="J998" s="208">
        <f>ROUND(I998*H998,0)</f>
        <v>0</v>
      </c>
      <c r="K998" s="206" t="s">
        <v>163</v>
      </c>
      <c r="L998" s="43"/>
      <c r="M998" s="210" t="s">
        <v>20</v>
      </c>
      <c r="N998" s="211" t="s">
        <v>46</v>
      </c>
      <c r="O998" s="79"/>
      <c r="P998" s="212">
        <f>O998*H998</f>
        <v>0</v>
      </c>
      <c r="Q998" s="212">
        <v>0.00152</v>
      </c>
      <c r="R998" s="212">
        <f>Q998*H998</f>
        <v>0.0324216</v>
      </c>
      <c r="S998" s="212">
        <v>0</v>
      </c>
      <c r="T998" s="213">
        <f>S998*H998</f>
        <v>0</v>
      </c>
      <c r="AR998" s="17" t="s">
        <v>247</v>
      </c>
      <c r="AT998" s="17" t="s">
        <v>159</v>
      </c>
      <c r="AU998" s="17" t="s">
        <v>165</v>
      </c>
      <c r="AY998" s="17" t="s">
        <v>157</v>
      </c>
      <c r="BE998" s="214">
        <f>IF(N998="základní",J998,0)</f>
        <v>0</v>
      </c>
      <c r="BF998" s="214">
        <f>IF(N998="snížená",J998,0)</f>
        <v>0</v>
      </c>
      <c r="BG998" s="214">
        <f>IF(N998="zákl. přenesená",J998,0)</f>
        <v>0</v>
      </c>
      <c r="BH998" s="214">
        <f>IF(N998="sníž. přenesená",J998,0)</f>
        <v>0</v>
      </c>
      <c r="BI998" s="214">
        <f>IF(N998="nulová",J998,0)</f>
        <v>0</v>
      </c>
      <c r="BJ998" s="17" t="s">
        <v>165</v>
      </c>
      <c r="BK998" s="214">
        <f>ROUND(I998*H998,0)</f>
        <v>0</v>
      </c>
      <c r="BL998" s="17" t="s">
        <v>247</v>
      </c>
      <c r="BM998" s="17" t="s">
        <v>3498</v>
      </c>
    </row>
    <row r="999" spans="2:51" s="13" customFormat="1" ht="12">
      <c r="B999" s="238"/>
      <c r="C999" s="239"/>
      <c r="D999" s="217" t="s">
        <v>167</v>
      </c>
      <c r="E999" s="240" t="s">
        <v>20</v>
      </c>
      <c r="F999" s="241" t="s">
        <v>1120</v>
      </c>
      <c r="G999" s="239"/>
      <c r="H999" s="240" t="s">
        <v>20</v>
      </c>
      <c r="I999" s="242"/>
      <c r="J999" s="239"/>
      <c r="K999" s="239"/>
      <c r="L999" s="243"/>
      <c r="M999" s="244"/>
      <c r="N999" s="245"/>
      <c r="O999" s="245"/>
      <c r="P999" s="245"/>
      <c r="Q999" s="245"/>
      <c r="R999" s="245"/>
      <c r="S999" s="245"/>
      <c r="T999" s="246"/>
      <c r="AT999" s="247" t="s">
        <v>167</v>
      </c>
      <c r="AU999" s="247" t="s">
        <v>165</v>
      </c>
      <c r="AV999" s="13" t="s">
        <v>8</v>
      </c>
      <c r="AW999" s="13" t="s">
        <v>34</v>
      </c>
      <c r="AX999" s="13" t="s">
        <v>74</v>
      </c>
      <c r="AY999" s="247" t="s">
        <v>157</v>
      </c>
    </row>
    <row r="1000" spans="2:51" s="11" customFormat="1" ht="12">
      <c r="B1000" s="215"/>
      <c r="C1000" s="216"/>
      <c r="D1000" s="217" t="s">
        <v>167</v>
      </c>
      <c r="E1000" s="218" t="s">
        <v>20</v>
      </c>
      <c r="F1000" s="219" t="s">
        <v>1121</v>
      </c>
      <c r="G1000" s="216"/>
      <c r="H1000" s="220">
        <v>21.33</v>
      </c>
      <c r="I1000" s="221"/>
      <c r="J1000" s="216"/>
      <c r="K1000" s="216"/>
      <c r="L1000" s="222"/>
      <c r="M1000" s="223"/>
      <c r="N1000" s="224"/>
      <c r="O1000" s="224"/>
      <c r="P1000" s="224"/>
      <c r="Q1000" s="224"/>
      <c r="R1000" s="224"/>
      <c r="S1000" s="224"/>
      <c r="T1000" s="225"/>
      <c r="AT1000" s="226" t="s">
        <v>167</v>
      </c>
      <c r="AU1000" s="226" t="s">
        <v>165</v>
      </c>
      <c r="AV1000" s="11" t="s">
        <v>165</v>
      </c>
      <c r="AW1000" s="11" t="s">
        <v>34</v>
      </c>
      <c r="AX1000" s="11" t="s">
        <v>74</v>
      </c>
      <c r="AY1000" s="226" t="s">
        <v>157</v>
      </c>
    </row>
    <row r="1001" spans="2:51" s="12" customFormat="1" ht="12">
      <c r="B1001" s="227"/>
      <c r="C1001" s="228"/>
      <c r="D1001" s="217" t="s">
        <v>167</v>
      </c>
      <c r="E1001" s="229" t="s">
        <v>20</v>
      </c>
      <c r="F1001" s="230" t="s">
        <v>169</v>
      </c>
      <c r="G1001" s="228"/>
      <c r="H1001" s="231">
        <v>21.33</v>
      </c>
      <c r="I1001" s="232"/>
      <c r="J1001" s="228"/>
      <c r="K1001" s="228"/>
      <c r="L1001" s="233"/>
      <c r="M1001" s="234"/>
      <c r="N1001" s="235"/>
      <c r="O1001" s="235"/>
      <c r="P1001" s="235"/>
      <c r="Q1001" s="235"/>
      <c r="R1001" s="235"/>
      <c r="S1001" s="235"/>
      <c r="T1001" s="236"/>
      <c r="AT1001" s="237" t="s">
        <v>167</v>
      </c>
      <c r="AU1001" s="237" t="s">
        <v>165</v>
      </c>
      <c r="AV1001" s="12" t="s">
        <v>164</v>
      </c>
      <c r="AW1001" s="12" t="s">
        <v>34</v>
      </c>
      <c r="AX1001" s="12" t="s">
        <v>8</v>
      </c>
      <c r="AY1001" s="237" t="s">
        <v>157</v>
      </c>
    </row>
    <row r="1002" spans="2:65" s="1" customFormat="1" ht="16.5" customHeight="1">
      <c r="B1002" s="38"/>
      <c r="C1002" s="204" t="s">
        <v>3499</v>
      </c>
      <c r="D1002" s="204" t="s">
        <v>159</v>
      </c>
      <c r="E1002" s="205" t="s">
        <v>1152</v>
      </c>
      <c r="F1002" s="206" t="s">
        <v>1153</v>
      </c>
      <c r="G1002" s="207" t="s">
        <v>231</v>
      </c>
      <c r="H1002" s="208">
        <v>147.63</v>
      </c>
      <c r="I1002" s="209"/>
      <c r="J1002" s="208">
        <f>ROUND(I1002*H1002,0)</f>
        <v>0</v>
      </c>
      <c r="K1002" s="206" t="s">
        <v>163</v>
      </c>
      <c r="L1002" s="43"/>
      <c r="M1002" s="210" t="s">
        <v>20</v>
      </c>
      <c r="N1002" s="211" t="s">
        <v>46</v>
      </c>
      <c r="O1002" s="79"/>
      <c r="P1002" s="212">
        <f>O1002*H1002</f>
        <v>0</v>
      </c>
      <c r="Q1002" s="212">
        <v>0.00039</v>
      </c>
      <c r="R1002" s="212">
        <f>Q1002*H1002</f>
        <v>0.0575757</v>
      </c>
      <c r="S1002" s="212">
        <v>0</v>
      </c>
      <c r="T1002" s="213">
        <f>S1002*H1002</f>
        <v>0</v>
      </c>
      <c r="AR1002" s="17" t="s">
        <v>247</v>
      </c>
      <c r="AT1002" s="17" t="s">
        <v>159</v>
      </c>
      <c r="AU1002" s="17" t="s">
        <v>165</v>
      </c>
      <c r="AY1002" s="17" t="s">
        <v>157</v>
      </c>
      <c r="BE1002" s="214">
        <f>IF(N1002="základní",J1002,0)</f>
        <v>0</v>
      </c>
      <c r="BF1002" s="214">
        <f>IF(N1002="snížená",J1002,0)</f>
        <v>0</v>
      </c>
      <c r="BG1002" s="214">
        <f>IF(N1002="zákl. přenesená",J1002,0)</f>
        <v>0</v>
      </c>
      <c r="BH1002" s="214">
        <f>IF(N1002="sníž. přenesená",J1002,0)</f>
        <v>0</v>
      </c>
      <c r="BI1002" s="214">
        <f>IF(N1002="nulová",J1002,0)</f>
        <v>0</v>
      </c>
      <c r="BJ1002" s="17" t="s">
        <v>165</v>
      </c>
      <c r="BK1002" s="214">
        <f>ROUND(I1002*H1002,0)</f>
        <v>0</v>
      </c>
      <c r="BL1002" s="17" t="s">
        <v>247</v>
      </c>
      <c r="BM1002" s="17" t="s">
        <v>3500</v>
      </c>
    </row>
    <row r="1003" spans="2:51" s="11" customFormat="1" ht="12">
      <c r="B1003" s="215"/>
      <c r="C1003" s="216"/>
      <c r="D1003" s="217" t="s">
        <v>167</v>
      </c>
      <c r="E1003" s="218" t="s">
        <v>20</v>
      </c>
      <c r="F1003" s="219" t="s">
        <v>3486</v>
      </c>
      <c r="G1003" s="216"/>
      <c r="H1003" s="220">
        <v>138.66</v>
      </c>
      <c r="I1003" s="221"/>
      <c r="J1003" s="216"/>
      <c r="K1003" s="216"/>
      <c r="L1003" s="222"/>
      <c r="M1003" s="223"/>
      <c r="N1003" s="224"/>
      <c r="O1003" s="224"/>
      <c r="P1003" s="224"/>
      <c r="Q1003" s="224"/>
      <c r="R1003" s="224"/>
      <c r="S1003" s="224"/>
      <c r="T1003" s="225"/>
      <c r="AT1003" s="226" t="s">
        <v>167</v>
      </c>
      <c r="AU1003" s="226" t="s">
        <v>165</v>
      </c>
      <c r="AV1003" s="11" t="s">
        <v>165</v>
      </c>
      <c r="AW1003" s="11" t="s">
        <v>34</v>
      </c>
      <c r="AX1003" s="11" t="s">
        <v>74</v>
      </c>
      <c r="AY1003" s="226" t="s">
        <v>157</v>
      </c>
    </row>
    <row r="1004" spans="2:51" s="11" customFormat="1" ht="12">
      <c r="B1004" s="215"/>
      <c r="C1004" s="216"/>
      <c r="D1004" s="217" t="s">
        <v>167</v>
      </c>
      <c r="E1004" s="218" t="s">
        <v>20</v>
      </c>
      <c r="F1004" s="219" t="s">
        <v>1127</v>
      </c>
      <c r="G1004" s="216"/>
      <c r="H1004" s="220">
        <v>8.97</v>
      </c>
      <c r="I1004" s="221"/>
      <c r="J1004" s="216"/>
      <c r="K1004" s="216"/>
      <c r="L1004" s="222"/>
      <c r="M1004" s="223"/>
      <c r="N1004" s="224"/>
      <c r="O1004" s="224"/>
      <c r="P1004" s="224"/>
      <c r="Q1004" s="224"/>
      <c r="R1004" s="224"/>
      <c r="S1004" s="224"/>
      <c r="T1004" s="225"/>
      <c r="AT1004" s="226" t="s">
        <v>167</v>
      </c>
      <c r="AU1004" s="226" t="s">
        <v>165</v>
      </c>
      <c r="AV1004" s="11" t="s">
        <v>165</v>
      </c>
      <c r="AW1004" s="11" t="s">
        <v>34</v>
      </c>
      <c r="AX1004" s="11" t="s">
        <v>74</v>
      </c>
      <c r="AY1004" s="226" t="s">
        <v>157</v>
      </c>
    </row>
    <row r="1005" spans="2:51" s="12" customFormat="1" ht="12">
      <c r="B1005" s="227"/>
      <c r="C1005" s="228"/>
      <c r="D1005" s="217" t="s">
        <v>167</v>
      </c>
      <c r="E1005" s="229" t="s">
        <v>20</v>
      </c>
      <c r="F1005" s="230" t="s">
        <v>169</v>
      </c>
      <c r="G1005" s="228"/>
      <c r="H1005" s="231">
        <v>147.63</v>
      </c>
      <c r="I1005" s="232"/>
      <c r="J1005" s="228"/>
      <c r="K1005" s="228"/>
      <c r="L1005" s="233"/>
      <c r="M1005" s="234"/>
      <c r="N1005" s="235"/>
      <c r="O1005" s="235"/>
      <c r="P1005" s="235"/>
      <c r="Q1005" s="235"/>
      <c r="R1005" s="235"/>
      <c r="S1005" s="235"/>
      <c r="T1005" s="236"/>
      <c r="AT1005" s="237" t="s">
        <v>167</v>
      </c>
      <c r="AU1005" s="237" t="s">
        <v>165</v>
      </c>
      <c r="AV1005" s="12" t="s">
        <v>164</v>
      </c>
      <c r="AW1005" s="12" t="s">
        <v>34</v>
      </c>
      <c r="AX1005" s="12" t="s">
        <v>8</v>
      </c>
      <c r="AY1005" s="237" t="s">
        <v>157</v>
      </c>
    </row>
    <row r="1006" spans="2:65" s="1" customFormat="1" ht="16.5" customHeight="1">
      <c r="B1006" s="38"/>
      <c r="C1006" s="204" t="s">
        <v>3501</v>
      </c>
      <c r="D1006" s="204" t="s">
        <v>159</v>
      </c>
      <c r="E1006" s="205" t="s">
        <v>1156</v>
      </c>
      <c r="F1006" s="206" t="s">
        <v>1157</v>
      </c>
      <c r="G1006" s="207" t="s">
        <v>162</v>
      </c>
      <c r="H1006" s="208">
        <v>33.53</v>
      </c>
      <c r="I1006" s="209"/>
      <c r="J1006" s="208">
        <f>ROUND(I1006*H1006,0)</f>
        <v>0</v>
      </c>
      <c r="K1006" s="206" t="s">
        <v>163</v>
      </c>
      <c r="L1006" s="43"/>
      <c r="M1006" s="210" t="s">
        <v>20</v>
      </c>
      <c r="N1006" s="211" t="s">
        <v>46</v>
      </c>
      <c r="O1006" s="79"/>
      <c r="P1006" s="212">
        <f>O1006*H1006</f>
        <v>0</v>
      </c>
      <c r="Q1006" s="212">
        <v>0.00233</v>
      </c>
      <c r="R1006" s="212">
        <f>Q1006*H1006</f>
        <v>0.0781249</v>
      </c>
      <c r="S1006" s="212">
        <v>0</v>
      </c>
      <c r="T1006" s="213">
        <f>S1006*H1006</f>
        <v>0</v>
      </c>
      <c r="AR1006" s="17" t="s">
        <v>247</v>
      </c>
      <c r="AT1006" s="17" t="s">
        <v>159</v>
      </c>
      <c r="AU1006" s="17" t="s">
        <v>165</v>
      </c>
      <c r="AY1006" s="17" t="s">
        <v>157</v>
      </c>
      <c r="BE1006" s="214">
        <f>IF(N1006="základní",J1006,0)</f>
        <v>0</v>
      </c>
      <c r="BF1006" s="214">
        <f>IF(N1006="snížená",J1006,0)</f>
        <v>0</v>
      </c>
      <c r="BG1006" s="214">
        <f>IF(N1006="zákl. přenesená",J1006,0)</f>
        <v>0</v>
      </c>
      <c r="BH1006" s="214">
        <f>IF(N1006="sníž. přenesená",J1006,0)</f>
        <v>0</v>
      </c>
      <c r="BI1006" s="214">
        <f>IF(N1006="nulová",J1006,0)</f>
        <v>0</v>
      </c>
      <c r="BJ1006" s="17" t="s">
        <v>165</v>
      </c>
      <c r="BK1006" s="214">
        <f>ROUND(I1006*H1006,0)</f>
        <v>0</v>
      </c>
      <c r="BL1006" s="17" t="s">
        <v>247</v>
      </c>
      <c r="BM1006" s="17" t="s">
        <v>3502</v>
      </c>
    </row>
    <row r="1007" spans="2:51" s="11" customFormat="1" ht="12">
      <c r="B1007" s="215"/>
      <c r="C1007" s="216"/>
      <c r="D1007" s="217" t="s">
        <v>167</v>
      </c>
      <c r="E1007" s="218" t="s">
        <v>20</v>
      </c>
      <c r="F1007" s="219" t="s">
        <v>2354</v>
      </c>
      <c r="G1007" s="216"/>
      <c r="H1007" s="220">
        <v>33.53</v>
      </c>
      <c r="I1007" s="221"/>
      <c r="J1007" s="216"/>
      <c r="K1007" s="216"/>
      <c r="L1007" s="222"/>
      <c r="M1007" s="223"/>
      <c r="N1007" s="224"/>
      <c r="O1007" s="224"/>
      <c r="P1007" s="224"/>
      <c r="Q1007" s="224"/>
      <c r="R1007" s="224"/>
      <c r="S1007" s="224"/>
      <c r="T1007" s="225"/>
      <c r="AT1007" s="226" t="s">
        <v>167</v>
      </c>
      <c r="AU1007" s="226" t="s">
        <v>165</v>
      </c>
      <c r="AV1007" s="11" t="s">
        <v>165</v>
      </c>
      <c r="AW1007" s="11" t="s">
        <v>34</v>
      </c>
      <c r="AX1007" s="11" t="s">
        <v>74</v>
      </c>
      <c r="AY1007" s="226" t="s">
        <v>157</v>
      </c>
    </row>
    <row r="1008" spans="2:51" s="12" customFormat="1" ht="12">
      <c r="B1008" s="227"/>
      <c r="C1008" s="228"/>
      <c r="D1008" s="217" t="s">
        <v>167</v>
      </c>
      <c r="E1008" s="229" t="s">
        <v>20</v>
      </c>
      <c r="F1008" s="230" t="s">
        <v>169</v>
      </c>
      <c r="G1008" s="228"/>
      <c r="H1008" s="231">
        <v>33.53</v>
      </c>
      <c r="I1008" s="232"/>
      <c r="J1008" s="228"/>
      <c r="K1008" s="228"/>
      <c r="L1008" s="233"/>
      <c r="M1008" s="234"/>
      <c r="N1008" s="235"/>
      <c r="O1008" s="235"/>
      <c r="P1008" s="235"/>
      <c r="Q1008" s="235"/>
      <c r="R1008" s="235"/>
      <c r="S1008" s="235"/>
      <c r="T1008" s="236"/>
      <c r="AT1008" s="237" t="s">
        <v>167</v>
      </c>
      <c r="AU1008" s="237" t="s">
        <v>165</v>
      </c>
      <c r="AV1008" s="12" t="s">
        <v>164</v>
      </c>
      <c r="AW1008" s="12" t="s">
        <v>34</v>
      </c>
      <c r="AX1008" s="12" t="s">
        <v>8</v>
      </c>
      <c r="AY1008" s="237" t="s">
        <v>157</v>
      </c>
    </row>
    <row r="1009" spans="2:65" s="1" customFormat="1" ht="22.5" customHeight="1">
      <c r="B1009" s="38"/>
      <c r="C1009" s="204" t="s">
        <v>3503</v>
      </c>
      <c r="D1009" s="204" t="s">
        <v>159</v>
      </c>
      <c r="E1009" s="205" t="s">
        <v>1161</v>
      </c>
      <c r="F1009" s="206" t="s">
        <v>1162</v>
      </c>
      <c r="G1009" s="207" t="s">
        <v>707</v>
      </c>
      <c r="H1009" s="208">
        <v>2</v>
      </c>
      <c r="I1009" s="209"/>
      <c r="J1009" s="208">
        <f>ROUND(I1009*H1009,0)</f>
        <v>0</v>
      </c>
      <c r="K1009" s="206" t="s">
        <v>163</v>
      </c>
      <c r="L1009" s="43"/>
      <c r="M1009" s="210" t="s">
        <v>20</v>
      </c>
      <c r="N1009" s="211" t="s">
        <v>46</v>
      </c>
      <c r="O1009" s="79"/>
      <c r="P1009" s="212">
        <f>O1009*H1009</f>
        <v>0</v>
      </c>
      <c r="Q1009" s="212">
        <v>0.00075</v>
      </c>
      <c r="R1009" s="212">
        <f>Q1009*H1009</f>
        <v>0.0015</v>
      </c>
      <c r="S1009" s="212">
        <v>0</v>
      </c>
      <c r="T1009" s="213">
        <f>S1009*H1009</f>
        <v>0</v>
      </c>
      <c r="AR1009" s="17" t="s">
        <v>247</v>
      </c>
      <c r="AT1009" s="17" t="s">
        <v>159</v>
      </c>
      <c r="AU1009" s="17" t="s">
        <v>165</v>
      </c>
      <c r="AY1009" s="17" t="s">
        <v>157</v>
      </c>
      <c r="BE1009" s="214">
        <f>IF(N1009="základní",J1009,0)</f>
        <v>0</v>
      </c>
      <c r="BF1009" s="214">
        <f>IF(N1009="snížená",J1009,0)</f>
        <v>0</v>
      </c>
      <c r="BG1009" s="214">
        <f>IF(N1009="zákl. přenesená",J1009,0)</f>
        <v>0</v>
      </c>
      <c r="BH1009" s="214">
        <f>IF(N1009="sníž. přenesená",J1009,0)</f>
        <v>0</v>
      </c>
      <c r="BI1009" s="214">
        <f>IF(N1009="nulová",J1009,0)</f>
        <v>0</v>
      </c>
      <c r="BJ1009" s="17" t="s">
        <v>165</v>
      </c>
      <c r="BK1009" s="214">
        <f>ROUND(I1009*H1009,0)</f>
        <v>0</v>
      </c>
      <c r="BL1009" s="17" t="s">
        <v>247</v>
      </c>
      <c r="BM1009" s="17" t="s">
        <v>3504</v>
      </c>
    </row>
    <row r="1010" spans="2:51" s="11" customFormat="1" ht="12">
      <c r="B1010" s="215"/>
      <c r="C1010" s="216"/>
      <c r="D1010" s="217" t="s">
        <v>167</v>
      </c>
      <c r="E1010" s="218" t="s">
        <v>20</v>
      </c>
      <c r="F1010" s="219" t="s">
        <v>3505</v>
      </c>
      <c r="G1010" s="216"/>
      <c r="H1010" s="220">
        <v>2</v>
      </c>
      <c r="I1010" s="221"/>
      <c r="J1010" s="216"/>
      <c r="K1010" s="216"/>
      <c r="L1010" s="222"/>
      <c r="M1010" s="223"/>
      <c r="N1010" s="224"/>
      <c r="O1010" s="224"/>
      <c r="P1010" s="224"/>
      <c r="Q1010" s="224"/>
      <c r="R1010" s="224"/>
      <c r="S1010" s="224"/>
      <c r="T1010" s="225"/>
      <c r="AT1010" s="226" t="s">
        <v>167</v>
      </c>
      <c r="AU1010" s="226" t="s">
        <v>165</v>
      </c>
      <c r="AV1010" s="11" t="s">
        <v>165</v>
      </c>
      <c r="AW1010" s="11" t="s">
        <v>34</v>
      </c>
      <c r="AX1010" s="11" t="s">
        <v>74</v>
      </c>
      <c r="AY1010" s="226" t="s">
        <v>157</v>
      </c>
    </row>
    <row r="1011" spans="2:51" s="12" customFormat="1" ht="12">
      <c r="B1011" s="227"/>
      <c r="C1011" s="228"/>
      <c r="D1011" s="217" t="s">
        <v>167</v>
      </c>
      <c r="E1011" s="229" t="s">
        <v>20</v>
      </c>
      <c r="F1011" s="230" t="s">
        <v>169</v>
      </c>
      <c r="G1011" s="228"/>
      <c r="H1011" s="231">
        <v>2</v>
      </c>
      <c r="I1011" s="232"/>
      <c r="J1011" s="228"/>
      <c r="K1011" s="228"/>
      <c r="L1011" s="233"/>
      <c r="M1011" s="234"/>
      <c r="N1011" s="235"/>
      <c r="O1011" s="235"/>
      <c r="P1011" s="235"/>
      <c r="Q1011" s="235"/>
      <c r="R1011" s="235"/>
      <c r="S1011" s="235"/>
      <c r="T1011" s="236"/>
      <c r="AT1011" s="237" t="s">
        <v>167</v>
      </c>
      <c r="AU1011" s="237" t="s">
        <v>165</v>
      </c>
      <c r="AV1011" s="12" t="s">
        <v>164</v>
      </c>
      <c r="AW1011" s="12" t="s">
        <v>34</v>
      </c>
      <c r="AX1011" s="12" t="s">
        <v>8</v>
      </c>
      <c r="AY1011" s="237" t="s">
        <v>157</v>
      </c>
    </row>
    <row r="1012" spans="2:65" s="1" customFormat="1" ht="22.5" customHeight="1">
      <c r="B1012" s="38"/>
      <c r="C1012" s="204" t="s">
        <v>3506</v>
      </c>
      <c r="D1012" s="204" t="s">
        <v>159</v>
      </c>
      <c r="E1012" s="205" t="s">
        <v>1165</v>
      </c>
      <c r="F1012" s="206" t="s">
        <v>1166</v>
      </c>
      <c r="G1012" s="207" t="s">
        <v>707</v>
      </c>
      <c r="H1012" s="208">
        <v>3</v>
      </c>
      <c r="I1012" s="209"/>
      <c r="J1012" s="208">
        <f>ROUND(I1012*H1012,0)</f>
        <v>0</v>
      </c>
      <c r="K1012" s="206" t="s">
        <v>163</v>
      </c>
      <c r="L1012" s="43"/>
      <c r="M1012" s="210" t="s">
        <v>20</v>
      </c>
      <c r="N1012" s="211" t="s">
        <v>46</v>
      </c>
      <c r="O1012" s="79"/>
      <c r="P1012" s="212">
        <f>O1012*H1012</f>
        <v>0</v>
      </c>
      <c r="Q1012" s="212">
        <v>0.00192</v>
      </c>
      <c r="R1012" s="212">
        <f>Q1012*H1012</f>
        <v>0.00576</v>
      </c>
      <c r="S1012" s="212">
        <v>0</v>
      </c>
      <c r="T1012" s="213">
        <f>S1012*H1012</f>
        <v>0</v>
      </c>
      <c r="AR1012" s="17" t="s">
        <v>247</v>
      </c>
      <c r="AT1012" s="17" t="s">
        <v>159</v>
      </c>
      <c r="AU1012" s="17" t="s">
        <v>165</v>
      </c>
      <c r="AY1012" s="17" t="s">
        <v>157</v>
      </c>
      <c r="BE1012" s="214">
        <f>IF(N1012="základní",J1012,0)</f>
        <v>0</v>
      </c>
      <c r="BF1012" s="214">
        <f>IF(N1012="snížená",J1012,0)</f>
        <v>0</v>
      </c>
      <c r="BG1012" s="214">
        <f>IF(N1012="zákl. přenesená",J1012,0)</f>
        <v>0</v>
      </c>
      <c r="BH1012" s="214">
        <f>IF(N1012="sníž. přenesená",J1012,0)</f>
        <v>0</v>
      </c>
      <c r="BI1012" s="214">
        <f>IF(N1012="nulová",J1012,0)</f>
        <v>0</v>
      </c>
      <c r="BJ1012" s="17" t="s">
        <v>165</v>
      </c>
      <c r="BK1012" s="214">
        <f>ROUND(I1012*H1012,0)</f>
        <v>0</v>
      </c>
      <c r="BL1012" s="17" t="s">
        <v>247</v>
      </c>
      <c r="BM1012" s="17" t="s">
        <v>3507</v>
      </c>
    </row>
    <row r="1013" spans="2:51" s="11" customFormat="1" ht="12">
      <c r="B1013" s="215"/>
      <c r="C1013" s="216"/>
      <c r="D1013" s="217" t="s">
        <v>167</v>
      </c>
      <c r="E1013" s="218" t="s">
        <v>20</v>
      </c>
      <c r="F1013" s="219" t="s">
        <v>1168</v>
      </c>
      <c r="G1013" s="216"/>
      <c r="H1013" s="220">
        <v>3</v>
      </c>
      <c r="I1013" s="221"/>
      <c r="J1013" s="216"/>
      <c r="K1013" s="216"/>
      <c r="L1013" s="222"/>
      <c r="M1013" s="223"/>
      <c r="N1013" s="224"/>
      <c r="O1013" s="224"/>
      <c r="P1013" s="224"/>
      <c r="Q1013" s="224"/>
      <c r="R1013" s="224"/>
      <c r="S1013" s="224"/>
      <c r="T1013" s="225"/>
      <c r="AT1013" s="226" t="s">
        <v>167</v>
      </c>
      <c r="AU1013" s="226" t="s">
        <v>165</v>
      </c>
      <c r="AV1013" s="11" t="s">
        <v>165</v>
      </c>
      <c r="AW1013" s="11" t="s">
        <v>34</v>
      </c>
      <c r="AX1013" s="11" t="s">
        <v>74</v>
      </c>
      <c r="AY1013" s="226" t="s">
        <v>157</v>
      </c>
    </row>
    <row r="1014" spans="2:51" s="12" customFormat="1" ht="12">
      <c r="B1014" s="227"/>
      <c r="C1014" s="228"/>
      <c r="D1014" s="217" t="s">
        <v>167</v>
      </c>
      <c r="E1014" s="229" t="s">
        <v>20</v>
      </c>
      <c r="F1014" s="230" t="s">
        <v>169</v>
      </c>
      <c r="G1014" s="228"/>
      <c r="H1014" s="231">
        <v>3</v>
      </c>
      <c r="I1014" s="232"/>
      <c r="J1014" s="228"/>
      <c r="K1014" s="228"/>
      <c r="L1014" s="233"/>
      <c r="M1014" s="234"/>
      <c r="N1014" s="235"/>
      <c r="O1014" s="235"/>
      <c r="P1014" s="235"/>
      <c r="Q1014" s="235"/>
      <c r="R1014" s="235"/>
      <c r="S1014" s="235"/>
      <c r="T1014" s="236"/>
      <c r="AT1014" s="237" t="s">
        <v>167</v>
      </c>
      <c r="AU1014" s="237" t="s">
        <v>165</v>
      </c>
      <c r="AV1014" s="12" t="s">
        <v>164</v>
      </c>
      <c r="AW1014" s="12" t="s">
        <v>34</v>
      </c>
      <c r="AX1014" s="12" t="s">
        <v>8</v>
      </c>
      <c r="AY1014" s="237" t="s">
        <v>157</v>
      </c>
    </row>
    <row r="1015" spans="2:65" s="1" customFormat="1" ht="16.5" customHeight="1">
      <c r="B1015" s="38"/>
      <c r="C1015" s="204" t="s">
        <v>3508</v>
      </c>
      <c r="D1015" s="204" t="s">
        <v>159</v>
      </c>
      <c r="E1015" s="205" t="s">
        <v>1170</v>
      </c>
      <c r="F1015" s="206" t="s">
        <v>1171</v>
      </c>
      <c r="G1015" s="207" t="s">
        <v>231</v>
      </c>
      <c r="H1015" s="208">
        <v>91.3</v>
      </c>
      <c r="I1015" s="209"/>
      <c r="J1015" s="208">
        <f>ROUND(I1015*H1015,0)</f>
        <v>0</v>
      </c>
      <c r="K1015" s="206" t="s">
        <v>163</v>
      </c>
      <c r="L1015" s="43"/>
      <c r="M1015" s="210" t="s">
        <v>20</v>
      </c>
      <c r="N1015" s="211" t="s">
        <v>46</v>
      </c>
      <c r="O1015" s="79"/>
      <c r="P1015" s="212">
        <f>O1015*H1015</f>
        <v>0</v>
      </c>
      <c r="Q1015" s="212">
        <v>0.00092</v>
      </c>
      <c r="R1015" s="212">
        <f>Q1015*H1015</f>
        <v>0.083996</v>
      </c>
      <c r="S1015" s="212">
        <v>0</v>
      </c>
      <c r="T1015" s="213">
        <f>S1015*H1015</f>
        <v>0</v>
      </c>
      <c r="AR1015" s="17" t="s">
        <v>247</v>
      </c>
      <c r="AT1015" s="17" t="s">
        <v>159</v>
      </c>
      <c r="AU1015" s="17" t="s">
        <v>165</v>
      </c>
      <c r="AY1015" s="17" t="s">
        <v>157</v>
      </c>
      <c r="BE1015" s="214">
        <f>IF(N1015="základní",J1015,0)</f>
        <v>0</v>
      </c>
      <c r="BF1015" s="214">
        <f>IF(N1015="snížená",J1015,0)</f>
        <v>0</v>
      </c>
      <c r="BG1015" s="214">
        <f>IF(N1015="zákl. přenesená",J1015,0)</f>
        <v>0</v>
      </c>
      <c r="BH1015" s="214">
        <f>IF(N1015="sníž. přenesená",J1015,0)</f>
        <v>0</v>
      </c>
      <c r="BI1015" s="214">
        <f>IF(N1015="nulová",J1015,0)</f>
        <v>0</v>
      </c>
      <c r="BJ1015" s="17" t="s">
        <v>165</v>
      </c>
      <c r="BK1015" s="214">
        <f>ROUND(I1015*H1015,0)</f>
        <v>0</v>
      </c>
      <c r="BL1015" s="17" t="s">
        <v>247</v>
      </c>
      <c r="BM1015" s="17" t="s">
        <v>3509</v>
      </c>
    </row>
    <row r="1016" spans="2:51" s="11" customFormat="1" ht="12">
      <c r="B1016" s="215"/>
      <c r="C1016" s="216"/>
      <c r="D1016" s="217" t="s">
        <v>167</v>
      </c>
      <c r="E1016" s="218" t="s">
        <v>20</v>
      </c>
      <c r="F1016" s="219" t="s">
        <v>3491</v>
      </c>
      <c r="G1016" s="216"/>
      <c r="H1016" s="220">
        <v>91.3</v>
      </c>
      <c r="I1016" s="221"/>
      <c r="J1016" s="216"/>
      <c r="K1016" s="216"/>
      <c r="L1016" s="222"/>
      <c r="M1016" s="223"/>
      <c r="N1016" s="224"/>
      <c r="O1016" s="224"/>
      <c r="P1016" s="224"/>
      <c r="Q1016" s="224"/>
      <c r="R1016" s="224"/>
      <c r="S1016" s="224"/>
      <c r="T1016" s="225"/>
      <c r="AT1016" s="226" t="s">
        <v>167</v>
      </c>
      <c r="AU1016" s="226" t="s">
        <v>165</v>
      </c>
      <c r="AV1016" s="11" t="s">
        <v>165</v>
      </c>
      <c r="AW1016" s="11" t="s">
        <v>34</v>
      </c>
      <c r="AX1016" s="11" t="s">
        <v>8</v>
      </c>
      <c r="AY1016" s="226" t="s">
        <v>157</v>
      </c>
    </row>
    <row r="1017" spans="2:65" s="1" customFormat="1" ht="16.5" customHeight="1">
      <c r="B1017" s="38"/>
      <c r="C1017" s="204" t="s">
        <v>3510</v>
      </c>
      <c r="D1017" s="204" t="s">
        <v>159</v>
      </c>
      <c r="E1017" s="205" t="s">
        <v>1174</v>
      </c>
      <c r="F1017" s="206" t="s">
        <v>1175</v>
      </c>
      <c r="G1017" s="207" t="s">
        <v>231</v>
      </c>
      <c r="H1017" s="208">
        <v>47.4</v>
      </c>
      <c r="I1017" s="209"/>
      <c r="J1017" s="208">
        <f>ROUND(I1017*H1017,0)</f>
        <v>0</v>
      </c>
      <c r="K1017" s="206" t="s">
        <v>163</v>
      </c>
      <c r="L1017" s="43"/>
      <c r="M1017" s="210" t="s">
        <v>20</v>
      </c>
      <c r="N1017" s="211" t="s">
        <v>46</v>
      </c>
      <c r="O1017" s="79"/>
      <c r="P1017" s="212">
        <f>O1017*H1017</f>
        <v>0</v>
      </c>
      <c r="Q1017" s="212">
        <v>0.00158</v>
      </c>
      <c r="R1017" s="212">
        <f>Q1017*H1017</f>
        <v>0.074892</v>
      </c>
      <c r="S1017" s="212">
        <v>0</v>
      </c>
      <c r="T1017" s="213">
        <f>S1017*H1017</f>
        <v>0</v>
      </c>
      <c r="AR1017" s="17" t="s">
        <v>247</v>
      </c>
      <c r="AT1017" s="17" t="s">
        <v>159</v>
      </c>
      <c r="AU1017" s="17" t="s">
        <v>165</v>
      </c>
      <c r="AY1017" s="17" t="s">
        <v>157</v>
      </c>
      <c r="BE1017" s="214">
        <f>IF(N1017="základní",J1017,0)</f>
        <v>0</v>
      </c>
      <c r="BF1017" s="214">
        <f>IF(N1017="snížená",J1017,0)</f>
        <v>0</v>
      </c>
      <c r="BG1017" s="214">
        <f>IF(N1017="zákl. přenesená",J1017,0)</f>
        <v>0</v>
      </c>
      <c r="BH1017" s="214">
        <f>IF(N1017="sníž. přenesená",J1017,0)</f>
        <v>0</v>
      </c>
      <c r="BI1017" s="214">
        <f>IF(N1017="nulová",J1017,0)</f>
        <v>0</v>
      </c>
      <c r="BJ1017" s="17" t="s">
        <v>165</v>
      </c>
      <c r="BK1017" s="214">
        <f>ROUND(I1017*H1017,0)</f>
        <v>0</v>
      </c>
      <c r="BL1017" s="17" t="s">
        <v>247</v>
      </c>
      <c r="BM1017" s="17" t="s">
        <v>3511</v>
      </c>
    </row>
    <row r="1018" spans="2:51" s="11" customFormat="1" ht="12">
      <c r="B1018" s="215"/>
      <c r="C1018" s="216"/>
      <c r="D1018" s="217" t="s">
        <v>167</v>
      </c>
      <c r="E1018" s="218" t="s">
        <v>20</v>
      </c>
      <c r="F1018" s="219" t="s">
        <v>3494</v>
      </c>
      <c r="G1018" s="216"/>
      <c r="H1018" s="220">
        <v>47.4</v>
      </c>
      <c r="I1018" s="221"/>
      <c r="J1018" s="216"/>
      <c r="K1018" s="216"/>
      <c r="L1018" s="222"/>
      <c r="M1018" s="223"/>
      <c r="N1018" s="224"/>
      <c r="O1018" s="224"/>
      <c r="P1018" s="224"/>
      <c r="Q1018" s="224"/>
      <c r="R1018" s="224"/>
      <c r="S1018" s="224"/>
      <c r="T1018" s="225"/>
      <c r="AT1018" s="226" t="s">
        <v>167</v>
      </c>
      <c r="AU1018" s="226" t="s">
        <v>165</v>
      </c>
      <c r="AV1018" s="11" t="s">
        <v>165</v>
      </c>
      <c r="AW1018" s="11" t="s">
        <v>34</v>
      </c>
      <c r="AX1018" s="11" t="s">
        <v>8</v>
      </c>
      <c r="AY1018" s="226" t="s">
        <v>157</v>
      </c>
    </row>
    <row r="1019" spans="2:65" s="1" customFormat="1" ht="22.5" customHeight="1">
      <c r="B1019" s="38"/>
      <c r="C1019" s="204" t="s">
        <v>3512</v>
      </c>
      <c r="D1019" s="204" t="s">
        <v>159</v>
      </c>
      <c r="E1019" s="205" t="s">
        <v>1178</v>
      </c>
      <c r="F1019" s="206" t="s">
        <v>1179</v>
      </c>
      <c r="G1019" s="207" t="s">
        <v>514</v>
      </c>
      <c r="H1019" s="208">
        <v>3.18</v>
      </c>
      <c r="I1019" s="209"/>
      <c r="J1019" s="208">
        <f>ROUND(I1019*H1019,0)</f>
        <v>0</v>
      </c>
      <c r="K1019" s="206" t="s">
        <v>163</v>
      </c>
      <c r="L1019" s="43"/>
      <c r="M1019" s="210" t="s">
        <v>20</v>
      </c>
      <c r="N1019" s="211" t="s">
        <v>46</v>
      </c>
      <c r="O1019" s="79"/>
      <c r="P1019" s="212">
        <f>O1019*H1019</f>
        <v>0</v>
      </c>
      <c r="Q1019" s="212">
        <v>0</v>
      </c>
      <c r="R1019" s="212">
        <f>Q1019*H1019</f>
        <v>0</v>
      </c>
      <c r="S1019" s="212">
        <v>0</v>
      </c>
      <c r="T1019" s="213">
        <f>S1019*H1019</f>
        <v>0</v>
      </c>
      <c r="AR1019" s="17" t="s">
        <v>247</v>
      </c>
      <c r="AT1019" s="17" t="s">
        <v>159</v>
      </c>
      <c r="AU1019" s="17" t="s">
        <v>165</v>
      </c>
      <c r="AY1019" s="17" t="s">
        <v>157</v>
      </c>
      <c r="BE1019" s="214">
        <f>IF(N1019="základní",J1019,0)</f>
        <v>0</v>
      </c>
      <c r="BF1019" s="214">
        <f>IF(N1019="snížená",J1019,0)</f>
        <v>0</v>
      </c>
      <c r="BG1019" s="214">
        <f>IF(N1019="zákl. přenesená",J1019,0)</f>
        <v>0</v>
      </c>
      <c r="BH1019" s="214">
        <f>IF(N1019="sníž. přenesená",J1019,0)</f>
        <v>0</v>
      </c>
      <c r="BI1019" s="214">
        <f>IF(N1019="nulová",J1019,0)</f>
        <v>0</v>
      </c>
      <c r="BJ1019" s="17" t="s">
        <v>165</v>
      </c>
      <c r="BK1019" s="214">
        <f>ROUND(I1019*H1019,0)</f>
        <v>0</v>
      </c>
      <c r="BL1019" s="17" t="s">
        <v>247</v>
      </c>
      <c r="BM1019" s="17" t="s">
        <v>3513</v>
      </c>
    </row>
    <row r="1020" spans="2:63" s="10" customFormat="1" ht="22.8" customHeight="1">
      <c r="B1020" s="188"/>
      <c r="C1020" s="189"/>
      <c r="D1020" s="190" t="s">
        <v>73</v>
      </c>
      <c r="E1020" s="202" t="s">
        <v>1181</v>
      </c>
      <c r="F1020" s="202" t="s">
        <v>1182</v>
      </c>
      <c r="G1020" s="189"/>
      <c r="H1020" s="189"/>
      <c r="I1020" s="192"/>
      <c r="J1020" s="203">
        <f>BK1020</f>
        <v>0</v>
      </c>
      <c r="K1020" s="189"/>
      <c r="L1020" s="194"/>
      <c r="M1020" s="195"/>
      <c r="N1020" s="196"/>
      <c r="O1020" s="196"/>
      <c r="P1020" s="197">
        <f>SUM(P1021:P1077)</f>
        <v>0</v>
      </c>
      <c r="Q1020" s="196"/>
      <c r="R1020" s="197">
        <f>SUM(R1021:R1077)</f>
        <v>0.061858</v>
      </c>
      <c r="S1020" s="196"/>
      <c r="T1020" s="198">
        <f>SUM(T1021:T1077)</f>
        <v>0.53</v>
      </c>
      <c r="AR1020" s="199" t="s">
        <v>165</v>
      </c>
      <c r="AT1020" s="200" t="s">
        <v>73</v>
      </c>
      <c r="AU1020" s="200" t="s">
        <v>8</v>
      </c>
      <c r="AY1020" s="199" t="s">
        <v>157</v>
      </c>
      <c r="BK1020" s="201">
        <f>SUM(BK1021:BK1077)</f>
        <v>0</v>
      </c>
    </row>
    <row r="1021" spans="2:65" s="1" customFormat="1" ht="16.5" customHeight="1">
      <c r="B1021" s="38"/>
      <c r="C1021" s="204" t="s">
        <v>3514</v>
      </c>
      <c r="D1021" s="204" t="s">
        <v>159</v>
      </c>
      <c r="E1021" s="205" t="s">
        <v>1184</v>
      </c>
      <c r="F1021" s="206" t="s">
        <v>1185</v>
      </c>
      <c r="G1021" s="207" t="s">
        <v>162</v>
      </c>
      <c r="H1021" s="208">
        <v>226.55</v>
      </c>
      <c r="I1021" s="209"/>
      <c r="J1021" s="208">
        <f>ROUND(I1021*H1021,0)</f>
        <v>0</v>
      </c>
      <c r="K1021" s="206" t="s">
        <v>209</v>
      </c>
      <c r="L1021" s="43"/>
      <c r="M1021" s="210" t="s">
        <v>20</v>
      </c>
      <c r="N1021" s="211" t="s">
        <v>46</v>
      </c>
      <c r="O1021" s="79"/>
      <c r="P1021" s="212">
        <f>O1021*H1021</f>
        <v>0</v>
      </c>
      <c r="Q1021" s="212">
        <v>0</v>
      </c>
      <c r="R1021" s="212">
        <f>Q1021*H1021</f>
        <v>0</v>
      </c>
      <c r="S1021" s="212">
        <v>0</v>
      </c>
      <c r="T1021" s="213">
        <f>S1021*H1021</f>
        <v>0</v>
      </c>
      <c r="AR1021" s="17" t="s">
        <v>247</v>
      </c>
      <c r="AT1021" s="17" t="s">
        <v>159</v>
      </c>
      <c r="AU1021" s="17" t="s">
        <v>165</v>
      </c>
      <c r="AY1021" s="17" t="s">
        <v>157</v>
      </c>
      <c r="BE1021" s="214">
        <f>IF(N1021="základní",J1021,0)</f>
        <v>0</v>
      </c>
      <c r="BF1021" s="214">
        <f>IF(N1021="snížená",J1021,0)</f>
        <v>0</v>
      </c>
      <c r="BG1021" s="214">
        <f>IF(N1021="zákl. přenesená",J1021,0)</f>
        <v>0</v>
      </c>
      <c r="BH1021" s="214">
        <f>IF(N1021="sníž. přenesená",J1021,0)</f>
        <v>0</v>
      </c>
      <c r="BI1021" s="214">
        <f>IF(N1021="nulová",J1021,0)</f>
        <v>0</v>
      </c>
      <c r="BJ1021" s="17" t="s">
        <v>165</v>
      </c>
      <c r="BK1021" s="214">
        <f>ROUND(I1021*H1021,0)</f>
        <v>0</v>
      </c>
      <c r="BL1021" s="17" t="s">
        <v>247</v>
      </c>
      <c r="BM1021" s="17" t="s">
        <v>3515</v>
      </c>
    </row>
    <row r="1022" spans="2:51" s="11" customFormat="1" ht="12">
      <c r="B1022" s="215"/>
      <c r="C1022" s="216"/>
      <c r="D1022" s="217" t="s">
        <v>167</v>
      </c>
      <c r="E1022" s="218" t="s">
        <v>20</v>
      </c>
      <c r="F1022" s="219" t="s">
        <v>3516</v>
      </c>
      <c r="G1022" s="216"/>
      <c r="H1022" s="220">
        <v>226.55</v>
      </c>
      <c r="I1022" s="221"/>
      <c r="J1022" s="216"/>
      <c r="K1022" s="216"/>
      <c r="L1022" s="222"/>
      <c r="M1022" s="223"/>
      <c r="N1022" s="224"/>
      <c r="O1022" s="224"/>
      <c r="P1022" s="224"/>
      <c r="Q1022" s="224"/>
      <c r="R1022" s="224"/>
      <c r="S1022" s="224"/>
      <c r="T1022" s="225"/>
      <c r="AT1022" s="226" t="s">
        <v>167</v>
      </c>
      <c r="AU1022" s="226" t="s">
        <v>165</v>
      </c>
      <c r="AV1022" s="11" t="s">
        <v>165</v>
      </c>
      <c r="AW1022" s="11" t="s">
        <v>34</v>
      </c>
      <c r="AX1022" s="11" t="s">
        <v>74</v>
      </c>
      <c r="AY1022" s="226" t="s">
        <v>157</v>
      </c>
    </row>
    <row r="1023" spans="2:51" s="12" customFormat="1" ht="12">
      <c r="B1023" s="227"/>
      <c r="C1023" s="228"/>
      <c r="D1023" s="217" t="s">
        <v>167</v>
      </c>
      <c r="E1023" s="229" t="s">
        <v>20</v>
      </c>
      <c r="F1023" s="230" t="s">
        <v>169</v>
      </c>
      <c r="G1023" s="228"/>
      <c r="H1023" s="231">
        <v>226.55</v>
      </c>
      <c r="I1023" s="232"/>
      <c r="J1023" s="228"/>
      <c r="K1023" s="228"/>
      <c r="L1023" s="233"/>
      <c r="M1023" s="234"/>
      <c r="N1023" s="235"/>
      <c r="O1023" s="235"/>
      <c r="P1023" s="235"/>
      <c r="Q1023" s="235"/>
      <c r="R1023" s="235"/>
      <c r="S1023" s="235"/>
      <c r="T1023" s="236"/>
      <c r="AT1023" s="237" t="s">
        <v>167</v>
      </c>
      <c r="AU1023" s="237" t="s">
        <v>165</v>
      </c>
      <c r="AV1023" s="12" t="s">
        <v>164</v>
      </c>
      <c r="AW1023" s="12" t="s">
        <v>34</v>
      </c>
      <c r="AX1023" s="12" t="s">
        <v>8</v>
      </c>
      <c r="AY1023" s="237" t="s">
        <v>157</v>
      </c>
    </row>
    <row r="1024" spans="2:65" s="1" customFormat="1" ht="16.5" customHeight="1">
      <c r="B1024" s="38"/>
      <c r="C1024" s="204" t="s">
        <v>3517</v>
      </c>
      <c r="D1024" s="204" t="s">
        <v>159</v>
      </c>
      <c r="E1024" s="205" t="s">
        <v>1189</v>
      </c>
      <c r="F1024" s="206" t="s">
        <v>1190</v>
      </c>
      <c r="G1024" s="207" t="s">
        <v>434</v>
      </c>
      <c r="H1024" s="208">
        <v>1</v>
      </c>
      <c r="I1024" s="209"/>
      <c r="J1024" s="208">
        <f>ROUND(I1024*H1024,0)</f>
        <v>0</v>
      </c>
      <c r="K1024" s="206" t="s">
        <v>209</v>
      </c>
      <c r="L1024" s="43"/>
      <c r="M1024" s="210" t="s">
        <v>20</v>
      </c>
      <c r="N1024" s="211" t="s">
        <v>46</v>
      </c>
      <c r="O1024" s="79"/>
      <c r="P1024" s="212">
        <f>O1024*H1024</f>
        <v>0</v>
      </c>
      <c r="Q1024" s="212">
        <v>0</v>
      </c>
      <c r="R1024" s="212">
        <f>Q1024*H1024</f>
        <v>0</v>
      </c>
      <c r="S1024" s="212">
        <v>0</v>
      </c>
      <c r="T1024" s="213">
        <f>S1024*H1024</f>
        <v>0</v>
      </c>
      <c r="AR1024" s="17" t="s">
        <v>247</v>
      </c>
      <c r="AT1024" s="17" t="s">
        <v>159</v>
      </c>
      <c r="AU1024" s="17" t="s">
        <v>165</v>
      </c>
      <c r="AY1024" s="17" t="s">
        <v>157</v>
      </c>
      <c r="BE1024" s="214">
        <f>IF(N1024="základní",J1024,0)</f>
        <v>0</v>
      </c>
      <c r="BF1024" s="214">
        <f>IF(N1024="snížená",J1024,0)</f>
        <v>0</v>
      </c>
      <c r="BG1024" s="214">
        <f>IF(N1024="zákl. přenesená",J1024,0)</f>
        <v>0</v>
      </c>
      <c r="BH1024" s="214">
        <f>IF(N1024="sníž. přenesená",J1024,0)</f>
        <v>0</v>
      </c>
      <c r="BI1024" s="214">
        <f>IF(N1024="nulová",J1024,0)</f>
        <v>0</v>
      </c>
      <c r="BJ1024" s="17" t="s">
        <v>165</v>
      </c>
      <c r="BK1024" s="214">
        <f>ROUND(I1024*H1024,0)</f>
        <v>0</v>
      </c>
      <c r="BL1024" s="17" t="s">
        <v>247</v>
      </c>
      <c r="BM1024" s="17" t="s">
        <v>3518</v>
      </c>
    </row>
    <row r="1025" spans="2:51" s="11" customFormat="1" ht="12">
      <c r="B1025" s="215"/>
      <c r="C1025" s="216"/>
      <c r="D1025" s="217" t="s">
        <v>167</v>
      </c>
      <c r="E1025" s="218" t="s">
        <v>20</v>
      </c>
      <c r="F1025" s="219" t="s">
        <v>8</v>
      </c>
      <c r="G1025" s="216"/>
      <c r="H1025" s="220">
        <v>1</v>
      </c>
      <c r="I1025" s="221"/>
      <c r="J1025" s="216"/>
      <c r="K1025" s="216"/>
      <c r="L1025" s="222"/>
      <c r="M1025" s="223"/>
      <c r="N1025" s="224"/>
      <c r="O1025" s="224"/>
      <c r="P1025" s="224"/>
      <c r="Q1025" s="224"/>
      <c r="R1025" s="224"/>
      <c r="S1025" s="224"/>
      <c r="T1025" s="225"/>
      <c r="AT1025" s="226" t="s">
        <v>167</v>
      </c>
      <c r="AU1025" s="226" t="s">
        <v>165</v>
      </c>
      <c r="AV1025" s="11" t="s">
        <v>165</v>
      </c>
      <c r="AW1025" s="11" t="s">
        <v>34</v>
      </c>
      <c r="AX1025" s="11" t="s">
        <v>8</v>
      </c>
      <c r="AY1025" s="226" t="s">
        <v>157</v>
      </c>
    </row>
    <row r="1026" spans="2:65" s="1" customFormat="1" ht="16.5" customHeight="1">
      <c r="B1026" s="38"/>
      <c r="C1026" s="204" t="s">
        <v>3519</v>
      </c>
      <c r="D1026" s="204" t="s">
        <v>159</v>
      </c>
      <c r="E1026" s="205" t="s">
        <v>1194</v>
      </c>
      <c r="F1026" s="206" t="s">
        <v>1195</v>
      </c>
      <c r="G1026" s="207" t="s">
        <v>707</v>
      </c>
      <c r="H1026" s="208">
        <v>15</v>
      </c>
      <c r="I1026" s="209"/>
      <c r="J1026" s="208">
        <f>ROUND(I1026*H1026,0)</f>
        <v>0</v>
      </c>
      <c r="K1026" s="206" t="s">
        <v>163</v>
      </c>
      <c r="L1026" s="43"/>
      <c r="M1026" s="210" t="s">
        <v>20</v>
      </c>
      <c r="N1026" s="211" t="s">
        <v>46</v>
      </c>
      <c r="O1026" s="79"/>
      <c r="P1026" s="212">
        <f>O1026*H1026</f>
        <v>0</v>
      </c>
      <c r="Q1026" s="212">
        <v>0</v>
      </c>
      <c r="R1026" s="212">
        <f>Q1026*H1026</f>
        <v>0</v>
      </c>
      <c r="S1026" s="212">
        <v>0.003</v>
      </c>
      <c r="T1026" s="213">
        <f>S1026*H1026</f>
        <v>0.045</v>
      </c>
      <c r="AR1026" s="17" t="s">
        <v>247</v>
      </c>
      <c r="AT1026" s="17" t="s">
        <v>159</v>
      </c>
      <c r="AU1026" s="17" t="s">
        <v>165</v>
      </c>
      <c r="AY1026" s="17" t="s">
        <v>157</v>
      </c>
      <c r="BE1026" s="214">
        <f>IF(N1026="základní",J1026,0)</f>
        <v>0</v>
      </c>
      <c r="BF1026" s="214">
        <f>IF(N1026="snížená",J1026,0)</f>
        <v>0</v>
      </c>
      <c r="BG1026" s="214">
        <f>IF(N1026="zákl. přenesená",J1026,0)</f>
        <v>0</v>
      </c>
      <c r="BH1026" s="214">
        <f>IF(N1026="sníž. přenesená",J1026,0)</f>
        <v>0</v>
      </c>
      <c r="BI1026" s="214">
        <f>IF(N1026="nulová",J1026,0)</f>
        <v>0</v>
      </c>
      <c r="BJ1026" s="17" t="s">
        <v>165</v>
      </c>
      <c r="BK1026" s="214">
        <f>ROUND(I1026*H1026,0)</f>
        <v>0</v>
      </c>
      <c r="BL1026" s="17" t="s">
        <v>247</v>
      </c>
      <c r="BM1026" s="17" t="s">
        <v>3520</v>
      </c>
    </row>
    <row r="1027" spans="2:51" s="11" customFormat="1" ht="12">
      <c r="B1027" s="215"/>
      <c r="C1027" s="216"/>
      <c r="D1027" s="217" t="s">
        <v>167</v>
      </c>
      <c r="E1027" s="218" t="s">
        <v>20</v>
      </c>
      <c r="F1027" s="219" t="s">
        <v>3521</v>
      </c>
      <c r="G1027" s="216"/>
      <c r="H1027" s="220">
        <v>15</v>
      </c>
      <c r="I1027" s="221"/>
      <c r="J1027" s="216"/>
      <c r="K1027" s="216"/>
      <c r="L1027" s="222"/>
      <c r="M1027" s="223"/>
      <c r="N1027" s="224"/>
      <c r="O1027" s="224"/>
      <c r="P1027" s="224"/>
      <c r="Q1027" s="224"/>
      <c r="R1027" s="224"/>
      <c r="S1027" s="224"/>
      <c r="T1027" s="225"/>
      <c r="AT1027" s="226" t="s">
        <v>167</v>
      </c>
      <c r="AU1027" s="226" t="s">
        <v>165</v>
      </c>
      <c r="AV1027" s="11" t="s">
        <v>165</v>
      </c>
      <c r="AW1027" s="11" t="s">
        <v>34</v>
      </c>
      <c r="AX1027" s="11" t="s">
        <v>8</v>
      </c>
      <c r="AY1027" s="226" t="s">
        <v>157</v>
      </c>
    </row>
    <row r="1028" spans="2:65" s="1" customFormat="1" ht="16.5" customHeight="1">
      <c r="B1028" s="38"/>
      <c r="C1028" s="204" t="s">
        <v>3522</v>
      </c>
      <c r="D1028" s="204" t="s">
        <v>159</v>
      </c>
      <c r="E1028" s="205" t="s">
        <v>1198</v>
      </c>
      <c r="F1028" s="206" t="s">
        <v>1199</v>
      </c>
      <c r="G1028" s="207" t="s">
        <v>707</v>
      </c>
      <c r="H1028" s="208">
        <v>97</v>
      </c>
      <c r="I1028" s="209"/>
      <c r="J1028" s="208">
        <f>ROUND(I1028*H1028,0)</f>
        <v>0</v>
      </c>
      <c r="K1028" s="206" t="s">
        <v>163</v>
      </c>
      <c r="L1028" s="43"/>
      <c r="M1028" s="210" t="s">
        <v>20</v>
      </c>
      <c r="N1028" s="211" t="s">
        <v>46</v>
      </c>
      <c r="O1028" s="79"/>
      <c r="P1028" s="212">
        <f>O1028*H1028</f>
        <v>0</v>
      </c>
      <c r="Q1028" s="212">
        <v>0</v>
      </c>
      <c r="R1028" s="212">
        <f>Q1028*H1028</f>
        <v>0</v>
      </c>
      <c r="S1028" s="212">
        <v>0.005</v>
      </c>
      <c r="T1028" s="213">
        <f>S1028*H1028</f>
        <v>0.485</v>
      </c>
      <c r="AR1028" s="17" t="s">
        <v>247</v>
      </c>
      <c r="AT1028" s="17" t="s">
        <v>159</v>
      </c>
      <c r="AU1028" s="17" t="s">
        <v>165</v>
      </c>
      <c r="AY1028" s="17" t="s">
        <v>157</v>
      </c>
      <c r="BE1028" s="214">
        <f>IF(N1028="základní",J1028,0)</f>
        <v>0</v>
      </c>
      <c r="BF1028" s="214">
        <f>IF(N1028="snížená",J1028,0)</f>
        <v>0</v>
      </c>
      <c r="BG1028" s="214">
        <f>IF(N1028="zákl. přenesená",J1028,0)</f>
        <v>0</v>
      </c>
      <c r="BH1028" s="214">
        <f>IF(N1028="sníž. přenesená",J1028,0)</f>
        <v>0</v>
      </c>
      <c r="BI1028" s="214">
        <f>IF(N1028="nulová",J1028,0)</f>
        <v>0</v>
      </c>
      <c r="BJ1028" s="17" t="s">
        <v>165</v>
      </c>
      <c r="BK1028" s="214">
        <f>ROUND(I1028*H1028,0)</f>
        <v>0</v>
      </c>
      <c r="BL1028" s="17" t="s">
        <v>247</v>
      </c>
      <c r="BM1028" s="17" t="s">
        <v>3523</v>
      </c>
    </row>
    <row r="1029" spans="2:51" s="11" customFormat="1" ht="12">
      <c r="B1029" s="215"/>
      <c r="C1029" s="216"/>
      <c r="D1029" s="217" t="s">
        <v>167</v>
      </c>
      <c r="E1029" s="218" t="s">
        <v>20</v>
      </c>
      <c r="F1029" s="219" t="s">
        <v>3524</v>
      </c>
      <c r="G1029" s="216"/>
      <c r="H1029" s="220">
        <v>97</v>
      </c>
      <c r="I1029" s="221"/>
      <c r="J1029" s="216"/>
      <c r="K1029" s="216"/>
      <c r="L1029" s="222"/>
      <c r="M1029" s="223"/>
      <c r="N1029" s="224"/>
      <c r="O1029" s="224"/>
      <c r="P1029" s="224"/>
      <c r="Q1029" s="224"/>
      <c r="R1029" s="224"/>
      <c r="S1029" s="224"/>
      <c r="T1029" s="225"/>
      <c r="AT1029" s="226" t="s">
        <v>167</v>
      </c>
      <c r="AU1029" s="226" t="s">
        <v>165</v>
      </c>
      <c r="AV1029" s="11" t="s">
        <v>165</v>
      </c>
      <c r="AW1029" s="11" t="s">
        <v>34</v>
      </c>
      <c r="AX1029" s="11" t="s">
        <v>8</v>
      </c>
      <c r="AY1029" s="226" t="s">
        <v>157</v>
      </c>
    </row>
    <row r="1030" spans="2:65" s="1" customFormat="1" ht="22.5" customHeight="1">
      <c r="B1030" s="38"/>
      <c r="C1030" s="204" t="s">
        <v>3525</v>
      </c>
      <c r="D1030" s="204" t="s">
        <v>159</v>
      </c>
      <c r="E1030" s="205" t="s">
        <v>1202</v>
      </c>
      <c r="F1030" s="206" t="s">
        <v>1203</v>
      </c>
      <c r="G1030" s="207" t="s">
        <v>162</v>
      </c>
      <c r="H1030" s="208">
        <v>43.59</v>
      </c>
      <c r="I1030" s="209"/>
      <c r="J1030" s="208">
        <f>ROUND(I1030*H1030,0)</f>
        <v>0</v>
      </c>
      <c r="K1030" s="206" t="s">
        <v>163</v>
      </c>
      <c r="L1030" s="43"/>
      <c r="M1030" s="210" t="s">
        <v>20</v>
      </c>
      <c r="N1030" s="211" t="s">
        <v>46</v>
      </c>
      <c r="O1030" s="79"/>
      <c r="P1030" s="212">
        <f>O1030*H1030</f>
        <v>0</v>
      </c>
      <c r="Q1030" s="212">
        <v>0.00027</v>
      </c>
      <c r="R1030" s="212">
        <f>Q1030*H1030</f>
        <v>0.011769300000000002</v>
      </c>
      <c r="S1030" s="212">
        <v>0</v>
      </c>
      <c r="T1030" s="213">
        <f>S1030*H1030</f>
        <v>0</v>
      </c>
      <c r="AR1030" s="17" t="s">
        <v>247</v>
      </c>
      <c r="AT1030" s="17" t="s">
        <v>159</v>
      </c>
      <c r="AU1030" s="17" t="s">
        <v>165</v>
      </c>
      <c r="AY1030" s="17" t="s">
        <v>157</v>
      </c>
      <c r="BE1030" s="214">
        <f>IF(N1030="základní",J1030,0)</f>
        <v>0</v>
      </c>
      <c r="BF1030" s="214">
        <f>IF(N1030="snížená",J1030,0)</f>
        <v>0</v>
      </c>
      <c r="BG1030" s="214">
        <f>IF(N1030="zákl. přenesená",J1030,0)</f>
        <v>0</v>
      </c>
      <c r="BH1030" s="214">
        <f>IF(N1030="sníž. přenesená",J1030,0)</f>
        <v>0</v>
      </c>
      <c r="BI1030" s="214">
        <f>IF(N1030="nulová",J1030,0)</f>
        <v>0</v>
      </c>
      <c r="BJ1030" s="17" t="s">
        <v>165</v>
      </c>
      <c r="BK1030" s="214">
        <f>ROUND(I1030*H1030,0)</f>
        <v>0</v>
      </c>
      <c r="BL1030" s="17" t="s">
        <v>247</v>
      </c>
      <c r="BM1030" s="17" t="s">
        <v>3526</v>
      </c>
    </row>
    <row r="1031" spans="2:51" s="11" customFormat="1" ht="12">
      <c r="B1031" s="215"/>
      <c r="C1031" s="216"/>
      <c r="D1031" s="217" t="s">
        <v>167</v>
      </c>
      <c r="E1031" s="218" t="s">
        <v>20</v>
      </c>
      <c r="F1031" s="219" t="s">
        <v>3527</v>
      </c>
      <c r="G1031" s="216"/>
      <c r="H1031" s="220">
        <v>43.59</v>
      </c>
      <c r="I1031" s="221"/>
      <c r="J1031" s="216"/>
      <c r="K1031" s="216"/>
      <c r="L1031" s="222"/>
      <c r="M1031" s="223"/>
      <c r="N1031" s="224"/>
      <c r="O1031" s="224"/>
      <c r="P1031" s="224"/>
      <c r="Q1031" s="224"/>
      <c r="R1031" s="224"/>
      <c r="S1031" s="224"/>
      <c r="T1031" s="225"/>
      <c r="AT1031" s="226" t="s">
        <v>167</v>
      </c>
      <c r="AU1031" s="226" t="s">
        <v>165</v>
      </c>
      <c r="AV1031" s="11" t="s">
        <v>165</v>
      </c>
      <c r="AW1031" s="11" t="s">
        <v>34</v>
      </c>
      <c r="AX1031" s="11" t="s">
        <v>8</v>
      </c>
      <c r="AY1031" s="226" t="s">
        <v>157</v>
      </c>
    </row>
    <row r="1032" spans="2:65" s="1" customFormat="1" ht="16.5" customHeight="1">
      <c r="B1032" s="38"/>
      <c r="C1032" s="248" t="s">
        <v>3528</v>
      </c>
      <c r="D1032" s="248" t="s">
        <v>223</v>
      </c>
      <c r="E1032" s="249" t="s">
        <v>1208</v>
      </c>
      <c r="F1032" s="250" t="s">
        <v>1209</v>
      </c>
      <c r="G1032" s="251" t="s">
        <v>434</v>
      </c>
      <c r="H1032" s="252">
        <v>64</v>
      </c>
      <c r="I1032" s="253"/>
      <c r="J1032" s="252">
        <f>ROUND(I1032*H1032,0)</f>
        <v>0</v>
      </c>
      <c r="K1032" s="250" t="s">
        <v>209</v>
      </c>
      <c r="L1032" s="254"/>
      <c r="M1032" s="255" t="s">
        <v>20</v>
      </c>
      <c r="N1032" s="256" t="s">
        <v>46</v>
      </c>
      <c r="O1032" s="79"/>
      <c r="P1032" s="212">
        <f>O1032*H1032</f>
        <v>0</v>
      </c>
      <c r="Q1032" s="212">
        <v>0</v>
      </c>
      <c r="R1032" s="212">
        <f>Q1032*H1032</f>
        <v>0</v>
      </c>
      <c r="S1032" s="212">
        <v>0</v>
      </c>
      <c r="T1032" s="213">
        <f>S1032*H1032</f>
        <v>0</v>
      </c>
      <c r="AR1032" s="17" t="s">
        <v>374</v>
      </c>
      <c r="AT1032" s="17" t="s">
        <v>223</v>
      </c>
      <c r="AU1032" s="17" t="s">
        <v>165</v>
      </c>
      <c r="AY1032" s="17" t="s">
        <v>157</v>
      </c>
      <c r="BE1032" s="214">
        <f>IF(N1032="základní",J1032,0)</f>
        <v>0</v>
      </c>
      <c r="BF1032" s="214">
        <f>IF(N1032="snížená",J1032,0)</f>
        <v>0</v>
      </c>
      <c r="BG1032" s="214">
        <f>IF(N1032="zákl. přenesená",J1032,0)</f>
        <v>0</v>
      </c>
      <c r="BH1032" s="214">
        <f>IF(N1032="sníž. přenesená",J1032,0)</f>
        <v>0</v>
      </c>
      <c r="BI1032" s="214">
        <f>IF(N1032="nulová",J1032,0)</f>
        <v>0</v>
      </c>
      <c r="BJ1032" s="17" t="s">
        <v>165</v>
      </c>
      <c r="BK1032" s="214">
        <f>ROUND(I1032*H1032,0)</f>
        <v>0</v>
      </c>
      <c r="BL1032" s="17" t="s">
        <v>247</v>
      </c>
      <c r="BM1032" s="17" t="s">
        <v>3529</v>
      </c>
    </row>
    <row r="1033" spans="2:51" s="11" customFormat="1" ht="12">
      <c r="B1033" s="215"/>
      <c r="C1033" s="216"/>
      <c r="D1033" s="217" t="s">
        <v>167</v>
      </c>
      <c r="E1033" s="218" t="s">
        <v>20</v>
      </c>
      <c r="F1033" s="219" t="s">
        <v>3530</v>
      </c>
      <c r="G1033" s="216"/>
      <c r="H1033" s="220">
        <v>64</v>
      </c>
      <c r="I1033" s="221"/>
      <c r="J1033" s="216"/>
      <c r="K1033" s="216"/>
      <c r="L1033" s="222"/>
      <c r="M1033" s="223"/>
      <c r="N1033" s="224"/>
      <c r="O1033" s="224"/>
      <c r="P1033" s="224"/>
      <c r="Q1033" s="224"/>
      <c r="R1033" s="224"/>
      <c r="S1033" s="224"/>
      <c r="T1033" s="225"/>
      <c r="AT1033" s="226" t="s">
        <v>167</v>
      </c>
      <c r="AU1033" s="226" t="s">
        <v>165</v>
      </c>
      <c r="AV1033" s="11" t="s">
        <v>165</v>
      </c>
      <c r="AW1033" s="11" t="s">
        <v>34</v>
      </c>
      <c r="AX1033" s="11" t="s">
        <v>8</v>
      </c>
      <c r="AY1033" s="226" t="s">
        <v>157</v>
      </c>
    </row>
    <row r="1034" spans="2:65" s="1" customFormat="1" ht="16.5" customHeight="1">
      <c r="B1034" s="38"/>
      <c r="C1034" s="248" t="s">
        <v>3531</v>
      </c>
      <c r="D1034" s="248" t="s">
        <v>223</v>
      </c>
      <c r="E1034" s="249" t="s">
        <v>1213</v>
      </c>
      <c r="F1034" s="250" t="s">
        <v>1214</v>
      </c>
      <c r="G1034" s="251" t="s">
        <v>434</v>
      </c>
      <c r="H1034" s="252">
        <v>6</v>
      </c>
      <c r="I1034" s="253"/>
      <c r="J1034" s="252">
        <f>ROUND(I1034*H1034,0)</f>
        <v>0</v>
      </c>
      <c r="K1034" s="250" t="s">
        <v>209</v>
      </c>
      <c r="L1034" s="254"/>
      <c r="M1034" s="255" t="s">
        <v>20</v>
      </c>
      <c r="N1034" s="256" t="s">
        <v>46</v>
      </c>
      <c r="O1034" s="79"/>
      <c r="P1034" s="212">
        <f>O1034*H1034</f>
        <v>0</v>
      </c>
      <c r="Q1034" s="212">
        <v>0</v>
      </c>
      <c r="R1034" s="212">
        <f>Q1034*H1034</f>
        <v>0</v>
      </c>
      <c r="S1034" s="212">
        <v>0</v>
      </c>
      <c r="T1034" s="213">
        <f>S1034*H1034</f>
        <v>0</v>
      </c>
      <c r="AR1034" s="17" t="s">
        <v>374</v>
      </c>
      <c r="AT1034" s="17" t="s">
        <v>223</v>
      </c>
      <c r="AU1034" s="17" t="s">
        <v>165</v>
      </c>
      <c r="AY1034" s="17" t="s">
        <v>157</v>
      </c>
      <c r="BE1034" s="214">
        <f>IF(N1034="základní",J1034,0)</f>
        <v>0</v>
      </c>
      <c r="BF1034" s="214">
        <f>IF(N1034="snížená",J1034,0)</f>
        <v>0</v>
      </c>
      <c r="BG1034" s="214">
        <f>IF(N1034="zákl. přenesená",J1034,0)</f>
        <v>0</v>
      </c>
      <c r="BH1034" s="214">
        <f>IF(N1034="sníž. přenesená",J1034,0)</f>
        <v>0</v>
      </c>
      <c r="BI1034" s="214">
        <f>IF(N1034="nulová",J1034,0)</f>
        <v>0</v>
      </c>
      <c r="BJ1034" s="17" t="s">
        <v>165</v>
      </c>
      <c r="BK1034" s="214">
        <f>ROUND(I1034*H1034,0)</f>
        <v>0</v>
      </c>
      <c r="BL1034" s="17" t="s">
        <v>247</v>
      </c>
      <c r="BM1034" s="17" t="s">
        <v>3532</v>
      </c>
    </row>
    <row r="1035" spans="2:51" s="11" customFormat="1" ht="12">
      <c r="B1035" s="215"/>
      <c r="C1035" s="216"/>
      <c r="D1035" s="217" t="s">
        <v>167</v>
      </c>
      <c r="E1035" s="218" t="s">
        <v>20</v>
      </c>
      <c r="F1035" s="219" t="s">
        <v>3533</v>
      </c>
      <c r="G1035" s="216"/>
      <c r="H1035" s="220">
        <v>6</v>
      </c>
      <c r="I1035" s="221"/>
      <c r="J1035" s="216"/>
      <c r="K1035" s="216"/>
      <c r="L1035" s="222"/>
      <c r="M1035" s="223"/>
      <c r="N1035" s="224"/>
      <c r="O1035" s="224"/>
      <c r="P1035" s="224"/>
      <c r="Q1035" s="224"/>
      <c r="R1035" s="224"/>
      <c r="S1035" s="224"/>
      <c r="T1035" s="225"/>
      <c r="AT1035" s="226" t="s">
        <v>167</v>
      </c>
      <c r="AU1035" s="226" t="s">
        <v>165</v>
      </c>
      <c r="AV1035" s="11" t="s">
        <v>165</v>
      </c>
      <c r="AW1035" s="11" t="s">
        <v>34</v>
      </c>
      <c r="AX1035" s="11" t="s">
        <v>8</v>
      </c>
      <c r="AY1035" s="226" t="s">
        <v>157</v>
      </c>
    </row>
    <row r="1036" spans="2:65" s="1" customFormat="1" ht="16.5" customHeight="1">
      <c r="B1036" s="38"/>
      <c r="C1036" s="248" t="s">
        <v>3534</v>
      </c>
      <c r="D1036" s="248" t="s">
        <v>223</v>
      </c>
      <c r="E1036" s="249" t="s">
        <v>1218</v>
      </c>
      <c r="F1036" s="250" t="s">
        <v>1219</v>
      </c>
      <c r="G1036" s="251" t="s">
        <v>434</v>
      </c>
      <c r="H1036" s="252">
        <v>6</v>
      </c>
      <c r="I1036" s="253"/>
      <c r="J1036" s="252">
        <f>ROUND(I1036*H1036,0)</f>
        <v>0</v>
      </c>
      <c r="K1036" s="250" t="s">
        <v>209</v>
      </c>
      <c r="L1036" s="254"/>
      <c r="M1036" s="255" t="s">
        <v>20</v>
      </c>
      <c r="N1036" s="256" t="s">
        <v>46</v>
      </c>
      <c r="O1036" s="79"/>
      <c r="P1036" s="212">
        <f>O1036*H1036</f>
        <v>0</v>
      </c>
      <c r="Q1036" s="212">
        <v>0</v>
      </c>
      <c r="R1036" s="212">
        <f>Q1036*H1036</f>
        <v>0</v>
      </c>
      <c r="S1036" s="212">
        <v>0</v>
      </c>
      <c r="T1036" s="213">
        <f>S1036*H1036</f>
        <v>0</v>
      </c>
      <c r="AR1036" s="17" t="s">
        <v>374</v>
      </c>
      <c r="AT1036" s="17" t="s">
        <v>223</v>
      </c>
      <c r="AU1036" s="17" t="s">
        <v>165</v>
      </c>
      <c r="AY1036" s="17" t="s">
        <v>157</v>
      </c>
      <c r="BE1036" s="214">
        <f>IF(N1036="základní",J1036,0)</f>
        <v>0</v>
      </c>
      <c r="BF1036" s="214">
        <f>IF(N1036="snížená",J1036,0)</f>
        <v>0</v>
      </c>
      <c r="BG1036" s="214">
        <f>IF(N1036="zákl. přenesená",J1036,0)</f>
        <v>0</v>
      </c>
      <c r="BH1036" s="214">
        <f>IF(N1036="sníž. přenesená",J1036,0)</f>
        <v>0</v>
      </c>
      <c r="BI1036" s="214">
        <f>IF(N1036="nulová",J1036,0)</f>
        <v>0</v>
      </c>
      <c r="BJ1036" s="17" t="s">
        <v>165</v>
      </c>
      <c r="BK1036" s="214">
        <f>ROUND(I1036*H1036,0)</f>
        <v>0</v>
      </c>
      <c r="BL1036" s="17" t="s">
        <v>247</v>
      </c>
      <c r="BM1036" s="17" t="s">
        <v>3535</v>
      </c>
    </row>
    <row r="1037" spans="2:51" s="11" customFormat="1" ht="12">
      <c r="B1037" s="215"/>
      <c r="C1037" s="216"/>
      <c r="D1037" s="217" t="s">
        <v>167</v>
      </c>
      <c r="E1037" s="218" t="s">
        <v>20</v>
      </c>
      <c r="F1037" s="219" t="s">
        <v>3533</v>
      </c>
      <c r="G1037" s="216"/>
      <c r="H1037" s="220">
        <v>6</v>
      </c>
      <c r="I1037" s="221"/>
      <c r="J1037" s="216"/>
      <c r="K1037" s="216"/>
      <c r="L1037" s="222"/>
      <c r="M1037" s="223"/>
      <c r="N1037" s="224"/>
      <c r="O1037" s="224"/>
      <c r="P1037" s="224"/>
      <c r="Q1037" s="224"/>
      <c r="R1037" s="224"/>
      <c r="S1037" s="224"/>
      <c r="T1037" s="225"/>
      <c r="AT1037" s="226" t="s">
        <v>167</v>
      </c>
      <c r="AU1037" s="226" t="s">
        <v>165</v>
      </c>
      <c r="AV1037" s="11" t="s">
        <v>165</v>
      </c>
      <c r="AW1037" s="11" t="s">
        <v>34</v>
      </c>
      <c r="AX1037" s="11" t="s">
        <v>8</v>
      </c>
      <c r="AY1037" s="226" t="s">
        <v>157</v>
      </c>
    </row>
    <row r="1038" spans="2:65" s="1" customFormat="1" ht="16.5" customHeight="1">
      <c r="B1038" s="38"/>
      <c r="C1038" s="248" t="s">
        <v>3536</v>
      </c>
      <c r="D1038" s="248" t="s">
        <v>223</v>
      </c>
      <c r="E1038" s="249" t="s">
        <v>1222</v>
      </c>
      <c r="F1038" s="250" t="s">
        <v>1223</v>
      </c>
      <c r="G1038" s="251" t="s">
        <v>434</v>
      </c>
      <c r="H1038" s="252">
        <v>1</v>
      </c>
      <c r="I1038" s="253"/>
      <c r="J1038" s="252">
        <f>ROUND(I1038*H1038,0)</f>
        <v>0</v>
      </c>
      <c r="K1038" s="250" t="s">
        <v>2696</v>
      </c>
      <c r="L1038" s="254"/>
      <c r="M1038" s="255" t="s">
        <v>20</v>
      </c>
      <c r="N1038" s="256" t="s">
        <v>46</v>
      </c>
      <c r="O1038" s="79"/>
      <c r="P1038" s="212">
        <f>O1038*H1038</f>
        <v>0</v>
      </c>
      <c r="Q1038" s="212">
        <v>0</v>
      </c>
      <c r="R1038" s="212">
        <f>Q1038*H1038</f>
        <v>0</v>
      </c>
      <c r="S1038" s="212">
        <v>0</v>
      </c>
      <c r="T1038" s="213">
        <f>S1038*H1038</f>
        <v>0</v>
      </c>
      <c r="AR1038" s="17" t="s">
        <v>374</v>
      </c>
      <c r="AT1038" s="17" t="s">
        <v>223</v>
      </c>
      <c r="AU1038" s="17" t="s">
        <v>165</v>
      </c>
      <c r="AY1038" s="17" t="s">
        <v>157</v>
      </c>
      <c r="BE1038" s="214">
        <f>IF(N1038="základní",J1038,0)</f>
        <v>0</v>
      </c>
      <c r="BF1038" s="214">
        <f>IF(N1038="snížená",J1038,0)</f>
        <v>0</v>
      </c>
      <c r="BG1038" s="214">
        <f>IF(N1038="zákl. přenesená",J1038,0)</f>
        <v>0</v>
      </c>
      <c r="BH1038" s="214">
        <f>IF(N1038="sníž. přenesená",J1038,0)</f>
        <v>0</v>
      </c>
      <c r="BI1038" s="214">
        <f>IF(N1038="nulová",J1038,0)</f>
        <v>0</v>
      </c>
      <c r="BJ1038" s="17" t="s">
        <v>165</v>
      </c>
      <c r="BK1038" s="214">
        <f>ROUND(I1038*H1038,0)</f>
        <v>0</v>
      </c>
      <c r="BL1038" s="17" t="s">
        <v>247</v>
      </c>
      <c r="BM1038" s="17" t="s">
        <v>3537</v>
      </c>
    </row>
    <row r="1039" spans="2:51" s="11" customFormat="1" ht="12">
      <c r="B1039" s="215"/>
      <c r="C1039" s="216"/>
      <c r="D1039" s="217" t="s">
        <v>167</v>
      </c>
      <c r="E1039" s="218" t="s">
        <v>20</v>
      </c>
      <c r="F1039" s="219" t="s">
        <v>1297</v>
      </c>
      <c r="G1039" s="216"/>
      <c r="H1039" s="220">
        <v>1</v>
      </c>
      <c r="I1039" s="221"/>
      <c r="J1039" s="216"/>
      <c r="K1039" s="216"/>
      <c r="L1039" s="222"/>
      <c r="M1039" s="223"/>
      <c r="N1039" s="224"/>
      <c r="O1039" s="224"/>
      <c r="P1039" s="224"/>
      <c r="Q1039" s="224"/>
      <c r="R1039" s="224"/>
      <c r="S1039" s="224"/>
      <c r="T1039" s="225"/>
      <c r="AT1039" s="226" t="s">
        <v>167</v>
      </c>
      <c r="AU1039" s="226" t="s">
        <v>165</v>
      </c>
      <c r="AV1039" s="11" t="s">
        <v>165</v>
      </c>
      <c r="AW1039" s="11" t="s">
        <v>34</v>
      </c>
      <c r="AX1039" s="11" t="s">
        <v>8</v>
      </c>
      <c r="AY1039" s="226" t="s">
        <v>157</v>
      </c>
    </row>
    <row r="1040" spans="2:65" s="1" customFormat="1" ht="16.5" customHeight="1">
      <c r="B1040" s="38"/>
      <c r="C1040" s="248" t="s">
        <v>3538</v>
      </c>
      <c r="D1040" s="248" t="s">
        <v>223</v>
      </c>
      <c r="E1040" s="249" t="s">
        <v>1227</v>
      </c>
      <c r="F1040" s="250" t="s">
        <v>1228</v>
      </c>
      <c r="G1040" s="251" t="s">
        <v>434</v>
      </c>
      <c r="H1040" s="252">
        <v>6</v>
      </c>
      <c r="I1040" s="253"/>
      <c r="J1040" s="252">
        <f>ROUND(I1040*H1040,0)</f>
        <v>0</v>
      </c>
      <c r="K1040" s="250" t="s">
        <v>209</v>
      </c>
      <c r="L1040" s="254"/>
      <c r="M1040" s="255" t="s">
        <v>20</v>
      </c>
      <c r="N1040" s="256" t="s">
        <v>46</v>
      </c>
      <c r="O1040" s="79"/>
      <c r="P1040" s="212">
        <f>O1040*H1040</f>
        <v>0</v>
      </c>
      <c r="Q1040" s="212">
        <v>0</v>
      </c>
      <c r="R1040" s="212">
        <f>Q1040*H1040</f>
        <v>0</v>
      </c>
      <c r="S1040" s="212">
        <v>0</v>
      </c>
      <c r="T1040" s="213">
        <f>S1040*H1040</f>
        <v>0</v>
      </c>
      <c r="AR1040" s="17" t="s">
        <v>374</v>
      </c>
      <c r="AT1040" s="17" t="s">
        <v>223</v>
      </c>
      <c r="AU1040" s="17" t="s">
        <v>165</v>
      </c>
      <c r="AY1040" s="17" t="s">
        <v>157</v>
      </c>
      <c r="BE1040" s="214">
        <f>IF(N1040="základní",J1040,0)</f>
        <v>0</v>
      </c>
      <c r="BF1040" s="214">
        <f>IF(N1040="snížená",J1040,0)</f>
        <v>0</v>
      </c>
      <c r="BG1040" s="214">
        <f>IF(N1040="zákl. přenesená",J1040,0)</f>
        <v>0</v>
      </c>
      <c r="BH1040" s="214">
        <f>IF(N1040="sníž. přenesená",J1040,0)</f>
        <v>0</v>
      </c>
      <c r="BI1040" s="214">
        <f>IF(N1040="nulová",J1040,0)</f>
        <v>0</v>
      </c>
      <c r="BJ1040" s="17" t="s">
        <v>165</v>
      </c>
      <c r="BK1040" s="214">
        <f>ROUND(I1040*H1040,0)</f>
        <v>0</v>
      </c>
      <c r="BL1040" s="17" t="s">
        <v>247</v>
      </c>
      <c r="BM1040" s="17" t="s">
        <v>3539</v>
      </c>
    </row>
    <row r="1041" spans="2:51" s="11" customFormat="1" ht="12">
      <c r="B1041" s="215"/>
      <c r="C1041" s="216"/>
      <c r="D1041" s="217" t="s">
        <v>167</v>
      </c>
      <c r="E1041" s="218" t="s">
        <v>20</v>
      </c>
      <c r="F1041" s="219" t="s">
        <v>3533</v>
      </c>
      <c r="G1041" s="216"/>
      <c r="H1041" s="220">
        <v>6</v>
      </c>
      <c r="I1041" s="221"/>
      <c r="J1041" s="216"/>
      <c r="K1041" s="216"/>
      <c r="L1041" s="222"/>
      <c r="M1041" s="223"/>
      <c r="N1041" s="224"/>
      <c r="O1041" s="224"/>
      <c r="P1041" s="224"/>
      <c r="Q1041" s="224"/>
      <c r="R1041" s="224"/>
      <c r="S1041" s="224"/>
      <c r="T1041" s="225"/>
      <c r="AT1041" s="226" t="s">
        <v>167</v>
      </c>
      <c r="AU1041" s="226" t="s">
        <v>165</v>
      </c>
      <c r="AV1041" s="11" t="s">
        <v>165</v>
      </c>
      <c r="AW1041" s="11" t="s">
        <v>34</v>
      </c>
      <c r="AX1041" s="11" t="s">
        <v>8</v>
      </c>
      <c r="AY1041" s="226" t="s">
        <v>157</v>
      </c>
    </row>
    <row r="1042" spans="2:65" s="1" customFormat="1" ht="16.5" customHeight="1">
      <c r="B1042" s="38"/>
      <c r="C1042" s="248" t="s">
        <v>3540</v>
      </c>
      <c r="D1042" s="248" t="s">
        <v>223</v>
      </c>
      <c r="E1042" s="249" t="s">
        <v>1232</v>
      </c>
      <c r="F1042" s="250" t="s">
        <v>1233</v>
      </c>
      <c r="G1042" s="251" t="s">
        <v>434</v>
      </c>
      <c r="H1042" s="252">
        <v>1</v>
      </c>
      <c r="I1042" s="253"/>
      <c r="J1042" s="252">
        <f>ROUND(I1042*H1042,0)</f>
        <v>0</v>
      </c>
      <c r="K1042" s="250" t="s">
        <v>209</v>
      </c>
      <c r="L1042" s="254"/>
      <c r="M1042" s="255" t="s">
        <v>20</v>
      </c>
      <c r="N1042" s="256" t="s">
        <v>46</v>
      </c>
      <c r="O1042" s="79"/>
      <c r="P1042" s="212">
        <f>O1042*H1042</f>
        <v>0</v>
      </c>
      <c r="Q1042" s="212">
        <v>0</v>
      </c>
      <c r="R1042" s="212">
        <f>Q1042*H1042</f>
        <v>0</v>
      </c>
      <c r="S1042" s="212">
        <v>0</v>
      </c>
      <c r="T1042" s="213">
        <f>S1042*H1042</f>
        <v>0</v>
      </c>
      <c r="AR1042" s="17" t="s">
        <v>374</v>
      </c>
      <c r="AT1042" s="17" t="s">
        <v>223</v>
      </c>
      <c r="AU1042" s="17" t="s">
        <v>165</v>
      </c>
      <c r="AY1042" s="17" t="s">
        <v>157</v>
      </c>
      <c r="BE1042" s="214">
        <f>IF(N1042="základní",J1042,0)</f>
        <v>0</v>
      </c>
      <c r="BF1042" s="214">
        <f>IF(N1042="snížená",J1042,0)</f>
        <v>0</v>
      </c>
      <c r="BG1042" s="214">
        <f>IF(N1042="zákl. přenesená",J1042,0)</f>
        <v>0</v>
      </c>
      <c r="BH1042" s="214">
        <f>IF(N1042="sníž. přenesená",J1042,0)</f>
        <v>0</v>
      </c>
      <c r="BI1042" s="214">
        <f>IF(N1042="nulová",J1042,0)</f>
        <v>0</v>
      </c>
      <c r="BJ1042" s="17" t="s">
        <v>165</v>
      </c>
      <c r="BK1042" s="214">
        <f>ROUND(I1042*H1042,0)</f>
        <v>0</v>
      </c>
      <c r="BL1042" s="17" t="s">
        <v>247</v>
      </c>
      <c r="BM1042" s="17" t="s">
        <v>3541</v>
      </c>
    </row>
    <row r="1043" spans="2:51" s="11" customFormat="1" ht="12">
      <c r="B1043" s="215"/>
      <c r="C1043" s="216"/>
      <c r="D1043" s="217" t="s">
        <v>167</v>
      </c>
      <c r="E1043" s="218" t="s">
        <v>20</v>
      </c>
      <c r="F1043" s="219" t="s">
        <v>1297</v>
      </c>
      <c r="G1043" s="216"/>
      <c r="H1043" s="220">
        <v>1</v>
      </c>
      <c r="I1043" s="221"/>
      <c r="J1043" s="216"/>
      <c r="K1043" s="216"/>
      <c r="L1043" s="222"/>
      <c r="M1043" s="223"/>
      <c r="N1043" s="224"/>
      <c r="O1043" s="224"/>
      <c r="P1043" s="224"/>
      <c r="Q1043" s="224"/>
      <c r="R1043" s="224"/>
      <c r="S1043" s="224"/>
      <c r="T1043" s="225"/>
      <c r="AT1043" s="226" t="s">
        <v>167</v>
      </c>
      <c r="AU1043" s="226" t="s">
        <v>165</v>
      </c>
      <c r="AV1043" s="11" t="s">
        <v>165</v>
      </c>
      <c r="AW1043" s="11" t="s">
        <v>34</v>
      </c>
      <c r="AX1043" s="11" t="s">
        <v>8</v>
      </c>
      <c r="AY1043" s="226" t="s">
        <v>157</v>
      </c>
    </row>
    <row r="1044" spans="2:65" s="1" customFormat="1" ht="16.5" customHeight="1">
      <c r="B1044" s="38"/>
      <c r="C1044" s="248" t="s">
        <v>3542</v>
      </c>
      <c r="D1044" s="248" t="s">
        <v>223</v>
      </c>
      <c r="E1044" s="249" t="s">
        <v>1236</v>
      </c>
      <c r="F1044" s="250" t="s">
        <v>3543</v>
      </c>
      <c r="G1044" s="251" t="s">
        <v>434</v>
      </c>
      <c r="H1044" s="252">
        <v>1</v>
      </c>
      <c r="I1044" s="253"/>
      <c r="J1044" s="252">
        <f>ROUND(I1044*H1044,0)</f>
        <v>0</v>
      </c>
      <c r="K1044" s="250" t="s">
        <v>209</v>
      </c>
      <c r="L1044" s="254"/>
      <c r="M1044" s="255" t="s">
        <v>20</v>
      </c>
      <c r="N1044" s="256" t="s">
        <v>46</v>
      </c>
      <c r="O1044" s="79"/>
      <c r="P1044" s="212">
        <f>O1044*H1044</f>
        <v>0</v>
      </c>
      <c r="Q1044" s="212">
        <v>0</v>
      </c>
      <c r="R1044" s="212">
        <f>Q1044*H1044</f>
        <v>0</v>
      </c>
      <c r="S1044" s="212">
        <v>0</v>
      </c>
      <c r="T1044" s="213">
        <f>S1044*H1044</f>
        <v>0</v>
      </c>
      <c r="AR1044" s="17" t="s">
        <v>374</v>
      </c>
      <c r="AT1044" s="17" t="s">
        <v>223</v>
      </c>
      <c r="AU1044" s="17" t="s">
        <v>165</v>
      </c>
      <c r="AY1044" s="17" t="s">
        <v>157</v>
      </c>
      <c r="BE1044" s="214">
        <f>IF(N1044="základní",J1044,0)</f>
        <v>0</v>
      </c>
      <c r="BF1044" s="214">
        <f>IF(N1044="snížená",J1044,0)</f>
        <v>0</v>
      </c>
      <c r="BG1044" s="214">
        <f>IF(N1044="zákl. přenesená",J1044,0)</f>
        <v>0</v>
      </c>
      <c r="BH1044" s="214">
        <f>IF(N1044="sníž. přenesená",J1044,0)</f>
        <v>0</v>
      </c>
      <c r="BI1044" s="214">
        <f>IF(N1044="nulová",J1044,0)</f>
        <v>0</v>
      </c>
      <c r="BJ1044" s="17" t="s">
        <v>165</v>
      </c>
      <c r="BK1044" s="214">
        <f>ROUND(I1044*H1044,0)</f>
        <v>0</v>
      </c>
      <c r="BL1044" s="17" t="s">
        <v>247</v>
      </c>
      <c r="BM1044" s="17" t="s">
        <v>3544</v>
      </c>
    </row>
    <row r="1045" spans="2:51" s="11" customFormat="1" ht="12">
      <c r="B1045" s="215"/>
      <c r="C1045" s="216"/>
      <c r="D1045" s="217" t="s">
        <v>167</v>
      </c>
      <c r="E1045" s="218" t="s">
        <v>20</v>
      </c>
      <c r="F1045" s="219" t="s">
        <v>1297</v>
      </c>
      <c r="G1045" s="216"/>
      <c r="H1045" s="220">
        <v>1</v>
      </c>
      <c r="I1045" s="221"/>
      <c r="J1045" s="216"/>
      <c r="K1045" s="216"/>
      <c r="L1045" s="222"/>
      <c r="M1045" s="223"/>
      <c r="N1045" s="224"/>
      <c r="O1045" s="224"/>
      <c r="P1045" s="224"/>
      <c r="Q1045" s="224"/>
      <c r="R1045" s="224"/>
      <c r="S1045" s="224"/>
      <c r="T1045" s="225"/>
      <c r="AT1045" s="226" t="s">
        <v>167</v>
      </c>
      <c r="AU1045" s="226" t="s">
        <v>165</v>
      </c>
      <c r="AV1045" s="11" t="s">
        <v>165</v>
      </c>
      <c r="AW1045" s="11" t="s">
        <v>34</v>
      </c>
      <c r="AX1045" s="11" t="s">
        <v>8</v>
      </c>
      <c r="AY1045" s="226" t="s">
        <v>157</v>
      </c>
    </row>
    <row r="1046" spans="2:65" s="1" customFormat="1" ht="16.5" customHeight="1">
      <c r="B1046" s="38"/>
      <c r="C1046" s="248" t="s">
        <v>3545</v>
      </c>
      <c r="D1046" s="248" t="s">
        <v>223</v>
      </c>
      <c r="E1046" s="249" t="s">
        <v>1240</v>
      </c>
      <c r="F1046" s="250" t="s">
        <v>1241</v>
      </c>
      <c r="G1046" s="251" t="s">
        <v>434</v>
      </c>
      <c r="H1046" s="252">
        <v>1</v>
      </c>
      <c r="I1046" s="253"/>
      <c r="J1046" s="252">
        <f>ROUND(I1046*H1046,0)</f>
        <v>0</v>
      </c>
      <c r="K1046" s="250" t="s">
        <v>209</v>
      </c>
      <c r="L1046" s="254"/>
      <c r="M1046" s="255" t="s">
        <v>20</v>
      </c>
      <c r="N1046" s="256" t="s">
        <v>46</v>
      </c>
      <c r="O1046" s="79"/>
      <c r="P1046" s="212">
        <f>O1046*H1046</f>
        <v>0</v>
      </c>
      <c r="Q1046" s="212">
        <v>0</v>
      </c>
      <c r="R1046" s="212">
        <f>Q1046*H1046</f>
        <v>0</v>
      </c>
      <c r="S1046" s="212">
        <v>0</v>
      </c>
      <c r="T1046" s="213">
        <f>S1046*H1046</f>
        <v>0</v>
      </c>
      <c r="AR1046" s="17" t="s">
        <v>374</v>
      </c>
      <c r="AT1046" s="17" t="s">
        <v>223</v>
      </c>
      <c r="AU1046" s="17" t="s">
        <v>165</v>
      </c>
      <c r="AY1046" s="17" t="s">
        <v>157</v>
      </c>
      <c r="BE1046" s="214">
        <f>IF(N1046="základní",J1046,0)</f>
        <v>0</v>
      </c>
      <c r="BF1046" s="214">
        <f>IF(N1046="snížená",J1046,0)</f>
        <v>0</v>
      </c>
      <c r="BG1046" s="214">
        <f>IF(N1046="zákl. přenesená",J1046,0)</f>
        <v>0</v>
      </c>
      <c r="BH1046" s="214">
        <f>IF(N1046="sníž. přenesená",J1046,0)</f>
        <v>0</v>
      </c>
      <c r="BI1046" s="214">
        <f>IF(N1046="nulová",J1046,0)</f>
        <v>0</v>
      </c>
      <c r="BJ1046" s="17" t="s">
        <v>165</v>
      </c>
      <c r="BK1046" s="214">
        <f>ROUND(I1046*H1046,0)</f>
        <v>0</v>
      </c>
      <c r="BL1046" s="17" t="s">
        <v>247</v>
      </c>
      <c r="BM1046" s="17" t="s">
        <v>3546</v>
      </c>
    </row>
    <row r="1047" spans="2:51" s="11" customFormat="1" ht="12">
      <c r="B1047" s="215"/>
      <c r="C1047" s="216"/>
      <c r="D1047" s="217" t="s">
        <v>167</v>
      </c>
      <c r="E1047" s="218" t="s">
        <v>20</v>
      </c>
      <c r="F1047" s="219" t="s">
        <v>1297</v>
      </c>
      <c r="G1047" s="216"/>
      <c r="H1047" s="220">
        <v>1</v>
      </c>
      <c r="I1047" s="221"/>
      <c r="J1047" s="216"/>
      <c r="K1047" s="216"/>
      <c r="L1047" s="222"/>
      <c r="M1047" s="223"/>
      <c r="N1047" s="224"/>
      <c r="O1047" s="224"/>
      <c r="P1047" s="224"/>
      <c r="Q1047" s="224"/>
      <c r="R1047" s="224"/>
      <c r="S1047" s="224"/>
      <c r="T1047" s="225"/>
      <c r="AT1047" s="226" t="s">
        <v>167</v>
      </c>
      <c r="AU1047" s="226" t="s">
        <v>165</v>
      </c>
      <c r="AV1047" s="11" t="s">
        <v>165</v>
      </c>
      <c r="AW1047" s="11" t="s">
        <v>34</v>
      </c>
      <c r="AX1047" s="11" t="s">
        <v>8</v>
      </c>
      <c r="AY1047" s="226" t="s">
        <v>157</v>
      </c>
    </row>
    <row r="1048" spans="2:65" s="1" customFormat="1" ht="16.5" customHeight="1">
      <c r="B1048" s="38"/>
      <c r="C1048" s="248" t="s">
        <v>3547</v>
      </c>
      <c r="D1048" s="248" t="s">
        <v>223</v>
      </c>
      <c r="E1048" s="249" t="s">
        <v>1244</v>
      </c>
      <c r="F1048" s="250" t="s">
        <v>1245</v>
      </c>
      <c r="G1048" s="251" t="s">
        <v>434</v>
      </c>
      <c r="H1048" s="252">
        <v>4</v>
      </c>
      <c r="I1048" s="253"/>
      <c r="J1048" s="252">
        <f>ROUND(I1048*H1048,0)</f>
        <v>0</v>
      </c>
      <c r="K1048" s="250" t="s">
        <v>209</v>
      </c>
      <c r="L1048" s="254"/>
      <c r="M1048" s="255" t="s">
        <v>20</v>
      </c>
      <c r="N1048" s="256" t="s">
        <v>46</v>
      </c>
      <c r="O1048" s="79"/>
      <c r="P1048" s="212">
        <f>O1048*H1048</f>
        <v>0</v>
      </c>
      <c r="Q1048" s="212">
        <v>0</v>
      </c>
      <c r="R1048" s="212">
        <f>Q1048*H1048</f>
        <v>0</v>
      </c>
      <c r="S1048" s="212">
        <v>0</v>
      </c>
      <c r="T1048" s="213">
        <f>S1048*H1048</f>
        <v>0</v>
      </c>
      <c r="AR1048" s="17" t="s">
        <v>374</v>
      </c>
      <c r="AT1048" s="17" t="s">
        <v>223</v>
      </c>
      <c r="AU1048" s="17" t="s">
        <v>165</v>
      </c>
      <c r="AY1048" s="17" t="s">
        <v>157</v>
      </c>
      <c r="BE1048" s="214">
        <f>IF(N1048="základní",J1048,0)</f>
        <v>0</v>
      </c>
      <c r="BF1048" s="214">
        <f>IF(N1048="snížená",J1048,0)</f>
        <v>0</v>
      </c>
      <c r="BG1048" s="214">
        <f>IF(N1048="zákl. přenesená",J1048,0)</f>
        <v>0</v>
      </c>
      <c r="BH1048" s="214">
        <f>IF(N1048="sníž. přenesená",J1048,0)</f>
        <v>0</v>
      </c>
      <c r="BI1048" s="214">
        <f>IF(N1048="nulová",J1048,0)</f>
        <v>0</v>
      </c>
      <c r="BJ1048" s="17" t="s">
        <v>165</v>
      </c>
      <c r="BK1048" s="214">
        <f>ROUND(I1048*H1048,0)</f>
        <v>0</v>
      </c>
      <c r="BL1048" s="17" t="s">
        <v>247</v>
      </c>
      <c r="BM1048" s="17" t="s">
        <v>3548</v>
      </c>
    </row>
    <row r="1049" spans="2:51" s="11" customFormat="1" ht="12">
      <c r="B1049" s="215"/>
      <c r="C1049" s="216"/>
      <c r="D1049" s="217" t="s">
        <v>167</v>
      </c>
      <c r="E1049" s="218" t="s">
        <v>20</v>
      </c>
      <c r="F1049" s="219" t="s">
        <v>3549</v>
      </c>
      <c r="G1049" s="216"/>
      <c r="H1049" s="220">
        <v>4</v>
      </c>
      <c r="I1049" s="221"/>
      <c r="J1049" s="216"/>
      <c r="K1049" s="216"/>
      <c r="L1049" s="222"/>
      <c r="M1049" s="223"/>
      <c r="N1049" s="224"/>
      <c r="O1049" s="224"/>
      <c r="P1049" s="224"/>
      <c r="Q1049" s="224"/>
      <c r="R1049" s="224"/>
      <c r="S1049" s="224"/>
      <c r="T1049" s="225"/>
      <c r="AT1049" s="226" t="s">
        <v>167</v>
      </c>
      <c r="AU1049" s="226" t="s">
        <v>165</v>
      </c>
      <c r="AV1049" s="11" t="s">
        <v>165</v>
      </c>
      <c r="AW1049" s="11" t="s">
        <v>34</v>
      </c>
      <c r="AX1049" s="11" t="s">
        <v>8</v>
      </c>
      <c r="AY1049" s="226" t="s">
        <v>157</v>
      </c>
    </row>
    <row r="1050" spans="2:65" s="1" customFormat="1" ht="16.5" customHeight="1">
      <c r="B1050" s="38"/>
      <c r="C1050" s="248" t="s">
        <v>3550</v>
      </c>
      <c r="D1050" s="248" t="s">
        <v>223</v>
      </c>
      <c r="E1050" s="249" t="s">
        <v>1249</v>
      </c>
      <c r="F1050" s="250" t="s">
        <v>1250</v>
      </c>
      <c r="G1050" s="251" t="s">
        <v>434</v>
      </c>
      <c r="H1050" s="252">
        <v>2</v>
      </c>
      <c r="I1050" s="253"/>
      <c r="J1050" s="252">
        <f>ROUND(I1050*H1050,0)</f>
        <v>0</v>
      </c>
      <c r="K1050" s="250" t="s">
        <v>209</v>
      </c>
      <c r="L1050" s="254"/>
      <c r="M1050" s="255" t="s">
        <v>20</v>
      </c>
      <c r="N1050" s="256" t="s">
        <v>46</v>
      </c>
      <c r="O1050" s="79"/>
      <c r="P1050" s="212">
        <f>O1050*H1050</f>
        <v>0</v>
      </c>
      <c r="Q1050" s="212">
        <v>0</v>
      </c>
      <c r="R1050" s="212">
        <f>Q1050*H1050</f>
        <v>0</v>
      </c>
      <c r="S1050" s="212">
        <v>0</v>
      </c>
      <c r="T1050" s="213">
        <f>S1050*H1050</f>
        <v>0</v>
      </c>
      <c r="AR1050" s="17" t="s">
        <v>374</v>
      </c>
      <c r="AT1050" s="17" t="s">
        <v>223</v>
      </c>
      <c r="AU1050" s="17" t="s">
        <v>165</v>
      </c>
      <c r="AY1050" s="17" t="s">
        <v>157</v>
      </c>
      <c r="BE1050" s="214">
        <f>IF(N1050="základní",J1050,0)</f>
        <v>0</v>
      </c>
      <c r="BF1050" s="214">
        <f>IF(N1050="snížená",J1050,0)</f>
        <v>0</v>
      </c>
      <c r="BG1050" s="214">
        <f>IF(N1050="zákl. přenesená",J1050,0)</f>
        <v>0</v>
      </c>
      <c r="BH1050" s="214">
        <f>IF(N1050="sníž. přenesená",J1050,0)</f>
        <v>0</v>
      </c>
      <c r="BI1050" s="214">
        <f>IF(N1050="nulová",J1050,0)</f>
        <v>0</v>
      </c>
      <c r="BJ1050" s="17" t="s">
        <v>165</v>
      </c>
      <c r="BK1050" s="214">
        <f>ROUND(I1050*H1050,0)</f>
        <v>0</v>
      </c>
      <c r="BL1050" s="17" t="s">
        <v>247</v>
      </c>
      <c r="BM1050" s="17" t="s">
        <v>3551</v>
      </c>
    </row>
    <row r="1051" spans="2:51" s="11" customFormat="1" ht="12">
      <c r="B1051" s="215"/>
      <c r="C1051" s="216"/>
      <c r="D1051" s="217" t="s">
        <v>167</v>
      </c>
      <c r="E1051" s="218" t="s">
        <v>20</v>
      </c>
      <c r="F1051" s="219" t="s">
        <v>3552</v>
      </c>
      <c r="G1051" s="216"/>
      <c r="H1051" s="220">
        <v>2</v>
      </c>
      <c r="I1051" s="221"/>
      <c r="J1051" s="216"/>
      <c r="K1051" s="216"/>
      <c r="L1051" s="222"/>
      <c r="M1051" s="223"/>
      <c r="N1051" s="224"/>
      <c r="O1051" s="224"/>
      <c r="P1051" s="224"/>
      <c r="Q1051" s="224"/>
      <c r="R1051" s="224"/>
      <c r="S1051" s="224"/>
      <c r="T1051" s="225"/>
      <c r="AT1051" s="226" t="s">
        <v>167</v>
      </c>
      <c r="AU1051" s="226" t="s">
        <v>165</v>
      </c>
      <c r="AV1051" s="11" t="s">
        <v>165</v>
      </c>
      <c r="AW1051" s="11" t="s">
        <v>34</v>
      </c>
      <c r="AX1051" s="11" t="s">
        <v>8</v>
      </c>
      <c r="AY1051" s="226" t="s">
        <v>157</v>
      </c>
    </row>
    <row r="1052" spans="2:65" s="1" customFormat="1" ht="16.5" customHeight="1">
      <c r="B1052" s="38"/>
      <c r="C1052" s="248" t="s">
        <v>3553</v>
      </c>
      <c r="D1052" s="248" t="s">
        <v>223</v>
      </c>
      <c r="E1052" s="249" t="s">
        <v>1254</v>
      </c>
      <c r="F1052" s="250" t="s">
        <v>1255</v>
      </c>
      <c r="G1052" s="251" t="s">
        <v>434</v>
      </c>
      <c r="H1052" s="252">
        <v>14</v>
      </c>
      <c r="I1052" s="253"/>
      <c r="J1052" s="252">
        <f>ROUND(I1052*H1052,0)</f>
        <v>0</v>
      </c>
      <c r="K1052" s="250" t="s">
        <v>209</v>
      </c>
      <c r="L1052" s="254"/>
      <c r="M1052" s="255" t="s">
        <v>20</v>
      </c>
      <c r="N1052" s="256" t="s">
        <v>46</v>
      </c>
      <c r="O1052" s="79"/>
      <c r="P1052" s="212">
        <f>O1052*H1052</f>
        <v>0</v>
      </c>
      <c r="Q1052" s="212">
        <v>0</v>
      </c>
      <c r="R1052" s="212">
        <f>Q1052*H1052</f>
        <v>0</v>
      </c>
      <c r="S1052" s="212">
        <v>0</v>
      </c>
      <c r="T1052" s="213">
        <f>S1052*H1052</f>
        <v>0</v>
      </c>
      <c r="AR1052" s="17" t="s">
        <v>374</v>
      </c>
      <c r="AT1052" s="17" t="s">
        <v>223</v>
      </c>
      <c r="AU1052" s="17" t="s">
        <v>165</v>
      </c>
      <c r="AY1052" s="17" t="s">
        <v>157</v>
      </c>
      <c r="BE1052" s="214">
        <f>IF(N1052="základní",J1052,0)</f>
        <v>0</v>
      </c>
      <c r="BF1052" s="214">
        <f>IF(N1052="snížená",J1052,0)</f>
        <v>0</v>
      </c>
      <c r="BG1052" s="214">
        <f>IF(N1052="zákl. přenesená",J1052,0)</f>
        <v>0</v>
      </c>
      <c r="BH1052" s="214">
        <f>IF(N1052="sníž. přenesená",J1052,0)</f>
        <v>0</v>
      </c>
      <c r="BI1052" s="214">
        <f>IF(N1052="nulová",J1052,0)</f>
        <v>0</v>
      </c>
      <c r="BJ1052" s="17" t="s">
        <v>165</v>
      </c>
      <c r="BK1052" s="214">
        <f>ROUND(I1052*H1052,0)</f>
        <v>0</v>
      </c>
      <c r="BL1052" s="17" t="s">
        <v>247</v>
      </c>
      <c r="BM1052" s="17" t="s">
        <v>3554</v>
      </c>
    </row>
    <row r="1053" spans="2:51" s="11" customFormat="1" ht="12">
      <c r="B1053" s="215"/>
      <c r="C1053" s="216"/>
      <c r="D1053" s="217" t="s">
        <v>167</v>
      </c>
      <c r="E1053" s="218" t="s">
        <v>20</v>
      </c>
      <c r="F1053" s="219" t="s">
        <v>3555</v>
      </c>
      <c r="G1053" s="216"/>
      <c r="H1053" s="220">
        <v>14</v>
      </c>
      <c r="I1053" s="221"/>
      <c r="J1053" s="216"/>
      <c r="K1053" s="216"/>
      <c r="L1053" s="222"/>
      <c r="M1053" s="223"/>
      <c r="N1053" s="224"/>
      <c r="O1053" s="224"/>
      <c r="P1053" s="224"/>
      <c r="Q1053" s="224"/>
      <c r="R1053" s="224"/>
      <c r="S1053" s="224"/>
      <c r="T1053" s="225"/>
      <c r="AT1053" s="226" t="s">
        <v>167</v>
      </c>
      <c r="AU1053" s="226" t="s">
        <v>165</v>
      </c>
      <c r="AV1053" s="11" t="s">
        <v>165</v>
      </c>
      <c r="AW1053" s="11" t="s">
        <v>34</v>
      </c>
      <c r="AX1053" s="11" t="s">
        <v>8</v>
      </c>
      <c r="AY1053" s="226" t="s">
        <v>157</v>
      </c>
    </row>
    <row r="1054" spans="2:65" s="1" customFormat="1" ht="16.5" customHeight="1">
      <c r="B1054" s="38"/>
      <c r="C1054" s="248" t="s">
        <v>3556</v>
      </c>
      <c r="D1054" s="248" t="s">
        <v>223</v>
      </c>
      <c r="E1054" s="249" t="s">
        <v>1263</v>
      </c>
      <c r="F1054" s="250" t="s">
        <v>1264</v>
      </c>
      <c r="G1054" s="251" t="s">
        <v>434</v>
      </c>
      <c r="H1054" s="252">
        <v>4</v>
      </c>
      <c r="I1054" s="253"/>
      <c r="J1054" s="252">
        <f>ROUND(I1054*H1054,0)</f>
        <v>0</v>
      </c>
      <c r="K1054" s="250" t="s">
        <v>209</v>
      </c>
      <c r="L1054" s="254"/>
      <c r="M1054" s="255" t="s">
        <v>20</v>
      </c>
      <c r="N1054" s="256" t="s">
        <v>46</v>
      </c>
      <c r="O1054" s="79"/>
      <c r="P1054" s="212">
        <f>O1054*H1054</f>
        <v>0</v>
      </c>
      <c r="Q1054" s="212">
        <v>0</v>
      </c>
      <c r="R1054" s="212">
        <f>Q1054*H1054</f>
        <v>0</v>
      </c>
      <c r="S1054" s="212">
        <v>0</v>
      </c>
      <c r="T1054" s="213">
        <f>S1054*H1054</f>
        <v>0</v>
      </c>
      <c r="AR1054" s="17" t="s">
        <v>374</v>
      </c>
      <c r="AT1054" s="17" t="s">
        <v>223</v>
      </c>
      <c r="AU1054" s="17" t="s">
        <v>165</v>
      </c>
      <c r="AY1054" s="17" t="s">
        <v>157</v>
      </c>
      <c r="BE1054" s="214">
        <f>IF(N1054="základní",J1054,0)</f>
        <v>0</v>
      </c>
      <c r="BF1054" s="214">
        <f>IF(N1054="snížená",J1054,0)</f>
        <v>0</v>
      </c>
      <c r="BG1054" s="214">
        <f>IF(N1054="zákl. přenesená",J1054,0)</f>
        <v>0</v>
      </c>
      <c r="BH1054" s="214">
        <f>IF(N1054="sníž. přenesená",J1054,0)</f>
        <v>0</v>
      </c>
      <c r="BI1054" s="214">
        <f>IF(N1054="nulová",J1054,0)</f>
        <v>0</v>
      </c>
      <c r="BJ1054" s="17" t="s">
        <v>165</v>
      </c>
      <c r="BK1054" s="214">
        <f>ROUND(I1054*H1054,0)</f>
        <v>0</v>
      </c>
      <c r="BL1054" s="17" t="s">
        <v>247</v>
      </c>
      <c r="BM1054" s="17" t="s">
        <v>3557</v>
      </c>
    </row>
    <row r="1055" spans="2:51" s="11" customFormat="1" ht="12">
      <c r="B1055" s="215"/>
      <c r="C1055" s="216"/>
      <c r="D1055" s="217" t="s">
        <v>167</v>
      </c>
      <c r="E1055" s="218" t="s">
        <v>20</v>
      </c>
      <c r="F1055" s="219" t="s">
        <v>3549</v>
      </c>
      <c r="G1055" s="216"/>
      <c r="H1055" s="220">
        <v>4</v>
      </c>
      <c r="I1055" s="221"/>
      <c r="J1055" s="216"/>
      <c r="K1055" s="216"/>
      <c r="L1055" s="222"/>
      <c r="M1055" s="223"/>
      <c r="N1055" s="224"/>
      <c r="O1055" s="224"/>
      <c r="P1055" s="224"/>
      <c r="Q1055" s="224"/>
      <c r="R1055" s="224"/>
      <c r="S1055" s="224"/>
      <c r="T1055" s="225"/>
      <c r="AT1055" s="226" t="s">
        <v>167</v>
      </c>
      <c r="AU1055" s="226" t="s">
        <v>165</v>
      </c>
      <c r="AV1055" s="11" t="s">
        <v>165</v>
      </c>
      <c r="AW1055" s="11" t="s">
        <v>34</v>
      </c>
      <c r="AX1055" s="11" t="s">
        <v>8</v>
      </c>
      <c r="AY1055" s="226" t="s">
        <v>157</v>
      </c>
    </row>
    <row r="1056" spans="2:65" s="1" customFormat="1" ht="16.5" customHeight="1">
      <c r="B1056" s="38"/>
      <c r="C1056" s="248" t="s">
        <v>3558</v>
      </c>
      <c r="D1056" s="248" t="s">
        <v>223</v>
      </c>
      <c r="E1056" s="249" t="s">
        <v>1267</v>
      </c>
      <c r="F1056" s="250" t="s">
        <v>1268</v>
      </c>
      <c r="G1056" s="251" t="s">
        <v>434</v>
      </c>
      <c r="H1056" s="252">
        <v>2</v>
      </c>
      <c r="I1056" s="253"/>
      <c r="J1056" s="252">
        <f>ROUND(I1056*H1056,0)</f>
        <v>0</v>
      </c>
      <c r="K1056" s="250" t="s">
        <v>209</v>
      </c>
      <c r="L1056" s="254"/>
      <c r="M1056" s="255" t="s">
        <v>20</v>
      </c>
      <c r="N1056" s="256" t="s">
        <v>46</v>
      </c>
      <c r="O1056" s="79"/>
      <c r="P1056" s="212">
        <f>O1056*H1056</f>
        <v>0</v>
      </c>
      <c r="Q1056" s="212">
        <v>0</v>
      </c>
      <c r="R1056" s="212">
        <f>Q1056*H1056</f>
        <v>0</v>
      </c>
      <c r="S1056" s="212">
        <v>0</v>
      </c>
      <c r="T1056" s="213">
        <f>S1056*H1056</f>
        <v>0</v>
      </c>
      <c r="AR1056" s="17" t="s">
        <v>374</v>
      </c>
      <c r="AT1056" s="17" t="s">
        <v>223</v>
      </c>
      <c r="AU1056" s="17" t="s">
        <v>165</v>
      </c>
      <c r="AY1056" s="17" t="s">
        <v>157</v>
      </c>
      <c r="BE1056" s="214">
        <f>IF(N1056="základní",J1056,0)</f>
        <v>0</v>
      </c>
      <c r="BF1056" s="214">
        <f>IF(N1056="snížená",J1056,0)</f>
        <v>0</v>
      </c>
      <c r="BG1056" s="214">
        <f>IF(N1056="zákl. přenesená",J1056,0)</f>
        <v>0</v>
      </c>
      <c r="BH1056" s="214">
        <f>IF(N1056="sníž. přenesená",J1056,0)</f>
        <v>0</v>
      </c>
      <c r="BI1056" s="214">
        <f>IF(N1056="nulová",J1056,0)</f>
        <v>0</v>
      </c>
      <c r="BJ1056" s="17" t="s">
        <v>165</v>
      </c>
      <c r="BK1056" s="214">
        <f>ROUND(I1056*H1056,0)</f>
        <v>0</v>
      </c>
      <c r="BL1056" s="17" t="s">
        <v>247</v>
      </c>
      <c r="BM1056" s="17" t="s">
        <v>3559</v>
      </c>
    </row>
    <row r="1057" spans="2:51" s="11" customFormat="1" ht="12">
      <c r="B1057" s="215"/>
      <c r="C1057" s="216"/>
      <c r="D1057" s="217" t="s">
        <v>167</v>
      </c>
      <c r="E1057" s="218" t="s">
        <v>20</v>
      </c>
      <c r="F1057" s="219" t="s">
        <v>3552</v>
      </c>
      <c r="G1057" s="216"/>
      <c r="H1057" s="220">
        <v>2</v>
      </c>
      <c r="I1057" s="221"/>
      <c r="J1057" s="216"/>
      <c r="K1057" s="216"/>
      <c r="L1057" s="222"/>
      <c r="M1057" s="223"/>
      <c r="N1057" s="224"/>
      <c r="O1057" s="224"/>
      <c r="P1057" s="224"/>
      <c r="Q1057" s="224"/>
      <c r="R1057" s="224"/>
      <c r="S1057" s="224"/>
      <c r="T1057" s="225"/>
      <c r="AT1057" s="226" t="s">
        <v>167</v>
      </c>
      <c r="AU1057" s="226" t="s">
        <v>165</v>
      </c>
      <c r="AV1057" s="11" t="s">
        <v>165</v>
      </c>
      <c r="AW1057" s="11" t="s">
        <v>34</v>
      </c>
      <c r="AX1057" s="11" t="s">
        <v>8</v>
      </c>
      <c r="AY1057" s="226" t="s">
        <v>157</v>
      </c>
    </row>
    <row r="1058" spans="2:65" s="1" customFormat="1" ht="22.5" customHeight="1">
      <c r="B1058" s="38"/>
      <c r="C1058" s="204" t="s">
        <v>3560</v>
      </c>
      <c r="D1058" s="204" t="s">
        <v>159</v>
      </c>
      <c r="E1058" s="205" t="s">
        <v>1271</v>
      </c>
      <c r="F1058" s="206" t="s">
        <v>1272</v>
      </c>
      <c r="G1058" s="207" t="s">
        <v>162</v>
      </c>
      <c r="H1058" s="208">
        <v>168.11</v>
      </c>
      <c r="I1058" s="209"/>
      <c r="J1058" s="208">
        <f>ROUND(I1058*H1058,0)</f>
        <v>0</v>
      </c>
      <c r="K1058" s="206" t="s">
        <v>163</v>
      </c>
      <c r="L1058" s="43"/>
      <c r="M1058" s="210" t="s">
        <v>20</v>
      </c>
      <c r="N1058" s="211" t="s">
        <v>46</v>
      </c>
      <c r="O1058" s="79"/>
      <c r="P1058" s="212">
        <f>O1058*H1058</f>
        <v>0</v>
      </c>
      <c r="Q1058" s="212">
        <v>0.00026</v>
      </c>
      <c r="R1058" s="212">
        <f>Q1058*H1058</f>
        <v>0.0437086</v>
      </c>
      <c r="S1058" s="212">
        <v>0</v>
      </c>
      <c r="T1058" s="213">
        <f>S1058*H1058</f>
        <v>0</v>
      </c>
      <c r="AR1058" s="17" t="s">
        <v>247</v>
      </c>
      <c r="AT1058" s="17" t="s">
        <v>159</v>
      </c>
      <c r="AU1058" s="17" t="s">
        <v>165</v>
      </c>
      <c r="AY1058" s="17" t="s">
        <v>157</v>
      </c>
      <c r="BE1058" s="214">
        <f>IF(N1058="základní",J1058,0)</f>
        <v>0</v>
      </c>
      <c r="BF1058" s="214">
        <f>IF(N1058="snížená",J1058,0)</f>
        <v>0</v>
      </c>
      <c r="BG1058" s="214">
        <f>IF(N1058="zákl. přenesená",J1058,0)</f>
        <v>0</v>
      </c>
      <c r="BH1058" s="214">
        <f>IF(N1058="sníž. přenesená",J1058,0)</f>
        <v>0</v>
      </c>
      <c r="BI1058" s="214">
        <f>IF(N1058="nulová",J1058,0)</f>
        <v>0</v>
      </c>
      <c r="BJ1058" s="17" t="s">
        <v>165</v>
      </c>
      <c r="BK1058" s="214">
        <f>ROUND(I1058*H1058,0)</f>
        <v>0</v>
      </c>
      <c r="BL1058" s="17" t="s">
        <v>247</v>
      </c>
      <c r="BM1058" s="17" t="s">
        <v>3561</v>
      </c>
    </row>
    <row r="1059" spans="2:51" s="11" customFormat="1" ht="12">
      <c r="B1059" s="215"/>
      <c r="C1059" s="216"/>
      <c r="D1059" s="217" t="s">
        <v>167</v>
      </c>
      <c r="E1059" s="218" t="s">
        <v>20</v>
      </c>
      <c r="F1059" s="219" t="s">
        <v>480</v>
      </c>
      <c r="G1059" s="216"/>
      <c r="H1059" s="220">
        <v>168.11</v>
      </c>
      <c r="I1059" s="221"/>
      <c r="J1059" s="216"/>
      <c r="K1059" s="216"/>
      <c r="L1059" s="222"/>
      <c r="M1059" s="223"/>
      <c r="N1059" s="224"/>
      <c r="O1059" s="224"/>
      <c r="P1059" s="224"/>
      <c r="Q1059" s="224"/>
      <c r="R1059" s="224"/>
      <c r="S1059" s="224"/>
      <c r="T1059" s="225"/>
      <c r="AT1059" s="226" t="s">
        <v>167</v>
      </c>
      <c r="AU1059" s="226" t="s">
        <v>165</v>
      </c>
      <c r="AV1059" s="11" t="s">
        <v>165</v>
      </c>
      <c r="AW1059" s="11" t="s">
        <v>34</v>
      </c>
      <c r="AX1059" s="11" t="s">
        <v>74</v>
      </c>
      <c r="AY1059" s="226" t="s">
        <v>157</v>
      </c>
    </row>
    <row r="1060" spans="2:51" s="12" customFormat="1" ht="12">
      <c r="B1060" s="227"/>
      <c r="C1060" s="228"/>
      <c r="D1060" s="217" t="s">
        <v>167</v>
      </c>
      <c r="E1060" s="229" t="s">
        <v>20</v>
      </c>
      <c r="F1060" s="230" t="s">
        <v>169</v>
      </c>
      <c r="G1060" s="228"/>
      <c r="H1060" s="231">
        <v>168.11</v>
      </c>
      <c r="I1060" s="232"/>
      <c r="J1060" s="228"/>
      <c r="K1060" s="228"/>
      <c r="L1060" s="233"/>
      <c r="M1060" s="234"/>
      <c r="N1060" s="235"/>
      <c r="O1060" s="235"/>
      <c r="P1060" s="235"/>
      <c r="Q1060" s="235"/>
      <c r="R1060" s="235"/>
      <c r="S1060" s="235"/>
      <c r="T1060" s="236"/>
      <c r="AT1060" s="237" t="s">
        <v>167</v>
      </c>
      <c r="AU1060" s="237" t="s">
        <v>165</v>
      </c>
      <c r="AV1060" s="12" t="s">
        <v>164</v>
      </c>
      <c r="AW1060" s="12" t="s">
        <v>34</v>
      </c>
      <c r="AX1060" s="12" t="s">
        <v>8</v>
      </c>
      <c r="AY1060" s="237" t="s">
        <v>157</v>
      </c>
    </row>
    <row r="1061" spans="2:65" s="1" customFormat="1" ht="22.5" customHeight="1">
      <c r="B1061" s="38"/>
      <c r="C1061" s="204" t="s">
        <v>3562</v>
      </c>
      <c r="D1061" s="204" t="s">
        <v>159</v>
      </c>
      <c r="E1061" s="205" t="s">
        <v>1275</v>
      </c>
      <c r="F1061" s="206" t="s">
        <v>1276</v>
      </c>
      <c r="G1061" s="207" t="s">
        <v>162</v>
      </c>
      <c r="H1061" s="208">
        <v>23.63</v>
      </c>
      <c r="I1061" s="209"/>
      <c r="J1061" s="208">
        <f>ROUND(I1061*H1061,0)</f>
        <v>0</v>
      </c>
      <c r="K1061" s="206" t="s">
        <v>163</v>
      </c>
      <c r="L1061" s="43"/>
      <c r="M1061" s="210" t="s">
        <v>20</v>
      </c>
      <c r="N1061" s="211" t="s">
        <v>46</v>
      </c>
      <c r="O1061" s="79"/>
      <c r="P1061" s="212">
        <f>O1061*H1061</f>
        <v>0</v>
      </c>
      <c r="Q1061" s="212">
        <v>0.00027</v>
      </c>
      <c r="R1061" s="212">
        <f>Q1061*H1061</f>
        <v>0.0063801</v>
      </c>
      <c r="S1061" s="212">
        <v>0</v>
      </c>
      <c r="T1061" s="213">
        <f>S1061*H1061</f>
        <v>0</v>
      </c>
      <c r="AR1061" s="17" t="s">
        <v>247</v>
      </c>
      <c r="AT1061" s="17" t="s">
        <v>159</v>
      </c>
      <c r="AU1061" s="17" t="s">
        <v>165</v>
      </c>
      <c r="AY1061" s="17" t="s">
        <v>157</v>
      </c>
      <c r="BE1061" s="214">
        <f>IF(N1061="základní",J1061,0)</f>
        <v>0</v>
      </c>
      <c r="BF1061" s="214">
        <f>IF(N1061="snížená",J1061,0)</f>
        <v>0</v>
      </c>
      <c r="BG1061" s="214">
        <f>IF(N1061="zákl. přenesená",J1061,0)</f>
        <v>0</v>
      </c>
      <c r="BH1061" s="214">
        <f>IF(N1061="sníž. přenesená",J1061,0)</f>
        <v>0</v>
      </c>
      <c r="BI1061" s="214">
        <f>IF(N1061="nulová",J1061,0)</f>
        <v>0</v>
      </c>
      <c r="BJ1061" s="17" t="s">
        <v>165</v>
      </c>
      <c r="BK1061" s="214">
        <f>ROUND(I1061*H1061,0)</f>
        <v>0</v>
      </c>
      <c r="BL1061" s="17" t="s">
        <v>247</v>
      </c>
      <c r="BM1061" s="17" t="s">
        <v>3563</v>
      </c>
    </row>
    <row r="1062" spans="2:51" s="11" customFormat="1" ht="12">
      <c r="B1062" s="215"/>
      <c r="C1062" s="216"/>
      <c r="D1062" s="217" t="s">
        <v>167</v>
      </c>
      <c r="E1062" s="218" t="s">
        <v>20</v>
      </c>
      <c r="F1062" s="219" t="s">
        <v>3564</v>
      </c>
      <c r="G1062" s="216"/>
      <c r="H1062" s="220">
        <v>23.63</v>
      </c>
      <c r="I1062" s="221"/>
      <c r="J1062" s="216"/>
      <c r="K1062" s="216"/>
      <c r="L1062" s="222"/>
      <c r="M1062" s="223"/>
      <c r="N1062" s="224"/>
      <c r="O1062" s="224"/>
      <c r="P1062" s="224"/>
      <c r="Q1062" s="224"/>
      <c r="R1062" s="224"/>
      <c r="S1062" s="224"/>
      <c r="T1062" s="225"/>
      <c r="AT1062" s="226" t="s">
        <v>167</v>
      </c>
      <c r="AU1062" s="226" t="s">
        <v>165</v>
      </c>
      <c r="AV1062" s="11" t="s">
        <v>165</v>
      </c>
      <c r="AW1062" s="11" t="s">
        <v>34</v>
      </c>
      <c r="AX1062" s="11" t="s">
        <v>8</v>
      </c>
      <c r="AY1062" s="226" t="s">
        <v>157</v>
      </c>
    </row>
    <row r="1063" spans="2:65" s="1" customFormat="1" ht="22.5" customHeight="1">
      <c r="B1063" s="38"/>
      <c r="C1063" s="204" t="s">
        <v>3565</v>
      </c>
      <c r="D1063" s="204" t="s">
        <v>159</v>
      </c>
      <c r="E1063" s="205" t="s">
        <v>1280</v>
      </c>
      <c r="F1063" s="206" t="s">
        <v>1281</v>
      </c>
      <c r="G1063" s="207" t="s">
        <v>231</v>
      </c>
      <c r="H1063" s="208">
        <v>635.41</v>
      </c>
      <c r="I1063" s="209"/>
      <c r="J1063" s="208">
        <f>ROUND(I1063*H1063,0)</f>
        <v>0</v>
      </c>
      <c r="K1063" s="206" t="s">
        <v>209</v>
      </c>
      <c r="L1063" s="43"/>
      <c r="M1063" s="210" t="s">
        <v>20</v>
      </c>
      <c r="N1063" s="211" t="s">
        <v>46</v>
      </c>
      <c r="O1063" s="79"/>
      <c r="P1063" s="212">
        <f>O1063*H1063</f>
        <v>0</v>
      </c>
      <c r="Q1063" s="212">
        <v>0</v>
      </c>
      <c r="R1063" s="212">
        <f>Q1063*H1063</f>
        <v>0</v>
      </c>
      <c r="S1063" s="212">
        <v>0</v>
      </c>
      <c r="T1063" s="213">
        <f>S1063*H1063</f>
        <v>0</v>
      </c>
      <c r="AR1063" s="17" t="s">
        <v>247</v>
      </c>
      <c r="AT1063" s="17" t="s">
        <v>159</v>
      </c>
      <c r="AU1063" s="17" t="s">
        <v>165</v>
      </c>
      <c r="AY1063" s="17" t="s">
        <v>157</v>
      </c>
      <c r="BE1063" s="214">
        <f>IF(N1063="základní",J1063,0)</f>
        <v>0</v>
      </c>
      <c r="BF1063" s="214">
        <f>IF(N1063="snížená",J1063,0)</f>
        <v>0</v>
      </c>
      <c r="BG1063" s="214">
        <f>IF(N1063="zákl. přenesená",J1063,0)</f>
        <v>0</v>
      </c>
      <c r="BH1063" s="214">
        <f>IF(N1063="sníž. přenesená",J1063,0)</f>
        <v>0</v>
      </c>
      <c r="BI1063" s="214">
        <f>IF(N1063="nulová",J1063,0)</f>
        <v>0</v>
      </c>
      <c r="BJ1063" s="17" t="s">
        <v>165</v>
      </c>
      <c r="BK1063" s="214">
        <f>ROUND(I1063*H1063,0)</f>
        <v>0</v>
      </c>
      <c r="BL1063" s="17" t="s">
        <v>247</v>
      </c>
      <c r="BM1063" s="17" t="s">
        <v>3566</v>
      </c>
    </row>
    <row r="1064" spans="2:51" s="13" customFormat="1" ht="12">
      <c r="B1064" s="238"/>
      <c r="C1064" s="239"/>
      <c r="D1064" s="217" t="s">
        <v>167</v>
      </c>
      <c r="E1064" s="240" t="s">
        <v>20</v>
      </c>
      <c r="F1064" s="241" t="s">
        <v>239</v>
      </c>
      <c r="G1064" s="239"/>
      <c r="H1064" s="240" t="s">
        <v>20</v>
      </c>
      <c r="I1064" s="242"/>
      <c r="J1064" s="239"/>
      <c r="K1064" s="239"/>
      <c r="L1064" s="243"/>
      <c r="M1064" s="244"/>
      <c r="N1064" s="245"/>
      <c r="O1064" s="245"/>
      <c r="P1064" s="245"/>
      <c r="Q1064" s="245"/>
      <c r="R1064" s="245"/>
      <c r="S1064" s="245"/>
      <c r="T1064" s="246"/>
      <c r="AT1064" s="247" t="s">
        <v>167</v>
      </c>
      <c r="AU1064" s="247" t="s">
        <v>165</v>
      </c>
      <c r="AV1064" s="13" t="s">
        <v>8</v>
      </c>
      <c r="AW1064" s="13" t="s">
        <v>34</v>
      </c>
      <c r="AX1064" s="13" t="s">
        <v>74</v>
      </c>
      <c r="AY1064" s="247" t="s">
        <v>157</v>
      </c>
    </row>
    <row r="1065" spans="2:51" s="11" customFormat="1" ht="12">
      <c r="B1065" s="215"/>
      <c r="C1065" s="216"/>
      <c r="D1065" s="217" t="s">
        <v>167</v>
      </c>
      <c r="E1065" s="218" t="s">
        <v>20</v>
      </c>
      <c r="F1065" s="219" t="s">
        <v>1283</v>
      </c>
      <c r="G1065" s="216"/>
      <c r="H1065" s="220">
        <v>104.19</v>
      </c>
      <c r="I1065" s="221"/>
      <c r="J1065" s="216"/>
      <c r="K1065" s="216"/>
      <c r="L1065" s="222"/>
      <c r="M1065" s="223"/>
      <c r="N1065" s="224"/>
      <c r="O1065" s="224"/>
      <c r="P1065" s="224"/>
      <c r="Q1065" s="224"/>
      <c r="R1065" s="224"/>
      <c r="S1065" s="224"/>
      <c r="T1065" s="225"/>
      <c r="AT1065" s="226" t="s">
        <v>167</v>
      </c>
      <c r="AU1065" s="226" t="s">
        <v>165</v>
      </c>
      <c r="AV1065" s="11" t="s">
        <v>165</v>
      </c>
      <c r="AW1065" s="11" t="s">
        <v>34</v>
      </c>
      <c r="AX1065" s="11" t="s">
        <v>74</v>
      </c>
      <c r="AY1065" s="226" t="s">
        <v>157</v>
      </c>
    </row>
    <row r="1066" spans="2:51" s="14" customFormat="1" ht="12">
      <c r="B1066" s="257"/>
      <c r="C1066" s="258"/>
      <c r="D1066" s="217" t="s">
        <v>167</v>
      </c>
      <c r="E1066" s="259" t="s">
        <v>20</v>
      </c>
      <c r="F1066" s="260" t="s">
        <v>357</v>
      </c>
      <c r="G1066" s="258"/>
      <c r="H1066" s="261">
        <v>104.19</v>
      </c>
      <c r="I1066" s="262"/>
      <c r="J1066" s="258"/>
      <c r="K1066" s="258"/>
      <c r="L1066" s="263"/>
      <c r="M1066" s="264"/>
      <c r="N1066" s="265"/>
      <c r="O1066" s="265"/>
      <c r="P1066" s="265"/>
      <c r="Q1066" s="265"/>
      <c r="R1066" s="265"/>
      <c r="S1066" s="265"/>
      <c r="T1066" s="266"/>
      <c r="AT1066" s="267" t="s">
        <v>167</v>
      </c>
      <c r="AU1066" s="267" t="s">
        <v>165</v>
      </c>
      <c r="AV1066" s="14" t="s">
        <v>175</v>
      </c>
      <c r="AW1066" s="14" t="s">
        <v>34</v>
      </c>
      <c r="AX1066" s="14" t="s">
        <v>74</v>
      </c>
      <c r="AY1066" s="267" t="s">
        <v>157</v>
      </c>
    </row>
    <row r="1067" spans="2:51" s="13" customFormat="1" ht="12">
      <c r="B1067" s="238"/>
      <c r="C1067" s="239"/>
      <c r="D1067" s="217" t="s">
        <v>167</v>
      </c>
      <c r="E1067" s="240" t="s">
        <v>20</v>
      </c>
      <c r="F1067" s="241" t="s">
        <v>289</v>
      </c>
      <c r="G1067" s="239"/>
      <c r="H1067" s="240" t="s">
        <v>20</v>
      </c>
      <c r="I1067" s="242"/>
      <c r="J1067" s="239"/>
      <c r="K1067" s="239"/>
      <c r="L1067" s="243"/>
      <c r="M1067" s="244"/>
      <c r="N1067" s="245"/>
      <c r="O1067" s="245"/>
      <c r="P1067" s="245"/>
      <c r="Q1067" s="245"/>
      <c r="R1067" s="245"/>
      <c r="S1067" s="245"/>
      <c r="T1067" s="246"/>
      <c r="AT1067" s="247" t="s">
        <v>167</v>
      </c>
      <c r="AU1067" s="247" t="s">
        <v>165</v>
      </c>
      <c r="AV1067" s="13" t="s">
        <v>8</v>
      </c>
      <c r="AW1067" s="13" t="s">
        <v>34</v>
      </c>
      <c r="AX1067" s="13" t="s">
        <v>74</v>
      </c>
      <c r="AY1067" s="247" t="s">
        <v>157</v>
      </c>
    </row>
    <row r="1068" spans="2:51" s="11" customFormat="1" ht="12">
      <c r="B1068" s="215"/>
      <c r="C1068" s="216"/>
      <c r="D1068" s="217" t="s">
        <v>167</v>
      </c>
      <c r="E1068" s="218" t="s">
        <v>20</v>
      </c>
      <c r="F1068" s="219" t="s">
        <v>1284</v>
      </c>
      <c r="G1068" s="216"/>
      <c r="H1068" s="220">
        <v>170.4</v>
      </c>
      <c r="I1068" s="221"/>
      <c r="J1068" s="216"/>
      <c r="K1068" s="216"/>
      <c r="L1068" s="222"/>
      <c r="M1068" s="223"/>
      <c r="N1068" s="224"/>
      <c r="O1068" s="224"/>
      <c r="P1068" s="224"/>
      <c r="Q1068" s="224"/>
      <c r="R1068" s="224"/>
      <c r="S1068" s="224"/>
      <c r="T1068" s="225"/>
      <c r="AT1068" s="226" t="s">
        <v>167</v>
      </c>
      <c r="AU1068" s="226" t="s">
        <v>165</v>
      </c>
      <c r="AV1068" s="11" t="s">
        <v>165</v>
      </c>
      <c r="AW1068" s="11" t="s">
        <v>34</v>
      </c>
      <c r="AX1068" s="11" t="s">
        <v>74</v>
      </c>
      <c r="AY1068" s="226" t="s">
        <v>157</v>
      </c>
    </row>
    <row r="1069" spans="2:51" s="14" customFormat="1" ht="12">
      <c r="B1069" s="257"/>
      <c r="C1069" s="258"/>
      <c r="D1069" s="217" t="s">
        <v>167</v>
      </c>
      <c r="E1069" s="259" t="s">
        <v>20</v>
      </c>
      <c r="F1069" s="260" t="s">
        <v>357</v>
      </c>
      <c r="G1069" s="258"/>
      <c r="H1069" s="261">
        <v>170.4</v>
      </c>
      <c r="I1069" s="262"/>
      <c r="J1069" s="258"/>
      <c r="K1069" s="258"/>
      <c r="L1069" s="263"/>
      <c r="M1069" s="264"/>
      <c r="N1069" s="265"/>
      <c r="O1069" s="265"/>
      <c r="P1069" s="265"/>
      <c r="Q1069" s="265"/>
      <c r="R1069" s="265"/>
      <c r="S1069" s="265"/>
      <c r="T1069" s="266"/>
      <c r="AT1069" s="267" t="s">
        <v>167</v>
      </c>
      <c r="AU1069" s="267" t="s">
        <v>165</v>
      </c>
      <c r="AV1069" s="14" t="s">
        <v>175</v>
      </c>
      <c r="AW1069" s="14" t="s">
        <v>34</v>
      </c>
      <c r="AX1069" s="14" t="s">
        <v>74</v>
      </c>
      <c r="AY1069" s="267" t="s">
        <v>157</v>
      </c>
    </row>
    <row r="1070" spans="2:51" s="13" customFormat="1" ht="12">
      <c r="B1070" s="238"/>
      <c r="C1070" s="239"/>
      <c r="D1070" s="217" t="s">
        <v>167</v>
      </c>
      <c r="E1070" s="240" t="s">
        <v>20</v>
      </c>
      <c r="F1070" s="241" t="s">
        <v>292</v>
      </c>
      <c r="G1070" s="239"/>
      <c r="H1070" s="240" t="s">
        <v>20</v>
      </c>
      <c r="I1070" s="242"/>
      <c r="J1070" s="239"/>
      <c r="K1070" s="239"/>
      <c r="L1070" s="243"/>
      <c r="M1070" s="244"/>
      <c r="N1070" s="245"/>
      <c r="O1070" s="245"/>
      <c r="P1070" s="245"/>
      <c r="Q1070" s="245"/>
      <c r="R1070" s="245"/>
      <c r="S1070" s="245"/>
      <c r="T1070" s="246"/>
      <c r="AT1070" s="247" t="s">
        <v>167</v>
      </c>
      <c r="AU1070" s="247" t="s">
        <v>165</v>
      </c>
      <c r="AV1070" s="13" t="s">
        <v>8</v>
      </c>
      <c r="AW1070" s="13" t="s">
        <v>34</v>
      </c>
      <c r="AX1070" s="13" t="s">
        <v>74</v>
      </c>
      <c r="AY1070" s="247" t="s">
        <v>157</v>
      </c>
    </row>
    <row r="1071" spans="2:51" s="11" customFormat="1" ht="12">
      <c r="B1071" s="215"/>
      <c r="C1071" s="216"/>
      <c r="D1071" s="217" t="s">
        <v>167</v>
      </c>
      <c r="E1071" s="218" t="s">
        <v>20</v>
      </c>
      <c r="F1071" s="219" t="s">
        <v>1285</v>
      </c>
      <c r="G1071" s="216"/>
      <c r="H1071" s="220">
        <v>185</v>
      </c>
      <c r="I1071" s="221"/>
      <c r="J1071" s="216"/>
      <c r="K1071" s="216"/>
      <c r="L1071" s="222"/>
      <c r="M1071" s="223"/>
      <c r="N1071" s="224"/>
      <c r="O1071" s="224"/>
      <c r="P1071" s="224"/>
      <c r="Q1071" s="224"/>
      <c r="R1071" s="224"/>
      <c r="S1071" s="224"/>
      <c r="T1071" s="225"/>
      <c r="AT1071" s="226" t="s">
        <v>167</v>
      </c>
      <c r="AU1071" s="226" t="s">
        <v>165</v>
      </c>
      <c r="AV1071" s="11" t="s">
        <v>165</v>
      </c>
      <c r="AW1071" s="11" t="s">
        <v>34</v>
      </c>
      <c r="AX1071" s="11" t="s">
        <v>74</v>
      </c>
      <c r="AY1071" s="226" t="s">
        <v>157</v>
      </c>
    </row>
    <row r="1072" spans="2:51" s="14" customFormat="1" ht="12">
      <c r="B1072" s="257"/>
      <c r="C1072" s="258"/>
      <c r="D1072" s="217" t="s">
        <v>167</v>
      </c>
      <c r="E1072" s="259" t="s">
        <v>20</v>
      </c>
      <c r="F1072" s="260" t="s">
        <v>357</v>
      </c>
      <c r="G1072" s="258"/>
      <c r="H1072" s="261">
        <v>185</v>
      </c>
      <c r="I1072" s="262"/>
      <c r="J1072" s="258"/>
      <c r="K1072" s="258"/>
      <c r="L1072" s="263"/>
      <c r="M1072" s="264"/>
      <c r="N1072" s="265"/>
      <c r="O1072" s="265"/>
      <c r="P1072" s="265"/>
      <c r="Q1072" s="265"/>
      <c r="R1072" s="265"/>
      <c r="S1072" s="265"/>
      <c r="T1072" s="266"/>
      <c r="AT1072" s="267" t="s">
        <v>167</v>
      </c>
      <c r="AU1072" s="267" t="s">
        <v>165</v>
      </c>
      <c r="AV1072" s="14" t="s">
        <v>175</v>
      </c>
      <c r="AW1072" s="14" t="s">
        <v>34</v>
      </c>
      <c r="AX1072" s="14" t="s">
        <v>74</v>
      </c>
      <c r="AY1072" s="267" t="s">
        <v>157</v>
      </c>
    </row>
    <row r="1073" spans="2:51" s="13" customFormat="1" ht="12">
      <c r="B1073" s="238"/>
      <c r="C1073" s="239"/>
      <c r="D1073" s="217" t="s">
        <v>167</v>
      </c>
      <c r="E1073" s="240" t="s">
        <v>20</v>
      </c>
      <c r="F1073" s="241" t="s">
        <v>294</v>
      </c>
      <c r="G1073" s="239"/>
      <c r="H1073" s="240" t="s">
        <v>20</v>
      </c>
      <c r="I1073" s="242"/>
      <c r="J1073" s="239"/>
      <c r="K1073" s="239"/>
      <c r="L1073" s="243"/>
      <c r="M1073" s="244"/>
      <c r="N1073" s="245"/>
      <c r="O1073" s="245"/>
      <c r="P1073" s="245"/>
      <c r="Q1073" s="245"/>
      <c r="R1073" s="245"/>
      <c r="S1073" s="245"/>
      <c r="T1073" s="246"/>
      <c r="AT1073" s="247" t="s">
        <v>167</v>
      </c>
      <c r="AU1073" s="247" t="s">
        <v>165</v>
      </c>
      <c r="AV1073" s="13" t="s">
        <v>8</v>
      </c>
      <c r="AW1073" s="13" t="s">
        <v>34</v>
      </c>
      <c r="AX1073" s="13" t="s">
        <v>74</v>
      </c>
      <c r="AY1073" s="247" t="s">
        <v>157</v>
      </c>
    </row>
    <row r="1074" spans="2:51" s="11" customFormat="1" ht="12">
      <c r="B1074" s="215"/>
      <c r="C1074" s="216"/>
      <c r="D1074" s="217" t="s">
        <v>167</v>
      </c>
      <c r="E1074" s="218" t="s">
        <v>20</v>
      </c>
      <c r="F1074" s="219" t="s">
        <v>1286</v>
      </c>
      <c r="G1074" s="216"/>
      <c r="H1074" s="220">
        <v>175.82</v>
      </c>
      <c r="I1074" s="221"/>
      <c r="J1074" s="216"/>
      <c r="K1074" s="216"/>
      <c r="L1074" s="222"/>
      <c r="M1074" s="223"/>
      <c r="N1074" s="224"/>
      <c r="O1074" s="224"/>
      <c r="P1074" s="224"/>
      <c r="Q1074" s="224"/>
      <c r="R1074" s="224"/>
      <c r="S1074" s="224"/>
      <c r="T1074" s="225"/>
      <c r="AT1074" s="226" t="s">
        <v>167</v>
      </c>
      <c r="AU1074" s="226" t="s">
        <v>165</v>
      </c>
      <c r="AV1074" s="11" t="s">
        <v>165</v>
      </c>
      <c r="AW1074" s="11" t="s">
        <v>34</v>
      </c>
      <c r="AX1074" s="11" t="s">
        <v>74</v>
      </c>
      <c r="AY1074" s="226" t="s">
        <v>157</v>
      </c>
    </row>
    <row r="1075" spans="2:51" s="14" customFormat="1" ht="12">
      <c r="B1075" s="257"/>
      <c r="C1075" s="258"/>
      <c r="D1075" s="217" t="s">
        <v>167</v>
      </c>
      <c r="E1075" s="259" t="s">
        <v>20</v>
      </c>
      <c r="F1075" s="260" t="s">
        <v>357</v>
      </c>
      <c r="G1075" s="258"/>
      <c r="H1075" s="261">
        <v>175.82</v>
      </c>
      <c r="I1075" s="262"/>
      <c r="J1075" s="258"/>
      <c r="K1075" s="258"/>
      <c r="L1075" s="263"/>
      <c r="M1075" s="264"/>
      <c r="N1075" s="265"/>
      <c r="O1075" s="265"/>
      <c r="P1075" s="265"/>
      <c r="Q1075" s="265"/>
      <c r="R1075" s="265"/>
      <c r="S1075" s="265"/>
      <c r="T1075" s="266"/>
      <c r="AT1075" s="267" t="s">
        <v>167</v>
      </c>
      <c r="AU1075" s="267" t="s">
        <v>165</v>
      </c>
      <c r="AV1075" s="14" t="s">
        <v>175</v>
      </c>
      <c r="AW1075" s="14" t="s">
        <v>34</v>
      </c>
      <c r="AX1075" s="14" t="s">
        <v>74</v>
      </c>
      <c r="AY1075" s="267" t="s">
        <v>157</v>
      </c>
    </row>
    <row r="1076" spans="2:51" s="12" customFormat="1" ht="12">
      <c r="B1076" s="227"/>
      <c r="C1076" s="228"/>
      <c r="D1076" s="217" t="s">
        <v>167</v>
      </c>
      <c r="E1076" s="229" t="s">
        <v>20</v>
      </c>
      <c r="F1076" s="230" t="s">
        <v>169</v>
      </c>
      <c r="G1076" s="228"/>
      <c r="H1076" s="231">
        <v>635.4100000000001</v>
      </c>
      <c r="I1076" s="232"/>
      <c r="J1076" s="228"/>
      <c r="K1076" s="228"/>
      <c r="L1076" s="233"/>
      <c r="M1076" s="234"/>
      <c r="N1076" s="235"/>
      <c r="O1076" s="235"/>
      <c r="P1076" s="235"/>
      <c r="Q1076" s="235"/>
      <c r="R1076" s="235"/>
      <c r="S1076" s="235"/>
      <c r="T1076" s="236"/>
      <c r="AT1076" s="237" t="s">
        <v>167</v>
      </c>
      <c r="AU1076" s="237" t="s">
        <v>165</v>
      </c>
      <c r="AV1076" s="12" t="s">
        <v>164</v>
      </c>
      <c r="AW1076" s="12" t="s">
        <v>34</v>
      </c>
      <c r="AX1076" s="12" t="s">
        <v>8</v>
      </c>
      <c r="AY1076" s="237" t="s">
        <v>157</v>
      </c>
    </row>
    <row r="1077" spans="2:65" s="1" customFormat="1" ht="22.5" customHeight="1">
      <c r="B1077" s="38"/>
      <c r="C1077" s="204" t="s">
        <v>3567</v>
      </c>
      <c r="D1077" s="204" t="s">
        <v>159</v>
      </c>
      <c r="E1077" s="205" t="s">
        <v>1288</v>
      </c>
      <c r="F1077" s="206" t="s">
        <v>1289</v>
      </c>
      <c r="G1077" s="207" t="s">
        <v>514</v>
      </c>
      <c r="H1077" s="208">
        <v>0.24</v>
      </c>
      <c r="I1077" s="209"/>
      <c r="J1077" s="208">
        <f>ROUND(I1077*H1077,0)</f>
        <v>0</v>
      </c>
      <c r="K1077" s="206" t="s">
        <v>163</v>
      </c>
      <c r="L1077" s="43"/>
      <c r="M1077" s="210" t="s">
        <v>20</v>
      </c>
      <c r="N1077" s="211" t="s">
        <v>46</v>
      </c>
      <c r="O1077" s="79"/>
      <c r="P1077" s="212">
        <f>O1077*H1077</f>
        <v>0</v>
      </c>
      <c r="Q1077" s="212">
        <v>0</v>
      </c>
      <c r="R1077" s="212">
        <f>Q1077*H1077</f>
        <v>0</v>
      </c>
      <c r="S1077" s="212">
        <v>0</v>
      </c>
      <c r="T1077" s="213">
        <f>S1077*H1077</f>
        <v>0</v>
      </c>
      <c r="AR1077" s="17" t="s">
        <v>247</v>
      </c>
      <c r="AT1077" s="17" t="s">
        <v>159</v>
      </c>
      <c r="AU1077" s="17" t="s">
        <v>165</v>
      </c>
      <c r="AY1077" s="17" t="s">
        <v>157</v>
      </c>
      <c r="BE1077" s="214">
        <f>IF(N1077="základní",J1077,0)</f>
        <v>0</v>
      </c>
      <c r="BF1077" s="214">
        <f>IF(N1077="snížená",J1077,0)</f>
        <v>0</v>
      </c>
      <c r="BG1077" s="214">
        <f>IF(N1077="zákl. přenesená",J1077,0)</f>
        <v>0</v>
      </c>
      <c r="BH1077" s="214">
        <f>IF(N1077="sníž. přenesená",J1077,0)</f>
        <v>0</v>
      </c>
      <c r="BI1077" s="214">
        <f>IF(N1077="nulová",J1077,0)</f>
        <v>0</v>
      </c>
      <c r="BJ1077" s="17" t="s">
        <v>165</v>
      </c>
      <c r="BK1077" s="214">
        <f>ROUND(I1077*H1077,0)</f>
        <v>0</v>
      </c>
      <c r="BL1077" s="17" t="s">
        <v>247</v>
      </c>
      <c r="BM1077" s="17" t="s">
        <v>3568</v>
      </c>
    </row>
    <row r="1078" spans="2:63" s="10" customFormat="1" ht="22.8" customHeight="1">
      <c r="B1078" s="188"/>
      <c r="C1078" s="189"/>
      <c r="D1078" s="190" t="s">
        <v>73</v>
      </c>
      <c r="E1078" s="202" t="s">
        <v>1291</v>
      </c>
      <c r="F1078" s="202" t="s">
        <v>1292</v>
      </c>
      <c r="G1078" s="189"/>
      <c r="H1078" s="189"/>
      <c r="I1078" s="192"/>
      <c r="J1078" s="203">
        <f>BK1078</f>
        <v>0</v>
      </c>
      <c r="K1078" s="189"/>
      <c r="L1078" s="194"/>
      <c r="M1078" s="195"/>
      <c r="N1078" s="196"/>
      <c r="O1078" s="196"/>
      <c r="P1078" s="197">
        <f>SUM(P1079:P1091)</f>
        <v>0</v>
      </c>
      <c r="Q1078" s="196"/>
      <c r="R1078" s="197">
        <f>SUM(R1079:R1091)</f>
        <v>0.00264</v>
      </c>
      <c r="S1078" s="196"/>
      <c r="T1078" s="198">
        <f>SUM(T1079:T1091)</f>
        <v>0</v>
      </c>
      <c r="AR1078" s="199" t="s">
        <v>165</v>
      </c>
      <c r="AT1078" s="200" t="s">
        <v>73</v>
      </c>
      <c r="AU1078" s="200" t="s">
        <v>8</v>
      </c>
      <c r="AY1078" s="199" t="s">
        <v>157</v>
      </c>
      <c r="BK1078" s="201">
        <f>SUM(BK1079:BK1091)</f>
        <v>0</v>
      </c>
    </row>
    <row r="1079" spans="2:65" s="1" customFormat="1" ht="16.5" customHeight="1">
      <c r="B1079" s="38"/>
      <c r="C1079" s="204" t="s">
        <v>3569</v>
      </c>
      <c r="D1079" s="204" t="s">
        <v>159</v>
      </c>
      <c r="E1079" s="205" t="s">
        <v>1294</v>
      </c>
      <c r="F1079" s="206" t="s">
        <v>1295</v>
      </c>
      <c r="G1079" s="207" t="s">
        <v>707</v>
      </c>
      <c r="H1079" s="208">
        <v>1</v>
      </c>
      <c r="I1079" s="209"/>
      <c r="J1079" s="208">
        <f>ROUND(I1079*H1079,0)</f>
        <v>0</v>
      </c>
      <c r="K1079" s="206" t="s">
        <v>163</v>
      </c>
      <c r="L1079" s="43"/>
      <c r="M1079" s="210" t="s">
        <v>20</v>
      </c>
      <c r="N1079" s="211" t="s">
        <v>46</v>
      </c>
      <c r="O1079" s="79"/>
      <c r="P1079" s="212">
        <f>O1079*H1079</f>
        <v>0</v>
      </c>
      <c r="Q1079" s="212">
        <v>0</v>
      </c>
      <c r="R1079" s="212">
        <f>Q1079*H1079</f>
        <v>0</v>
      </c>
      <c r="S1079" s="212">
        <v>0</v>
      </c>
      <c r="T1079" s="213">
        <f>S1079*H1079</f>
        <v>0</v>
      </c>
      <c r="AR1079" s="17" t="s">
        <v>247</v>
      </c>
      <c r="AT1079" s="17" t="s">
        <v>159</v>
      </c>
      <c r="AU1079" s="17" t="s">
        <v>165</v>
      </c>
      <c r="AY1079" s="17" t="s">
        <v>157</v>
      </c>
      <c r="BE1079" s="214">
        <f>IF(N1079="základní",J1079,0)</f>
        <v>0</v>
      </c>
      <c r="BF1079" s="214">
        <f>IF(N1079="snížená",J1079,0)</f>
        <v>0</v>
      </c>
      <c r="BG1079" s="214">
        <f>IF(N1079="zákl. přenesená",J1079,0)</f>
        <v>0</v>
      </c>
      <c r="BH1079" s="214">
        <f>IF(N1079="sníž. přenesená",J1079,0)</f>
        <v>0</v>
      </c>
      <c r="BI1079" s="214">
        <f>IF(N1079="nulová",J1079,0)</f>
        <v>0</v>
      </c>
      <c r="BJ1079" s="17" t="s">
        <v>165</v>
      </c>
      <c r="BK1079" s="214">
        <f>ROUND(I1079*H1079,0)</f>
        <v>0</v>
      </c>
      <c r="BL1079" s="17" t="s">
        <v>247</v>
      </c>
      <c r="BM1079" s="17" t="s">
        <v>3570</v>
      </c>
    </row>
    <row r="1080" spans="2:51" s="11" customFormat="1" ht="12">
      <c r="B1080" s="215"/>
      <c r="C1080" s="216"/>
      <c r="D1080" s="217" t="s">
        <v>167</v>
      </c>
      <c r="E1080" s="218" t="s">
        <v>20</v>
      </c>
      <c r="F1080" s="219" t="s">
        <v>1297</v>
      </c>
      <c r="G1080" s="216"/>
      <c r="H1080" s="220">
        <v>1</v>
      </c>
      <c r="I1080" s="221"/>
      <c r="J1080" s="216"/>
      <c r="K1080" s="216"/>
      <c r="L1080" s="222"/>
      <c r="M1080" s="223"/>
      <c r="N1080" s="224"/>
      <c r="O1080" s="224"/>
      <c r="P1080" s="224"/>
      <c r="Q1080" s="224"/>
      <c r="R1080" s="224"/>
      <c r="S1080" s="224"/>
      <c r="T1080" s="225"/>
      <c r="AT1080" s="226" t="s">
        <v>167</v>
      </c>
      <c r="AU1080" s="226" t="s">
        <v>165</v>
      </c>
      <c r="AV1080" s="11" t="s">
        <v>165</v>
      </c>
      <c r="AW1080" s="11" t="s">
        <v>34</v>
      </c>
      <c r="AX1080" s="11" t="s">
        <v>8</v>
      </c>
      <c r="AY1080" s="226" t="s">
        <v>157</v>
      </c>
    </row>
    <row r="1081" spans="2:65" s="1" customFormat="1" ht="16.5" customHeight="1">
      <c r="B1081" s="38"/>
      <c r="C1081" s="248" t="s">
        <v>3571</v>
      </c>
      <c r="D1081" s="248" t="s">
        <v>223</v>
      </c>
      <c r="E1081" s="249" t="s">
        <v>1299</v>
      </c>
      <c r="F1081" s="250" t="s">
        <v>1300</v>
      </c>
      <c r="G1081" s="251" t="s">
        <v>434</v>
      </c>
      <c r="H1081" s="252">
        <v>1</v>
      </c>
      <c r="I1081" s="253"/>
      <c r="J1081" s="252">
        <f>ROUND(I1081*H1081,0)</f>
        <v>0</v>
      </c>
      <c r="K1081" s="250" t="s">
        <v>209</v>
      </c>
      <c r="L1081" s="254"/>
      <c r="M1081" s="255" t="s">
        <v>20</v>
      </c>
      <c r="N1081" s="256" t="s">
        <v>46</v>
      </c>
      <c r="O1081" s="79"/>
      <c r="P1081" s="212">
        <f>O1081*H1081</f>
        <v>0</v>
      </c>
      <c r="Q1081" s="212">
        <v>0</v>
      </c>
      <c r="R1081" s="212">
        <f>Q1081*H1081</f>
        <v>0</v>
      </c>
      <c r="S1081" s="212">
        <v>0</v>
      </c>
      <c r="T1081" s="213">
        <f>S1081*H1081</f>
        <v>0</v>
      </c>
      <c r="AR1081" s="17" t="s">
        <v>374</v>
      </c>
      <c r="AT1081" s="17" t="s">
        <v>223</v>
      </c>
      <c r="AU1081" s="17" t="s">
        <v>165</v>
      </c>
      <c r="AY1081" s="17" t="s">
        <v>157</v>
      </c>
      <c r="BE1081" s="214">
        <f>IF(N1081="základní",J1081,0)</f>
        <v>0</v>
      </c>
      <c r="BF1081" s="214">
        <f>IF(N1081="snížená",J1081,0)</f>
        <v>0</v>
      </c>
      <c r="BG1081" s="214">
        <f>IF(N1081="zákl. přenesená",J1081,0)</f>
        <v>0</v>
      </c>
      <c r="BH1081" s="214">
        <f>IF(N1081="sníž. přenesená",J1081,0)</f>
        <v>0</v>
      </c>
      <c r="BI1081" s="214">
        <f>IF(N1081="nulová",J1081,0)</f>
        <v>0</v>
      </c>
      <c r="BJ1081" s="17" t="s">
        <v>165</v>
      </c>
      <c r="BK1081" s="214">
        <f>ROUND(I1081*H1081,0)</f>
        <v>0</v>
      </c>
      <c r="BL1081" s="17" t="s">
        <v>247</v>
      </c>
      <c r="BM1081" s="17" t="s">
        <v>3572</v>
      </c>
    </row>
    <row r="1082" spans="2:51" s="11" customFormat="1" ht="12">
      <c r="B1082" s="215"/>
      <c r="C1082" s="216"/>
      <c r="D1082" s="217" t="s">
        <v>167</v>
      </c>
      <c r="E1082" s="218" t="s">
        <v>20</v>
      </c>
      <c r="F1082" s="219" t="s">
        <v>1297</v>
      </c>
      <c r="G1082" s="216"/>
      <c r="H1082" s="220">
        <v>1</v>
      </c>
      <c r="I1082" s="221"/>
      <c r="J1082" s="216"/>
      <c r="K1082" s="216"/>
      <c r="L1082" s="222"/>
      <c r="M1082" s="223"/>
      <c r="N1082" s="224"/>
      <c r="O1082" s="224"/>
      <c r="P1082" s="224"/>
      <c r="Q1082" s="224"/>
      <c r="R1082" s="224"/>
      <c r="S1082" s="224"/>
      <c r="T1082" s="225"/>
      <c r="AT1082" s="226" t="s">
        <v>167</v>
      </c>
      <c r="AU1082" s="226" t="s">
        <v>165</v>
      </c>
      <c r="AV1082" s="11" t="s">
        <v>165</v>
      </c>
      <c r="AW1082" s="11" t="s">
        <v>34</v>
      </c>
      <c r="AX1082" s="11" t="s">
        <v>8</v>
      </c>
      <c r="AY1082" s="226" t="s">
        <v>157</v>
      </c>
    </row>
    <row r="1083" spans="2:65" s="1" customFormat="1" ht="16.5" customHeight="1">
      <c r="B1083" s="38"/>
      <c r="C1083" s="204" t="s">
        <v>3573</v>
      </c>
      <c r="D1083" s="204" t="s">
        <v>159</v>
      </c>
      <c r="E1083" s="205" t="s">
        <v>1303</v>
      </c>
      <c r="F1083" s="206" t="s">
        <v>1304</v>
      </c>
      <c r="G1083" s="207" t="s">
        <v>707</v>
      </c>
      <c r="H1083" s="208">
        <v>4</v>
      </c>
      <c r="I1083" s="209"/>
      <c r="J1083" s="208">
        <f>ROUND(I1083*H1083,0)</f>
        <v>0</v>
      </c>
      <c r="K1083" s="206" t="s">
        <v>163</v>
      </c>
      <c r="L1083" s="43"/>
      <c r="M1083" s="210" t="s">
        <v>20</v>
      </c>
      <c r="N1083" s="211" t="s">
        <v>46</v>
      </c>
      <c r="O1083" s="79"/>
      <c r="P1083" s="212">
        <f>O1083*H1083</f>
        <v>0</v>
      </c>
      <c r="Q1083" s="212">
        <v>0.00066</v>
      </c>
      <c r="R1083" s="212">
        <f>Q1083*H1083</f>
        <v>0.00264</v>
      </c>
      <c r="S1083" s="212">
        <v>0</v>
      </c>
      <c r="T1083" s="213">
        <f>S1083*H1083</f>
        <v>0</v>
      </c>
      <c r="AR1083" s="17" t="s">
        <v>247</v>
      </c>
      <c r="AT1083" s="17" t="s">
        <v>159</v>
      </c>
      <c r="AU1083" s="17" t="s">
        <v>165</v>
      </c>
      <c r="AY1083" s="17" t="s">
        <v>157</v>
      </c>
      <c r="BE1083" s="214">
        <f>IF(N1083="základní",J1083,0)</f>
        <v>0</v>
      </c>
      <c r="BF1083" s="214">
        <f>IF(N1083="snížená",J1083,0)</f>
        <v>0</v>
      </c>
      <c r="BG1083" s="214">
        <f>IF(N1083="zákl. přenesená",J1083,0)</f>
        <v>0</v>
      </c>
      <c r="BH1083" s="214">
        <f>IF(N1083="sníž. přenesená",J1083,0)</f>
        <v>0</v>
      </c>
      <c r="BI1083" s="214">
        <f>IF(N1083="nulová",J1083,0)</f>
        <v>0</v>
      </c>
      <c r="BJ1083" s="17" t="s">
        <v>165</v>
      </c>
      <c r="BK1083" s="214">
        <f>ROUND(I1083*H1083,0)</f>
        <v>0</v>
      </c>
      <c r="BL1083" s="17" t="s">
        <v>247</v>
      </c>
      <c r="BM1083" s="17" t="s">
        <v>3574</v>
      </c>
    </row>
    <row r="1084" spans="2:51" s="13" customFormat="1" ht="12">
      <c r="B1084" s="238"/>
      <c r="C1084" s="239"/>
      <c r="D1084" s="217" t="s">
        <v>167</v>
      </c>
      <c r="E1084" s="240" t="s">
        <v>20</v>
      </c>
      <c r="F1084" s="241" t="s">
        <v>2437</v>
      </c>
      <c r="G1084" s="239"/>
      <c r="H1084" s="240" t="s">
        <v>20</v>
      </c>
      <c r="I1084" s="242"/>
      <c r="J1084" s="239"/>
      <c r="K1084" s="239"/>
      <c r="L1084" s="243"/>
      <c r="M1084" s="244"/>
      <c r="N1084" s="245"/>
      <c r="O1084" s="245"/>
      <c r="P1084" s="245"/>
      <c r="Q1084" s="245"/>
      <c r="R1084" s="245"/>
      <c r="S1084" s="245"/>
      <c r="T1084" s="246"/>
      <c r="AT1084" s="247" t="s">
        <v>167</v>
      </c>
      <c r="AU1084" s="247" t="s">
        <v>165</v>
      </c>
      <c r="AV1084" s="13" t="s">
        <v>8</v>
      </c>
      <c r="AW1084" s="13" t="s">
        <v>34</v>
      </c>
      <c r="AX1084" s="13" t="s">
        <v>74</v>
      </c>
      <c r="AY1084" s="247" t="s">
        <v>157</v>
      </c>
    </row>
    <row r="1085" spans="2:51" s="11" customFormat="1" ht="12">
      <c r="B1085" s="215"/>
      <c r="C1085" s="216"/>
      <c r="D1085" s="217" t="s">
        <v>167</v>
      </c>
      <c r="E1085" s="218" t="s">
        <v>20</v>
      </c>
      <c r="F1085" s="219" t="s">
        <v>164</v>
      </c>
      <c r="G1085" s="216"/>
      <c r="H1085" s="220">
        <v>4</v>
      </c>
      <c r="I1085" s="221"/>
      <c r="J1085" s="216"/>
      <c r="K1085" s="216"/>
      <c r="L1085" s="222"/>
      <c r="M1085" s="223"/>
      <c r="N1085" s="224"/>
      <c r="O1085" s="224"/>
      <c r="P1085" s="224"/>
      <c r="Q1085" s="224"/>
      <c r="R1085" s="224"/>
      <c r="S1085" s="224"/>
      <c r="T1085" s="225"/>
      <c r="AT1085" s="226" t="s">
        <v>167</v>
      </c>
      <c r="AU1085" s="226" t="s">
        <v>165</v>
      </c>
      <c r="AV1085" s="11" t="s">
        <v>165</v>
      </c>
      <c r="AW1085" s="11" t="s">
        <v>34</v>
      </c>
      <c r="AX1085" s="11" t="s">
        <v>74</v>
      </c>
      <c r="AY1085" s="226" t="s">
        <v>157</v>
      </c>
    </row>
    <row r="1086" spans="2:51" s="12" customFormat="1" ht="12">
      <c r="B1086" s="227"/>
      <c r="C1086" s="228"/>
      <c r="D1086" s="217" t="s">
        <v>167</v>
      </c>
      <c r="E1086" s="229" t="s">
        <v>20</v>
      </c>
      <c r="F1086" s="230" t="s">
        <v>169</v>
      </c>
      <c r="G1086" s="228"/>
      <c r="H1086" s="231">
        <v>4</v>
      </c>
      <c r="I1086" s="232"/>
      <c r="J1086" s="228"/>
      <c r="K1086" s="228"/>
      <c r="L1086" s="233"/>
      <c r="M1086" s="234"/>
      <c r="N1086" s="235"/>
      <c r="O1086" s="235"/>
      <c r="P1086" s="235"/>
      <c r="Q1086" s="235"/>
      <c r="R1086" s="235"/>
      <c r="S1086" s="235"/>
      <c r="T1086" s="236"/>
      <c r="AT1086" s="237" t="s">
        <v>167</v>
      </c>
      <c r="AU1086" s="237" t="s">
        <v>165</v>
      </c>
      <c r="AV1086" s="12" t="s">
        <v>164</v>
      </c>
      <c r="AW1086" s="12" t="s">
        <v>34</v>
      </c>
      <c r="AX1086" s="12" t="s">
        <v>8</v>
      </c>
      <c r="AY1086" s="237" t="s">
        <v>157</v>
      </c>
    </row>
    <row r="1087" spans="2:65" s="1" customFormat="1" ht="16.5" customHeight="1">
      <c r="B1087" s="38"/>
      <c r="C1087" s="248" t="s">
        <v>3575</v>
      </c>
      <c r="D1087" s="248" t="s">
        <v>223</v>
      </c>
      <c r="E1087" s="249" t="s">
        <v>1308</v>
      </c>
      <c r="F1087" s="250" t="s">
        <v>1309</v>
      </c>
      <c r="G1087" s="251" t="s">
        <v>434</v>
      </c>
      <c r="H1087" s="252">
        <v>4</v>
      </c>
      <c r="I1087" s="253"/>
      <c r="J1087" s="252">
        <f>ROUND(I1087*H1087,0)</f>
        <v>0</v>
      </c>
      <c r="K1087" s="250" t="s">
        <v>209</v>
      </c>
      <c r="L1087" s="254"/>
      <c r="M1087" s="255" t="s">
        <v>20</v>
      </c>
      <c r="N1087" s="256" t="s">
        <v>46</v>
      </c>
      <c r="O1087" s="79"/>
      <c r="P1087" s="212">
        <f>O1087*H1087</f>
        <v>0</v>
      </c>
      <c r="Q1087" s="212">
        <v>0</v>
      </c>
      <c r="R1087" s="212">
        <f>Q1087*H1087</f>
        <v>0</v>
      </c>
      <c r="S1087" s="212">
        <v>0</v>
      </c>
      <c r="T1087" s="213">
        <f>S1087*H1087</f>
        <v>0</v>
      </c>
      <c r="AR1087" s="17" t="s">
        <v>374</v>
      </c>
      <c r="AT1087" s="17" t="s">
        <v>223</v>
      </c>
      <c r="AU1087" s="17" t="s">
        <v>165</v>
      </c>
      <c r="AY1087" s="17" t="s">
        <v>157</v>
      </c>
      <c r="BE1087" s="214">
        <f>IF(N1087="základní",J1087,0)</f>
        <v>0</v>
      </c>
      <c r="BF1087" s="214">
        <f>IF(N1087="snížená",J1087,0)</f>
        <v>0</v>
      </c>
      <c r="BG1087" s="214">
        <f>IF(N1087="zákl. přenesená",J1087,0)</f>
        <v>0</v>
      </c>
      <c r="BH1087" s="214">
        <f>IF(N1087="sníž. přenesená",J1087,0)</f>
        <v>0</v>
      </c>
      <c r="BI1087" s="214">
        <f>IF(N1087="nulová",J1087,0)</f>
        <v>0</v>
      </c>
      <c r="BJ1087" s="17" t="s">
        <v>165</v>
      </c>
      <c r="BK1087" s="214">
        <f>ROUND(I1087*H1087,0)</f>
        <v>0</v>
      </c>
      <c r="BL1087" s="17" t="s">
        <v>247</v>
      </c>
      <c r="BM1087" s="17" t="s">
        <v>3576</v>
      </c>
    </row>
    <row r="1088" spans="2:51" s="11" customFormat="1" ht="12">
      <c r="B1088" s="215"/>
      <c r="C1088" s="216"/>
      <c r="D1088" s="217" t="s">
        <v>167</v>
      </c>
      <c r="E1088" s="218" t="s">
        <v>20</v>
      </c>
      <c r="F1088" s="219" t="s">
        <v>3549</v>
      </c>
      <c r="G1088" s="216"/>
      <c r="H1088" s="220">
        <v>4</v>
      </c>
      <c r="I1088" s="221"/>
      <c r="J1088" s="216"/>
      <c r="K1088" s="216"/>
      <c r="L1088" s="222"/>
      <c r="M1088" s="223"/>
      <c r="N1088" s="224"/>
      <c r="O1088" s="224"/>
      <c r="P1088" s="224"/>
      <c r="Q1088" s="224"/>
      <c r="R1088" s="224"/>
      <c r="S1088" s="224"/>
      <c r="T1088" s="225"/>
      <c r="AT1088" s="226" t="s">
        <v>167</v>
      </c>
      <c r="AU1088" s="226" t="s">
        <v>165</v>
      </c>
      <c r="AV1088" s="11" t="s">
        <v>165</v>
      </c>
      <c r="AW1088" s="11" t="s">
        <v>34</v>
      </c>
      <c r="AX1088" s="11" t="s">
        <v>8</v>
      </c>
      <c r="AY1088" s="226" t="s">
        <v>157</v>
      </c>
    </row>
    <row r="1089" spans="2:65" s="1" customFormat="1" ht="16.5" customHeight="1">
      <c r="B1089" s="38"/>
      <c r="C1089" s="204" t="s">
        <v>3577</v>
      </c>
      <c r="D1089" s="204" t="s">
        <v>159</v>
      </c>
      <c r="E1089" s="205" t="s">
        <v>3578</v>
      </c>
      <c r="F1089" s="206" t="s">
        <v>3579</v>
      </c>
      <c r="G1089" s="207" t="s">
        <v>434</v>
      </c>
      <c r="H1089" s="208">
        <v>2</v>
      </c>
      <c r="I1089" s="209"/>
      <c r="J1089" s="208">
        <f>ROUND(I1089*H1089,0)</f>
        <v>0</v>
      </c>
      <c r="K1089" s="206" t="s">
        <v>209</v>
      </c>
      <c r="L1089" s="43"/>
      <c r="M1089" s="210" t="s">
        <v>20</v>
      </c>
      <c r="N1089" s="211" t="s">
        <v>46</v>
      </c>
      <c r="O1089" s="79"/>
      <c r="P1089" s="212">
        <f>O1089*H1089</f>
        <v>0</v>
      </c>
      <c r="Q1089" s="212">
        <v>0</v>
      </c>
      <c r="R1089" s="212">
        <f>Q1089*H1089</f>
        <v>0</v>
      </c>
      <c r="S1089" s="212">
        <v>0</v>
      </c>
      <c r="T1089" s="213">
        <f>S1089*H1089</f>
        <v>0</v>
      </c>
      <c r="AR1089" s="17" t="s">
        <v>247</v>
      </c>
      <c r="AT1089" s="17" t="s">
        <v>159</v>
      </c>
      <c r="AU1089" s="17" t="s">
        <v>165</v>
      </c>
      <c r="AY1089" s="17" t="s">
        <v>157</v>
      </c>
      <c r="BE1089" s="214">
        <f>IF(N1089="základní",J1089,0)</f>
        <v>0</v>
      </c>
      <c r="BF1089" s="214">
        <f>IF(N1089="snížená",J1089,0)</f>
        <v>0</v>
      </c>
      <c r="BG1089" s="214">
        <f>IF(N1089="zákl. přenesená",J1089,0)</f>
        <v>0</v>
      </c>
      <c r="BH1089" s="214">
        <f>IF(N1089="sníž. přenesená",J1089,0)</f>
        <v>0</v>
      </c>
      <c r="BI1089" s="214">
        <f>IF(N1089="nulová",J1089,0)</f>
        <v>0</v>
      </c>
      <c r="BJ1089" s="17" t="s">
        <v>165</v>
      </c>
      <c r="BK1089" s="214">
        <f>ROUND(I1089*H1089,0)</f>
        <v>0</v>
      </c>
      <c r="BL1089" s="17" t="s">
        <v>247</v>
      </c>
      <c r="BM1089" s="17" t="s">
        <v>3580</v>
      </c>
    </row>
    <row r="1090" spans="2:51" s="11" customFormat="1" ht="12">
      <c r="B1090" s="215"/>
      <c r="C1090" s="216"/>
      <c r="D1090" s="217" t="s">
        <v>167</v>
      </c>
      <c r="E1090" s="218" t="s">
        <v>20</v>
      </c>
      <c r="F1090" s="219" t="s">
        <v>3552</v>
      </c>
      <c r="G1090" s="216"/>
      <c r="H1090" s="220">
        <v>2</v>
      </c>
      <c r="I1090" s="221"/>
      <c r="J1090" s="216"/>
      <c r="K1090" s="216"/>
      <c r="L1090" s="222"/>
      <c r="M1090" s="223"/>
      <c r="N1090" s="224"/>
      <c r="O1090" s="224"/>
      <c r="P1090" s="224"/>
      <c r="Q1090" s="224"/>
      <c r="R1090" s="224"/>
      <c r="S1090" s="224"/>
      <c r="T1090" s="225"/>
      <c r="AT1090" s="226" t="s">
        <v>167</v>
      </c>
      <c r="AU1090" s="226" t="s">
        <v>165</v>
      </c>
      <c r="AV1090" s="11" t="s">
        <v>165</v>
      </c>
      <c r="AW1090" s="11" t="s">
        <v>34</v>
      </c>
      <c r="AX1090" s="11" t="s">
        <v>8</v>
      </c>
      <c r="AY1090" s="226" t="s">
        <v>157</v>
      </c>
    </row>
    <row r="1091" spans="2:65" s="1" customFormat="1" ht="22.5" customHeight="1">
      <c r="B1091" s="38"/>
      <c r="C1091" s="204" t="s">
        <v>3581</v>
      </c>
      <c r="D1091" s="204" t="s">
        <v>159</v>
      </c>
      <c r="E1091" s="205" t="s">
        <v>1313</v>
      </c>
      <c r="F1091" s="206" t="s">
        <v>1314</v>
      </c>
      <c r="G1091" s="207" t="s">
        <v>514</v>
      </c>
      <c r="H1091" s="208">
        <v>0.63</v>
      </c>
      <c r="I1091" s="209"/>
      <c r="J1091" s="208">
        <f>ROUND(I1091*H1091,0)</f>
        <v>0</v>
      </c>
      <c r="K1091" s="206" t="s">
        <v>163</v>
      </c>
      <c r="L1091" s="43"/>
      <c r="M1091" s="210" t="s">
        <v>20</v>
      </c>
      <c r="N1091" s="211" t="s">
        <v>46</v>
      </c>
      <c r="O1091" s="79"/>
      <c r="P1091" s="212">
        <f>O1091*H1091</f>
        <v>0</v>
      </c>
      <c r="Q1091" s="212">
        <v>0</v>
      </c>
      <c r="R1091" s="212">
        <f>Q1091*H1091</f>
        <v>0</v>
      </c>
      <c r="S1091" s="212">
        <v>0</v>
      </c>
      <c r="T1091" s="213">
        <f>S1091*H1091</f>
        <v>0</v>
      </c>
      <c r="AR1091" s="17" t="s">
        <v>247</v>
      </c>
      <c r="AT1091" s="17" t="s">
        <v>159</v>
      </c>
      <c r="AU1091" s="17" t="s">
        <v>165</v>
      </c>
      <c r="AY1091" s="17" t="s">
        <v>157</v>
      </c>
      <c r="BE1091" s="214">
        <f>IF(N1091="základní",J1091,0)</f>
        <v>0</v>
      </c>
      <c r="BF1091" s="214">
        <f>IF(N1091="snížená",J1091,0)</f>
        <v>0</v>
      </c>
      <c r="BG1091" s="214">
        <f>IF(N1091="zákl. přenesená",J1091,0)</f>
        <v>0</v>
      </c>
      <c r="BH1091" s="214">
        <f>IF(N1091="sníž. přenesená",J1091,0)</f>
        <v>0</v>
      </c>
      <c r="BI1091" s="214">
        <f>IF(N1091="nulová",J1091,0)</f>
        <v>0</v>
      </c>
      <c r="BJ1091" s="17" t="s">
        <v>165</v>
      </c>
      <c r="BK1091" s="214">
        <f>ROUND(I1091*H1091,0)</f>
        <v>0</v>
      </c>
      <c r="BL1091" s="17" t="s">
        <v>247</v>
      </c>
      <c r="BM1091" s="17" t="s">
        <v>3582</v>
      </c>
    </row>
    <row r="1092" spans="2:63" s="10" customFormat="1" ht="22.8" customHeight="1">
      <c r="B1092" s="188"/>
      <c r="C1092" s="189"/>
      <c r="D1092" s="190" t="s">
        <v>73</v>
      </c>
      <c r="E1092" s="202" t="s">
        <v>1316</v>
      </c>
      <c r="F1092" s="202" t="s">
        <v>1317</v>
      </c>
      <c r="G1092" s="189"/>
      <c r="H1092" s="189"/>
      <c r="I1092" s="192"/>
      <c r="J1092" s="203">
        <f>BK1092</f>
        <v>0</v>
      </c>
      <c r="K1092" s="189"/>
      <c r="L1092" s="194"/>
      <c r="M1092" s="195"/>
      <c r="N1092" s="196"/>
      <c r="O1092" s="196"/>
      <c r="P1092" s="197">
        <f>SUM(P1093:P1122)</f>
        <v>0</v>
      </c>
      <c r="Q1092" s="196"/>
      <c r="R1092" s="197">
        <f>SUM(R1093:R1122)</f>
        <v>0.6689786000000001</v>
      </c>
      <c r="S1092" s="196"/>
      <c r="T1092" s="198">
        <f>SUM(T1093:T1122)</f>
        <v>0</v>
      </c>
      <c r="AR1092" s="199" t="s">
        <v>165</v>
      </c>
      <c r="AT1092" s="200" t="s">
        <v>73</v>
      </c>
      <c r="AU1092" s="200" t="s">
        <v>8</v>
      </c>
      <c r="AY1092" s="199" t="s">
        <v>157</v>
      </c>
      <c r="BK1092" s="201">
        <f>SUM(BK1093:BK1122)</f>
        <v>0</v>
      </c>
    </row>
    <row r="1093" spans="2:65" s="1" customFormat="1" ht="22.5" customHeight="1">
      <c r="B1093" s="38"/>
      <c r="C1093" s="204" t="s">
        <v>3583</v>
      </c>
      <c r="D1093" s="204" t="s">
        <v>159</v>
      </c>
      <c r="E1093" s="205" t="s">
        <v>1319</v>
      </c>
      <c r="F1093" s="206" t="s">
        <v>1320</v>
      </c>
      <c r="G1093" s="207" t="s">
        <v>162</v>
      </c>
      <c r="H1093" s="208">
        <v>1358.6</v>
      </c>
      <c r="I1093" s="209"/>
      <c r="J1093" s="208">
        <f>ROUND(I1093*H1093,0)</f>
        <v>0</v>
      </c>
      <c r="K1093" s="206" t="s">
        <v>163</v>
      </c>
      <c r="L1093" s="43"/>
      <c r="M1093" s="210" t="s">
        <v>20</v>
      </c>
      <c r="N1093" s="211" t="s">
        <v>46</v>
      </c>
      <c r="O1093" s="79"/>
      <c r="P1093" s="212">
        <f>O1093*H1093</f>
        <v>0</v>
      </c>
      <c r="Q1093" s="212">
        <v>0.00022</v>
      </c>
      <c r="R1093" s="212">
        <f>Q1093*H1093</f>
        <v>0.298892</v>
      </c>
      <c r="S1093" s="212">
        <v>0</v>
      </c>
      <c r="T1093" s="213">
        <f>S1093*H1093</f>
        <v>0</v>
      </c>
      <c r="AR1093" s="17" t="s">
        <v>247</v>
      </c>
      <c r="AT1093" s="17" t="s">
        <v>159</v>
      </c>
      <c r="AU1093" s="17" t="s">
        <v>165</v>
      </c>
      <c r="AY1093" s="17" t="s">
        <v>157</v>
      </c>
      <c r="BE1093" s="214">
        <f>IF(N1093="základní",J1093,0)</f>
        <v>0</v>
      </c>
      <c r="BF1093" s="214">
        <f>IF(N1093="snížená",J1093,0)</f>
        <v>0</v>
      </c>
      <c r="BG1093" s="214">
        <f>IF(N1093="zákl. přenesená",J1093,0)</f>
        <v>0</v>
      </c>
      <c r="BH1093" s="214">
        <f>IF(N1093="sníž. přenesená",J1093,0)</f>
        <v>0</v>
      </c>
      <c r="BI1093" s="214">
        <f>IF(N1093="nulová",J1093,0)</f>
        <v>0</v>
      </c>
      <c r="BJ1093" s="17" t="s">
        <v>165</v>
      </c>
      <c r="BK1093" s="214">
        <f>ROUND(I1093*H1093,0)</f>
        <v>0</v>
      </c>
      <c r="BL1093" s="17" t="s">
        <v>247</v>
      </c>
      <c r="BM1093" s="17" t="s">
        <v>3584</v>
      </c>
    </row>
    <row r="1094" spans="2:51" s="13" customFormat="1" ht="12">
      <c r="B1094" s="238"/>
      <c r="C1094" s="239"/>
      <c r="D1094" s="217" t="s">
        <v>167</v>
      </c>
      <c r="E1094" s="240" t="s">
        <v>20</v>
      </c>
      <c r="F1094" s="241" t="s">
        <v>3585</v>
      </c>
      <c r="G1094" s="239"/>
      <c r="H1094" s="240" t="s">
        <v>20</v>
      </c>
      <c r="I1094" s="242"/>
      <c r="J1094" s="239"/>
      <c r="K1094" s="239"/>
      <c r="L1094" s="243"/>
      <c r="M1094" s="244"/>
      <c r="N1094" s="245"/>
      <c r="O1094" s="245"/>
      <c r="P1094" s="245"/>
      <c r="Q1094" s="245"/>
      <c r="R1094" s="245"/>
      <c r="S1094" s="245"/>
      <c r="T1094" s="246"/>
      <c r="AT1094" s="247" t="s">
        <v>167</v>
      </c>
      <c r="AU1094" s="247" t="s">
        <v>165</v>
      </c>
      <c r="AV1094" s="13" t="s">
        <v>8</v>
      </c>
      <c r="AW1094" s="13" t="s">
        <v>34</v>
      </c>
      <c r="AX1094" s="13" t="s">
        <v>74</v>
      </c>
      <c r="AY1094" s="247" t="s">
        <v>157</v>
      </c>
    </row>
    <row r="1095" spans="2:51" s="11" customFormat="1" ht="12">
      <c r="B1095" s="215"/>
      <c r="C1095" s="216"/>
      <c r="D1095" s="217" t="s">
        <v>167</v>
      </c>
      <c r="E1095" s="218" t="s">
        <v>20</v>
      </c>
      <c r="F1095" s="219" t="s">
        <v>3586</v>
      </c>
      <c r="G1095" s="216"/>
      <c r="H1095" s="220">
        <v>1120.82</v>
      </c>
      <c r="I1095" s="221"/>
      <c r="J1095" s="216"/>
      <c r="K1095" s="216"/>
      <c r="L1095" s="222"/>
      <c r="M1095" s="223"/>
      <c r="N1095" s="224"/>
      <c r="O1095" s="224"/>
      <c r="P1095" s="224"/>
      <c r="Q1095" s="224"/>
      <c r="R1095" s="224"/>
      <c r="S1095" s="224"/>
      <c r="T1095" s="225"/>
      <c r="AT1095" s="226" t="s">
        <v>167</v>
      </c>
      <c r="AU1095" s="226" t="s">
        <v>165</v>
      </c>
      <c r="AV1095" s="11" t="s">
        <v>165</v>
      </c>
      <c r="AW1095" s="11" t="s">
        <v>34</v>
      </c>
      <c r="AX1095" s="11" t="s">
        <v>74</v>
      </c>
      <c r="AY1095" s="226" t="s">
        <v>157</v>
      </c>
    </row>
    <row r="1096" spans="2:51" s="11" customFormat="1" ht="12">
      <c r="B1096" s="215"/>
      <c r="C1096" s="216"/>
      <c r="D1096" s="217" t="s">
        <v>167</v>
      </c>
      <c r="E1096" s="218" t="s">
        <v>20</v>
      </c>
      <c r="F1096" s="219" t="s">
        <v>3587</v>
      </c>
      <c r="G1096" s="216"/>
      <c r="H1096" s="220">
        <v>237.78</v>
      </c>
      <c r="I1096" s="221"/>
      <c r="J1096" s="216"/>
      <c r="K1096" s="216"/>
      <c r="L1096" s="222"/>
      <c r="M1096" s="223"/>
      <c r="N1096" s="224"/>
      <c r="O1096" s="224"/>
      <c r="P1096" s="224"/>
      <c r="Q1096" s="224"/>
      <c r="R1096" s="224"/>
      <c r="S1096" s="224"/>
      <c r="T1096" s="225"/>
      <c r="AT1096" s="226" t="s">
        <v>167</v>
      </c>
      <c r="AU1096" s="226" t="s">
        <v>165</v>
      </c>
      <c r="AV1096" s="11" t="s">
        <v>165</v>
      </c>
      <c r="AW1096" s="11" t="s">
        <v>34</v>
      </c>
      <c r="AX1096" s="11" t="s">
        <v>74</v>
      </c>
      <c r="AY1096" s="226" t="s">
        <v>157</v>
      </c>
    </row>
    <row r="1097" spans="2:51" s="12" customFormat="1" ht="12">
      <c r="B1097" s="227"/>
      <c r="C1097" s="228"/>
      <c r="D1097" s="217" t="s">
        <v>167</v>
      </c>
      <c r="E1097" s="229" t="s">
        <v>20</v>
      </c>
      <c r="F1097" s="230" t="s">
        <v>169</v>
      </c>
      <c r="G1097" s="228"/>
      <c r="H1097" s="231">
        <v>1358.6</v>
      </c>
      <c r="I1097" s="232"/>
      <c r="J1097" s="228"/>
      <c r="K1097" s="228"/>
      <c r="L1097" s="233"/>
      <c r="M1097" s="234"/>
      <c r="N1097" s="235"/>
      <c r="O1097" s="235"/>
      <c r="P1097" s="235"/>
      <c r="Q1097" s="235"/>
      <c r="R1097" s="235"/>
      <c r="S1097" s="235"/>
      <c r="T1097" s="236"/>
      <c r="AT1097" s="237" t="s">
        <v>167</v>
      </c>
      <c r="AU1097" s="237" t="s">
        <v>165</v>
      </c>
      <c r="AV1097" s="12" t="s">
        <v>164</v>
      </c>
      <c r="AW1097" s="12" t="s">
        <v>34</v>
      </c>
      <c r="AX1097" s="12" t="s">
        <v>8</v>
      </c>
      <c r="AY1097" s="237" t="s">
        <v>157</v>
      </c>
    </row>
    <row r="1098" spans="2:65" s="1" customFormat="1" ht="16.5" customHeight="1">
      <c r="B1098" s="38"/>
      <c r="C1098" s="204" t="s">
        <v>3588</v>
      </c>
      <c r="D1098" s="204" t="s">
        <v>159</v>
      </c>
      <c r="E1098" s="205" t="s">
        <v>1325</v>
      </c>
      <c r="F1098" s="206" t="s">
        <v>1326</v>
      </c>
      <c r="G1098" s="207" t="s">
        <v>162</v>
      </c>
      <c r="H1098" s="208">
        <v>445.86</v>
      </c>
      <c r="I1098" s="209"/>
      <c r="J1098" s="208">
        <f>ROUND(I1098*H1098,0)</f>
        <v>0</v>
      </c>
      <c r="K1098" s="206" t="s">
        <v>163</v>
      </c>
      <c r="L1098" s="43"/>
      <c r="M1098" s="210" t="s">
        <v>20</v>
      </c>
      <c r="N1098" s="211" t="s">
        <v>46</v>
      </c>
      <c r="O1098" s="79"/>
      <c r="P1098" s="212">
        <f>O1098*H1098</f>
        <v>0</v>
      </c>
      <c r="Q1098" s="212">
        <v>0.0002</v>
      </c>
      <c r="R1098" s="212">
        <f>Q1098*H1098</f>
        <v>0.089172</v>
      </c>
      <c r="S1098" s="212">
        <v>0</v>
      </c>
      <c r="T1098" s="213">
        <f>S1098*H1098</f>
        <v>0</v>
      </c>
      <c r="AR1098" s="17" t="s">
        <v>247</v>
      </c>
      <c r="AT1098" s="17" t="s">
        <v>159</v>
      </c>
      <c r="AU1098" s="17" t="s">
        <v>165</v>
      </c>
      <c r="AY1098" s="17" t="s">
        <v>157</v>
      </c>
      <c r="BE1098" s="214">
        <f>IF(N1098="základní",J1098,0)</f>
        <v>0</v>
      </c>
      <c r="BF1098" s="214">
        <f>IF(N1098="snížená",J1098,0)</f>
        <v>0</v>
      </c>
      <c r="BG1098" s="214">
        <f>IF(N1098="zákl. přenesená",J1098,0)</f>
        <v>0</v>
      </c>
      <c r="BH1098" s="214">
        <f>IF(N1098="sníž. přenesená",J1098,0)</f>
        <v>0</v>
      </c>
      <c r="BI1098" s="214">
        <f>IF(N1098="nulová",J1098,0)</f>
        <v>0</v>
      </c>
      <c r="BJ1098" s="17" t="s">
        <v>165</v>
      </c>
      <c r="BK1098" s="214">
        <f>ROUND(I1098*H1098,0)</f>
        <v>0</v>
      </c>
      <c r="BL1098" s="17" t="s">
        <v>247</v>
      </c>
      <c r="BM1098" s="17" t="s">
        <v>3589</v>
      </c>
    </row>
    <row r="1099" spans="2:51" s="13" customFormat="1" ht="12">
      <c r="B1099" s="238"/>
      <c r="C1099" s="239"/>
      <c r="D1099" s="217" t="s">
        <v>167</v>
      </c>
      <c r="E1099" s="240" t="s">
        <v>20</v>
      </c>
      <c r="F1099" s="241" t="s">
        <v>239</v>
      </c>
      <c r="G1099" s="239"/>
      <c r="H1099" s="240" t="s">
        <v>20</v>
      </c>
      <c r="I1099" s="242"/>
      <c r="J1099" s="239"/>
      <c r="K1099" s="239"/>
      <c r="L1099" s="243"/>
      <c r="M1099" s="244"/>
      <c r="N1099" s="245"/>
      <c r="O1099" s="245"/>
      <c r="P1099" s="245"/>
      <c r="Q1099" s="245"/>
      <c r="R1099" s="245"/>
      <c r="S1099" s="245"/>
      <c r="T1099" s="246"/>
      <c r="AT1099" s="247" t="s">
        <v>167</v>
      </c>
      <c r="AU1099" s="247" t="s">
        <v>165</v>
      </c>
      <c r="AV1099" s="13" t="s">
        <v>8</v>
      </c>
      <c r="AW1099" s="13" t="s">
        <v>34</v>
      </c>
      <c r="AX1099" s="13" t="s">
        <v>74</v>
      </c>
      <c r="AY1099" s="247" t="s">
        <v>157</v>
      </c>
    </row>
    <row r="1100" spans="2:51" s="11" customFormat="1" ht="12">
      <c r="B1100" s="215"/>
      <c r="C1100" s="216"/>
      <c r="D1100" s="217" t="s">
        <v>167</v>
      </c>
      <c r="E1100" s="218" t="s">
        <v>20</v>
      </c>
      <c r="F1100" s="219" t="s">
        <v>1328</v>
      </c>
      <c r="G1100" s="216"/>
      <c r="H1100" s="220">
        <v>46.95</v>
      </c>
      <c r="I1100" s="221"/>
      <c r="J1100" s="216"/>
      <c r="K1100" s="216"/>
      <c r="L1100" s="222"/>
      <c r="M1100" s="223"/>
      <c r="N1100" s="224"/>
      <c r="O1100" s="224"/>
      <c r="P1100" s="224"/>
      <c r="Q1100" s="224"/>
      <c r="R1100" s="224"/>
      <c r="S1100" s="224"/>
      <c r="T1100" s="225"/>
      <c r="AT1100" s="226" t="s">
        <v>167</v>
      </c>
      <c r="AU1100" s="226" t="s">
        <v>165</v>
      </c>
      <c r="AV1100" s="11" t="s">
        <v>165</v>
      </c>
      <c r="AW1100" s="11" t="s">
        <v>34</v>
      </c>
      <c r="AX1100" s="11" t="s">
        <v>74</v>
      </c>
      <c r="AY1100" s="226" t="s">
        <v>157</v>
      </c>
    </row>
    <row r="1101" spans="2:51" s="11" customFormat="1" ht="12">
      <c r="B1101" s="215"/>
      <c r="C1101" s="216"/>
      <c r="D1101" s="217" t="s">
        <v>167</v>
      </c>
      <c r="E1101" s="218" t="s">
        <v>20</v>
      </c>
      <c r="F1101" s="219" t="s">
        <v>1329</v>
      </c>
      <c r="G1101" s="216"/>
      <c r="H1101" s="220">
        <v>95.76</v>
      </c>
      <c r="I1101" s="221"/>
      <c r="J1101" s="216"/>
      <c r="K1101" s="216"/>
      <c r="L1101" s="222"/>
      <c r="M1101" s="223"/>
      <c r="N1101" s="224"/>
      <c r="O1101" s="224"/>
      <c r="P1101" s="224"/>
      <c r="Q1101" s="224"/>
      <c r="R1101" s="224"/>
      <c r="S1101" s="224"/>
      <c r="T1101" s="225"/>
      <c r="AT1101" s="226" t="s">
        <v>167</v>
      </c>
      <c r="AU1101" s="226" t="s">
        <v>165</v>
      </c>
      <c r="AV1101" s="11" t="s">
        <v>165</v>
      </c>
      <c r="AW1101" s="11" t="s">
        <v>34</v>
      </c>
      <c r="AX1101" s="11" t="s">
        <v>74</v>
      </c>
      <c r="AY1101" s="226" t="s">
        <v>157</v>
      </c>
    </row>
    <row r="1102" spans="2:51" s="11" customFormat="1" ht="12">
      <c r="B1102" s="215"/>
      <c r="C1102" s="216"/>
      <c r="D1102" s="217" t="s">
        <v>167</v>
      </c>
      <c r="E1102" s="218" t="s">
        <v>20</v>
      </c>
      <c r="F1102" s="219" t="s">
        <v>1330</v>
      </c>
      <c r="G1102" s="216"/>
      <c r="H1102" s="220">
        <v>97.8</v>
      </c>
      <c r="I1102" s="221"/>
      <c r="J1102" s="216"/>
      <c r="K1102" s="216"/>
      <c r="L1102" s="222"/>
      <c r="M1102" s="223"/>
      <c r="N1102" s="224"/>
      <c r="O1102" s="224"/>
      <c r="P1102" s="224"/>
      <c r="Q1102" s="224"/>
      <c r="R1102" s="224"/>
      <c r="S1102" s="224"/>
      <c r="T1102" s="225"/>
      <c r="AT1102" s="226" t="s">
        <v>167</v>
      </c>
      <c r="AU1102" s="226" t="s">
        <v>165</v>
      </c>
      <c r="AV1102" s="11" t="s">
        <v>165</v>
      </c>
      <c r="AW1102" s="11" t="s">
        <v>34</v>
      </c>
      <c r="AX1102" s="11" t="s">
        <v>74</v>
      </c>
      <c r="AY1102" s="226" t="s">
        <v>157</v>
      </c>
    </row>
    <row r="1103" spans="2:51" s="11" customFormat="1" ht="12">
      <c r="B1103" s="215"/>
      <c r="C1103" s="216"/>
      <c r="D1103" s="217" t="s">
        <v>167</v>
      </c>
      <c r="E1103" s="218" t="s">
        <v>20</v>
      </c>
      <c r="F1103" s="219" t="s">
        <v>1331</v>
      </c>
      <c r="G1103" s="216"/>
      <c r="H1103" s="220">
        <v>12.6</v>
      </c>
      <c r="I1103" s="221"/>
      <c r="J1103" s="216"/>
      <c r="K1103" s="216"/>
      <c r="L1103" s="222"/>
      <c r="M1103" s="223"/>
      <c r="N1103" s="224"/>
      <c r="O1103" s="224"/>
      <c r="P1103" s="224"/>
      <c r="Q1103" s="224"/>
      <c r="R1103" s="224"/>
      <c r="S1103" s="224"/>
      <c r="T1103" s="225"/>
      <c r="AT1103" s="226" t="s">
        <v>167</v>
      </c>
      <c r="AU1103" s="226" t="s">
        <v>165</v>
      </c>
      <c r="AV1103" s="11" t="s">
        <v>165</v>
      </c>
      <c r="AW1103" s="11" t="s">
        <v>34</v>
      </c>
      <c r="AX1103" s="11" t="s">
        <v>74</v>
      </c>
      <c r="AY1103" s="226" t="s">
        <v>157</v>
      </c>
    </row>
    <row r="1104" spans="2:51" s="11" customFormat="1" ht="12">
      <c r="B1104" s="215"/>
      <c r="C1104" s="216"/>
      <c r="D1104" s="217" t="s">
        <v>167</v>
      </c>
      <c r="E1104" s="218" t="s">
        <v>20</v>
      </c>
      <c r="F1104" s="219" t="s">
        <v>1332</v>
      </c>
      <c r="G1104" s="216"/>
      <c r="H1104" s="220">
        <v>28.5</v>
      </c>
      <c r="I1104" s="221"/>
      <c r="J1104" s="216"/>
      <c r="K1104" s="216"/>
      <c r="L1104" s="222"/>
      <c r="M1104" s="223"/>
      <c r="N1104" s="224"/>
      <c r="O1104" s="224"/>
      <c r="P1104" s="224"/>
      <c r="Q1104" s="224"/>
      <c r="R1104" s="224"/>
      <c r="S1104" s="224"/>
      <c r="T1104" s="225"/>
      <c r="AT1104" s="226" t="s">
        <v>167</v>
      </c>
      <c r="AU1104" s="226" t="s">
        <v>165</v>
      </c>
      <c r="AV1104" s="11" t="s">
        <v>165</v>
      </c>
      <c r="AW1104" s="11" t="s">
        <v>34</v>
      </c>
      <c r="AX1104" s="11" t="s">
        <v>74</v>
      </c>
      <c r="AY1104" s="226" t="s">
        <v>157</v>
      </c>
    </row>
    <row r="1105" spans="2:51" s="11" customFormat="1" ht="12">
      <c r="B1105" s="215"/>
      <c r="C1105" s="216"/>
      <c r="D1105" s="217" t="s">
        <v>167</v>
      </c>
      <c r="E1105" s="218" t="s">
        <v>20</v>
      </c>
      <c r="F1105" s="219" t="s">
        <v>1333</v>
      </c>
      <c r="G1105" s="216"/>
      <c r="H1105" s="220">
        <v>37.8</v>
      </c>
      <c r="I1105" s="221"/>
      <c r="J1105" s="216"/>
      <c r="K1105" s="216"/>
      <c r="L1105" s="222"/>
      <c r="M1105" s="223"/>
      <c r="N1105" s="224"/>
      <c r="O1105" s="224"/>
      <c r="P1105" s="224"/>
      <c r="Q1105" s="224"/>
      <c r="R1105" s="224"/>
      <c r="S1105" s="224"/>
      <c r="T1105" s="225"/>
      <c r="AT1105" s="226" t="s">
        <v>167</v>
      </c>
      <c r="AU1105" s="226" t="s">
        <v>165</v>
      </c>
      <c r="AV1105" s="11" t="s">
        <v>165</v>
      </c>
      <c r="AW1105" s="11" t="s">
        <v>34</v>
      </c>
      <c r="AX1105" s="11" t="s">
        <v>74</v>
      </c>
      <c r="AY1105" s="226" t="s">
        <v>157</v>
      </c>
    </row>
    <row r="1106" spans="2:51" s="11" customFormat="1" ht="12">
      <c r="B1106" s="215"/>
      <c r="C1106" s="216"/>
      <c r="D1106" s="217" t="s">
        <v>167</v>
      </c>
      <c r="E1106" s="218" t="s">
        <v>20</v>
      </c>
      <c r="F1106" s="219" t="s">
        <v>1334</v>
      </c>
      <c r="G1106" s="216"/>
      <c r="H1106" s="220">
        <v>126.45</v>
      </c>
      <c r="I1106" s="221"/>
      <c r="J1106" s="216"/>
      <c r="K1106" s="216"/>
      <c r="L1106" s="222"/>
      <c r="M1106" s="223"/>
      <c r="N1106" s="224"/>
      <c r="O1106" s="224"/>
      <c r="P1106" s="224"/>
      <c r="Q1106" s="224"/>
      <c r="R1106" s="224"/>
      <c r="S1106" s="224"/>
      <c r="T1106" s="225"/>
      <c r="AT1106" s="226" t="s">
        <v>167</v>
      </c>
      <c r="AU1106" s="226" t="s">
        <v>165</v>
      </c>
      <c r="AV1106" s="11" t="s">
        <v>165</v>
      </c>
      <c r="AW1106" s="11" t="s">
        <v>34</v>
      </c>
      <c r="AX1106" s="11" t="s">
        <v>74</v>
      </c>
      <c r="AY1106" s="226" t="s">
        <v>157</v>
      </c>
    </row>
    <row r="1107" spans="2:51" s="12" customFormat="1" ht="12">
      <c r="B1107" s="227"/>
      <c r="C1107" s="228"/>
      <c r="D1107" s="217" t="s">
        <v>167</v>
      </c>
      <c r="E1107" s="229" t="s">
        <v>20</v>
      </c>
      <c r="F1107" s="230" t="s">
        <v>169</v>
      </c>
      <c r="G1107" s="228"/>
      <c r="H1107" s="231">
        <v>445.86</v>
      </c>
      <c r="I1107" s="232"/>
      <c r="J1107" s="228"/>
      <c r="K1107" s="228"/>
      <c r="L1107" s="233"/>
      <c r="M1107" s="234"/>
      <c r="N1107" s="235"/>
      <c r="O1107" s="235"/>
      <c r="P1107" s="235"/>
      <c r="Q1107" s="235"/>
      <c r="R1107" s="235"/>
      <c r="S1107" s="235"/>
      <c r="T1107" s="236"/>
      <c r="AT1107" s="237" t="s">
        <v>167</v>
      </c>
      <c r="AU1107" s="237" t="s">
        <v>165</v>
      </c>
      <c r="AV1107" s="12" t="s">
        <v>164</v>
      </c>
      <c r="AW1107" s="12" t="s">
        <v>34</v>
      </c>
      <c r="AX1107" s="12" t="s">
        <v>8</v>
      </c>
      <c r="AY1107" s="237" t="s">
        <v>157</v>
      </c>
    </row>
    <row r="1108" spans="2:65" s="1" customFormat="1" ht="22.5" customHeight="1">
      <c r="B1108" s="38"/>
      <c r="C1108" s="204" t="s">
        <v>3590</v>
      </c>
      <c r="D1108" s="204" t="s">
        <v>159</v>
      </c>
      <c r="E1108" s="205" t="s">
        <v>1336</v>
      </c>
      <c r="F1108" s="206" t="s">
        <v>1337</v>
      </c>
      <c r="G1108" s="207" t="s">
        <v>162</v>
      </c>
      <c r="H1108" s="208">
        <v>445.86</v>
      </c>
      <c r="I1108" s="209"/>
      <c r="J1108" s="208">
        <f>ROUND(I1108*H1108,0)</f>
        <v>0</v>
      </c>
      <c r="K1108" s="206" t="s">
        <v>163</v>
      </c>
      <c r="L1108" s="43"/>
      <c r="M1108" s="210" t="s">
        <v>20</v>
      </c>
      <c r="N1108" s="211" t="s">
        <v>46</v>
      </c>
      <c r="O1108" s="79"/>
      <c r="P1108" s="212">
        <f>O1108*H1108</f>
        <v>0</v>
      </c>
      <c r="Q1108" s="212">
        <v>0.00041</v>
      </c>
      <c r="R1108" s="212">
        <f>Q1108*H1108</f>
        <v>0.1828026</v>
      </c>
      <c r="S1108" s="212">
        <v>0</v>
      </c>
      <c r="T1108" s="213">
        <f>S1108*H1108</f>
        <v>0</v>
      </c>
      <c r="AR1108" s="17" t="s">
        <v>247</v>
      </c>
      <c r="AT1108" s="17" t="s">
        <v>159</v>
      </c>
      <c r="AU1108" s="17" t="s">
        <v>165</v>
      </c>
      <c r="AY1108" s="17" t="s">
        <v>157</v>
      </c>
      <c r="BE1108" s="214">
        <f>IF(N1108="základní",J1108,0)</f>
        <v>0</v>
      </c>
      <c r="BF1108" s="214">
        <f>IF(N1108="snížená",J1108,0)</f>
        <v>0</v>
      </c>
      <c r="BG1108" s="214">
        <f>IF(N1108="zákl. přenesená",J1108,0)</f>
        <v>0</v>
      </c>
      <c r="BH1108" s="214">
        <f>IF(N1108="sníž. přenesená",J1108,0)</f>
        <v>0</v>
      </c>
      <c r="BI1108" s="214">
        <f>IF(N1108="nulová",J1108,0)</f>
        <v>0</v>
      </c>
      <c r="BJ1108" s="17" t="s">
        <v>165</v>
      </c>
      <c r="BK1108" s="214">
        <f>ROUND(I1108*H1108,0)</f>
        <v>0</v>
      </c>
      <c r="BL1108" s="17" t="s">
        <v>247</v>
      </c>
      <c r="BM1108" s="17" t="s">
        <v>3591</v>
      </c>
    </row>
    <row r="1109" spans="2:51" s="13" customFormat="1" ht="12">
      <c r="B1109" s="238"/>
      <c r="C1109" s="239"/>
      <c r="D1109" s="217" t="s">
        <v>167</v>
      </c>
      <c r="E1109" s="240" t="s">
        <v>20</v>
      </c>
      <c r="F1109" s="241" t="s">
        <v>239</v>
      </c>
      <c r="G1109" s="239"/>
      <c r="H1109" s="240" t="s">
        <v>20</v>
      </c>
      <c r="I1109" s="242"/>
      <c r="J1109" s="239"/>
      <c r="K1109" s="239"/>
      <c r="L1109" s="243"/>
      <c r="M1109" s="244"/>
      <c r="N1109" s="245"/>
      <c r="O1109" s="245"/>
      <c r="P1109" s="245"/>
      <c r="Q1109" s="245"/>
      <c r="R1109" s="245"/>
      <c r="S1109" s="245"/>
      <c r="T1109" s="246"/>
      <c r="AT1109" s="247" t="s">
        <v>167</v>
      </c>
      <c r="AU1109" s="247" t="s">
        <v>165</v>
      </c>
      <c r="AV1109" s="13" t="s">
        <v>8</v>
      </c>
      <c r="AW1109" s="13" t="s">
        <v>34</v>
      </c>
      <c r="AX1109" s="13" t="s">
        <v>74</v>
      </c>
      <c r="AY1109" s="247" t="s">
        <v>157</v>
      </c>
    </row>
    <row r="1110" spans="2:51" s="11" customFormat="1" ht="12">
      <c r="B1110" s="215"/>
      <c r="C1110" s="216"/>
      <c r="D1110" s="217" t="s">
        <v>167</v>
      </c>
      <c r="E1110" s="218" t="s">
        <v>20</v>
      </c>
      <c r="F1110" s="219" t="s">
        <v>1328</v>
      </c>
      <c r="G1110" s="216"/>
      <c r="H1110" s="220">
        <v>46.95</v>
      </c>
      <c r="I1110" s="221"/>
      <c r="J1110" s="216"/>
      <c r="K1110" s="216"/>
      <c r="L1110" s="222"/>
      <c r="M1110" s="223"/>
      <c r="N1110" s="224"/>
      <c r="O1110" s="224"/>
      <c r="P1110" s="224"/>
      <c r="Q1110" s="224"/>
      <c r="R1110" s="224"/>
      <c r="S1110" s="224"/>
      <c r="T1110" s="225"/>
      <c r="AT1110" s="226" t="s">
        <v>167</v>
      </c>
      <c r="AU1110" s="226" t="s">
        <v>165</v>
      </c>
      <c r="AV1110" s="11" t="s">
        <v>165</v>
      </c>
      <c r="AW1110" s="11" t="s">
        <v>34</v>
      </c>
      <c r="AX1110" s="11" t="s">
        <v>74</v>
      </c>
      <c r="AY1110" s="226" t="s">
        <v>157</v>
      </c>
    </row>
    <row r="1111" spans="2:51" s="11" customFormat="1" ht="12">
      <c r="B1111" s="215"/>
      <c r="C1111" s="216"/>
      <c r="D1111" s="217" t="s">
        <v>167</v>
      </c>
      <c r="E1111" s="218" t="s">
        <v>20</v>
      </c>
      <c r="F1111" s="219" t="s">
        <v>1329</v>
      </c>
      <c r="G1111" s="216"/>
      <c r="H1111" s="220">
        <v>95.76</v>
      </c>
      <c r="I1111" s="221"/>
      <c r="J1111" s="216"/>
      <c r="K1111" s="216"/>
      <c r="L1111" s="222"/>
      <c r="M1111" s="223"/>
      <c r="N1111" s="224"/>
      <c r="O1111" s="224"/>
      <c r="P1111" s="224"/>
      <c r="Q1111" s="224"/>
      <c r="R1111" s="224"/>
      <c r="S1111" s="224"/>
      <c r="T1111" s="225"/>
      <c r="AT1111" s="226" t="s">
        <v>167</v>
      </c>
      <c r="AU1111" s="226" t="s">
        <v>165</v>
      </c>
      <c r="AV1111" s="11" t="s">
        <v>165</v>
      </c>
      <c r="AW1111" s="11" t="s">
        <v>34</v>
      </c>
      <c r="AX1111" s="11" t="s">
        <v>74</v>
      </c>
      <c r="AY1111" s="226" t="s">
        <v>157</v>
      </c>
    </row>
    <row r="1112" spans="2:51" s="11" customFormat="1" ht="12">
      <c r="B1112" s="215"/>
      <c r="C1112" s="216"/>
      <c r="D1112" s="217" t="s">
        <v>167</v>
      </c>
      <c r="E1112" s="218" t="s">
        <v>20</v>
      </c>
      <c r="F1112" s="219" t="s">
        <v>1330</v>
      </c>
      <c r="G1112" s="216"/>
      <c r="H1112" s="220">
        <v>97.8</v>
      </c>
      <c r="I1112" s="221"/>
      <c r="J1112" s="216"/>
      <c r="K1112" s="216"/>
      <c r="L1112" s="222"/>
      <c r="M1112" s="223"/>
      <c r="N1112" s="224"/>
      <c r="O1112" s="224"/>
      <c r="P1112" s="224"/>
      <c r="Q1112" s="224"/>
      <c r="R1112" s="224"/>
      <c r="S1112" s="224"/>
      <c r="T1112" s="225"/>
      <c r="AT1112" s="226" t="s">
        <v>167</v>
      </c>
      <c r="AU1112" s="226" t="s">
        <v>165</v>
      </c>
      <c r="AV1112" s="11" t="s">
        <v>165</v>
      </c>
      <c r="AW1112" s="11" t="s">
        <v>34</v>
      </c>
      <c r="AX1112" s="11" t="s">
        <v>74</v>
      </c>
      <c r="AY1112" s="226" t="s">
        <v>157</v>
      </c>
    </row>
    <row r="1113" spans="2:51" s="11" customFormat="1" ht="12">
      <c r="B1113" s="215"/>
      <c r="C1113" s="216"/>
      <c r="D1113" s="217" t="s">
        <v>167</v>
      </c>
      <c r="E1113" s="218" t="s">
        <v>20</v>
      </c>
      <c r="F1113" s="219" t="s">
        <v>1331</v>
      </c>
      <c r="G1113" s="216"/>
      <c r="H1113" s="220">
        <v>12.6</v>
      </c>
      <c r="I1113" s="221"/>
      <c r="J1113" s="216"/>
      <c r="K1113" s="216"/>
      <c r="L1113" s="222"/>
      <c r="M1113" s="223"/>
      <c r="N1113" s="224"/>
      <c r="O1113" s="224"/>
      <c r="P1113" s="224"/>
      <c r="Q1113" s="224"/>
      <c r="R1113" s="224"/>
      <c r="S1113" s="224"/>
      <c r="T1113" s="225"/>
      <c r="AT1113" s="226" t="s">
        <v>167</v>
      </c>
      <c r="AU1113" s="226" t="s">
        <v>165</v>
      </c>
      <c r="AV1113" s="11" t="s">
        <v>165</v>
      </c>
      <c r="AW1113" s="11" t="s">
        <v>34</v>
      </c>
      <c r="AX1113" s="11" t="s">
        <v>74</v>
      </c>
      <c r="AY1113" s="226" t="s">
        <v>157</v>
      </c>
    </row>
    <row r="1114" spans="2:51" s="11" customFormat="1" ht="12">
      <c r="B1114" s="215"/>
      <c r="C1114" s="216"/>
      <c r="D1114" s="217" t="s">
        <v>167</v>
      </c>
      <c r="E1114" s="218" t="s">
        <v>20</v>
      </c>
      <c r="F1114" s="219" t="s">
        <v>1332</v>
      </c>
      <c r="G1114" s="216"/>
      <c r="H1114" s="220">
        <v>28.5</v>
      </c>
      <c r="I1114" s="221"/>
      <c r="J1114" s="216"/>
      <c r="K1114" s="216"/>
      <c r="L1114" s="222"/>
      <c r="M1114" s="223"/>
      <c r="N1114" s="224"/>
      <c r="O1114" s="224"/>
      <c r="P1114" s="224"/>
      <c r="Q1114" s="224"/>
      <c r="R1114" s="224"/>
      <c r="S1114" s="224"/>
      <c r="T1114" s="225"/>
      <c r="AT1114" s="226" t="s">
        <v>167</v>
      </c>
      <c r="AU1114" s="226" t="s">
        <v>165</v>
      </c>
      <c r="AV1114" s="11" t="s">
        <v>165</v>
      </c>
      <c r="AW1114" s="11" t="s">
        <v>34</v>
      </c>
      <c r="AX1114" s="11" t="s">
        <v>74</v>
      </c>
      <c r="AY1114" s="226" t="s">
        <v>157</v>
      </c>
    </row>
    <row r="1115" spans="2:51" s="11" customFormat="1" ht="12">
      <c r="B1115" s="215"/>
      <c r="C1115" s="216"/>
      <c r="D1115" s="217" t="s">
        <v>167</v>
      </c>
      <c r="E1115" s="218" t="s">
        <v>20</v>
      </c>
      <c r="F1115" s="219" t="s">
        <v>1333</v>
      </c>
      <c r="G1115" s="216"/>
      <c r="H1115" s="220">
        <v>37.8</v>
      </c>
      <c r="I1115" s="221"/>
      <c r="J1115" s="216"/>
      <c r="K1115" s="216"/>
      <c r="L1115" s="222"/>
      <c r="M1115" s="223"/>
      <c r="N1115" s="224"/>
      <c r="O1115" s="224"/>
      <c r="P1115" s="224"/>
      <c r="Q1115" s="224"/>
      <c r="R1115" s="224"/>
      <c r="S1115" s="224"/>
      <c r="T1115" s="225"/>
      <c r="AT1115" s="226" t="s">
        <v>167</v>
      </c>
      <c r="AU1115" s="226" t="s">
        <v>165</v>
      </c>
      <c r="AV1115" s="11" t="s">
        <v>165</v>
      </c>
      <c r="AW1115" s="11" t="s">
        <v>34</v>
      </c>
      <c r="AX1115" s="11" t="s">
        <v>74</v>
      </c>
      <c r="AY1115" s="226" t="s">
        <v>157</v>
      </c>
    </row>
    <row r="1116" spans="2:51" s="11" customFormat="1" ht="12">
      <c r="B1116" s="215"/>
      <c r="C1116" s="216"/>
      <c r="D1116" s="217" t="s">
        <v>167</v>
      </c>
      <c r="E1116" s="218" t="s">
        <v>20</v>
      </c>
      <c r="F1116" s="219" t="s">
        <v>1334</v>
      </c>
      <c r="G1116" s="216"/>
      <c r="H1116" s="220">
        <v>126.45</v>
      </c>
      <c r="I1116" s="221"/>
      <c r="J1116" s="216"/>
      <c r="K1116" s="216"/>
      <c r="L1116" s="222"/>
      <c r="M1116" s="223"/>
      <c r="N1116" s="224"/>
      <c r="O1116" s="224"/>
      <c r="P1116" s="224"/>
      <c r="Q1116" s="224"/>
      <c r="R1116" s="224"/>
      <c r="S1116" s="224"/>
      <c r="T1116" s="225"/>
      <c r="AT1116" s="226" t="s">
        <v>167</v>
      </c>
      <c r="AU1116" s="226" t="s">
        <v>165</v>
      </c>
      <c r="AV1116" s="11" t="s">
        <v>165</v>
      </c>
      <c r="AW1116" s="11" t="s">
        <v>34</v>
      </c>
      <c r="AX1116" s="11" t="s">
        <v>74</v>
      </c>
      <c r="AY1116" s="226" t="s">
        <v>157</v>
      </c>
    </row>
    <row r="1117" spans="2:51" s="12" customFormat="1" ht="12">
      <c r="B1117" s="227"/>
      <c r="C1117" s="228"/>
      <c r="D1117" s="217" t="s">
        <v>167</v>
      </c>
      <c r="E1117" s="229" t="s">
        <v>20</v>
      </c>
      <c r="F1117" s="230" t="s">
        <v>169</v>
      </c>
      <c r="G1117" s="228"/>
      <c r="H1117" s="231">
        <v>445.86</v>
      </c>
      <c r="I1117" s="232"/>
      <c r="J1117" s="228"/>
      <c r="K1117" s="228"/>
      <c r="L1117" s="233"/>
      <c r="M1117" s="234"/>
      <c r="N1117" s="235"/>
      <c r="O1117" s="235"/>
      <c r="P1117" s="235"/>
      <c r="Q1117" s="235"/>
      <c r="R1117" s="235"/>
      <c r="S1117" s="235"/>
      <c r="T1117" s="236"/>
      <c r="AT1117" s="237" t="s">
        <v>167</v>
      </c>
      <c r="AU1117" s="237" t="s">
        <v>165</v>
      </c>
      <c r="AV1117" s="12" t="s">
        <v>164</v>
      </c>
      <c r="AW1117" s="12" t="s">
        <v>34</v>
      </c>
      <c r="AX1117" s="12" t="s">
        <v>8</v>
      </c>
      <c r="AY1117" s="237" t="s">
        <v>157</v>
      </c>
    </row>
    <row r="1118" spans="2:65" s="1" customFormat="1" ht="16.5" customHeight="1">
      <c r="B1118" s="38"/>
      <c r="C1118" s="204" t="s">
        <v>3592</v>
      </c>
      <c r="D1118" s="204" t="s">
        <v>159</v>
      </c>
      <c r="E1118" s="205" t="s">
        <v>1340</v>
      </c>
      <c r="F1118" s="206" t="s">
        <v>1341</v>
      </c>
      <c r="G1118" s="207" t="s">
        <v>162</v>
      </c>
      <c r="H1118" s="208">
        <v>87.6</v>
      </c>
      <c r="I1118" s="209"/>
      <c r="J1118" s="208">
        <f>ROUND(I1118*H1118,0)</f>
        <v>0</v>
      </c>
      <c r="K1118" s="206" t="s">
        <v>163</v>
      </c>
      <c r="L1118" s="43"/>
      <c r="M1118" s="210" t="s">
        <v>20</v>
      </c>
      <c r="N1118" s="211" t="s">
        <v>46</v>
      </c>
      <c r="O1118" s="79"/>
      <c r="P1118" s="212">
        <f>O1118*H1118</f>
        <v>0</v>
      </c>
      <c r="Q1118" s="212">
        <v>0.00014</v>
      </c>
      <c r="R1118" s="212">
        <f>Q1118*H1118</f>
        <v>0.012263999999999999</v>
      </c>
      <c r="S1118" s="212">
        <v>0</v>
      </c>
      <c r="T1118" s="213">
        <f>S1118*H1118</f>
        <v>0</v>
      </c>
      <c r="AR1118" s="17" t="s">
        <v>247</v>
      </c>
      <c r="AT1118" s="17" t="s">
        <v>159</v>
      </c>
      <c r="AU1118" s="17" t="s">
        <v>165</v>
      </c>
      <c r="AY1118" s="17" t="s">
        <v>157</v>
      </c>
      <c r="BE1118" s="214">
        <f>IF(N1118="základní",J1118,0)</f>
        <v>0</v>
      </c>
      <c r="BF1118" s="214">
        <f>IF(N1118="snížená",J1118,0)</f>
        <v>0</v>
      </c>
      <c r="BG1118" s="214">
        <f>IF(N1118="zákl. přenesená",J1118,0)</f>
        <v>0</v>
      </c>
      <c r="BH1118" s="214">
        <f>IF(N1118="sníž. přenesená",J1118,0)</f>
        <v>0</v>
      </c>
      <c r="BI1118" s="214">
        <f>IF(N1118="nulová",J1118,0)</f>
        <v>0</v>
      </c>
      <c r="BJ1118" s="17" t="s">
        <v>165</v>
      </c>
      <c r="BK1118" s="214">
        <f>ROUND(I1118*H1118,0)</f>
        <v>0</v>
      </c>
      <c r="BL1118" s="17" t="s">
        <v>247</v>
      </c>
      <c r="BM1118" s="17" t="s">
        <v>3593</v>
      </c>
    </row>
    <row r="1119" spans="2:51" s="11" customFormat="1" ht="12">
      <c r="B1119" s="215"/>
      <c r="C1119" s="216"/>
      <c r="D1119" s="217" t="s">
        <v>167</v>
      </c>
      <c r="E1119" s="218" t="s">
        <v>20</v>
      </c>
      <c r="F1119" s="219" t="s">
        <v>387</v>
      </c>
      <c r="G1119" s="216"/>
      <c r="H1119" s="220">
        <v>87.6</v>
      </c>
      <c r="I1119" s="221"/>
      <c r="J1119" s="216"/>
      <c r="K1119" s="216"/>
      <c r="L1119" s="222"/>
      <c r="M1119" s="223"/>
      <c r="N1119" s="224"/>
      <c r="O1119" s="224"/>
      <c r="P1119" s="224"/>
      <c r="Q1119" s="224"/>
      <c r="R1119" s="224"/>
      <c r="S1119" s="224"/>
      <c r="T1119" s="225"/>
      <c r="AT1119" s="226" t="s">
        <v>167</v>
      </c>
      <c r="AU1119" s="226" t="s">
        <v>165</v>
      </c>
      <c r="AV1119" s="11" t="s">
        <v>165</v>
      </c>
      <c r="AW1119" s="11" t="s">
        <v>34</v>
      </c>
      <c r="AX1119" s="11" t="s">
        <v>74</v>
      </c>
      <c r="AY1119" s="226" t="s">
        <v>157</v>
      </c>
    </row>
    <row r="1120" spans="2:51" s="12" customFormat="1" ht="12">
      <c r="B1120" s="227"/>
      <c r="C1120" s="228"/>
      <c r="D1120" s="217" t="s">
        <v>167</v>
      </c>
      <c r="E1120" s="229" t="s">
        <v>20</v>
      </c>
      <c r="F1120" s="230" t="s">
        <v>169</v>
      </c>
      <c r="G1120" s="228"/>
      <c r="H1120" s="231">
        <v>87.6</v>
      </c>
      <c r="I1120" s="232"/>
      <c r="J1120" s="228"/>
      <c r="K1120" s="228"/>
      <c r="L1120" s="233"/>
      <c r="M1120" s="234"/>
      <c r="N1120" s="235"/>
      <c r="O1120" s="235"/>
      <c r="P1120" s="235"/>
      <c r="Q1120" s="235"/>
      <c r="R1120" s="235"/>
      <c r="S1120" s="235"/>
      <c r="T1120" s="236"/>
      <c r="AT1120" s="237" t="s">
        <v>167</v>
      </c>
      <c r="AU1120" s="237" t="s">
        <v>165</v>
      </c>
      <c r="AV1120" s="12" t="s">
        <v>164</v>
      </c>
      <c r="AW1120" s="12" t="s">
        <v>34</v>
      </c>
      <c r="AX1120" s="12" t="s">
        <v>8</v>
      </c>
      <c r="AY1120" s="237" t="s">
        <v>157</v>
      </c>
    </row>
    <row r="1121" spans="2:65" s="1" customFormat="1" ht="16.5" customHeight="1">
      <c r="B1121" s="38"/>
      <c r="C1121" s="204" t="s">
        <v>3594</v>
      </c>
      <c r="D1121" s="204" t="s">
        <v>159</v>
      </c>
      <c r="E1121" s="205" t="s">
        <v>1344</v>
      </c>
      <c r="F1121" s="206" t="s">
        <v>1345</v>
      </c>
      <c r="G1121" s="207" t="s">
        <v>162</v>
      </c>
      <c r="H1121" s="208">
        <v>87.6</v>
      </c>
      <c r="I1121" s="209"/>
      <c r="J1121" s="208">
        <f>ROUND(I1121*H1121,0)</f>
        <v>0</v>
      </c>
      <c r="K1121" s="206" t="s">
        <v>163</v>
      </c>
      <c r="L1121" s="43"/>
      <c r="M1121" s="210" t="s">
        <v>20</v>
      </c>
      <c r="N1121" s="211" t="s">
        <v>46</v>
      </c>
      <c r="O1121" s="79"/>
      <c r="P1121" s="212">
        <f>O1121*H1121</f>
        <v>0</v>
      </c>
      <c r="Q1121" s="212">
        <v>0.00098</v>
      </c>
      <c r="R1121" s="212">
        <f>Q1121*H1121</f>
        <v>0.085848</v>
      </c>
      <c r="S1121" s="212">
        <v>0</v>
      </c>
      <c r="T1121" s="213">
        <f>S1121*H1121</f>
        <v>0</v>
      </c>
      <c r="AR1121" s="17" t="s">
        <v>247</v>
      </c>
      <c r="AT1121" s="17" t="s">
        <v>159</v>
      </c>
      <c r="AU1121" s="17" t="s">
        <v>165</v>
      </c>
      <c r="AY1121" s="17" t="s">
        <v>157</v>
      </c>
      <c r="BE1121" s="214">
        <f>IF(N1121="základní",J1121,0)</f>
        <v>0</v>
      </c>
      <c r="BF1121" s="214">
        <f>IF(N1121="snížená",J1121,0)</f>
        <v>0</v>
      </c>
      <c r="BG1121" s="214">
        <f>IF(N1121="zákl. přenesená",J1121,0)</f>
        <v>0</v>
      </c>
      <c r="BH1121" s="214">
        <f>IF(N1121="sníž. přenesená",J1121,0)</f>
        <v>0</v>
      </c>
      <c r="BI1121" s="214">
        <f>IF(N1121="nulová",J1121,0)</f>
        <v>0</v>
      </c>
      <c r="BJ1121" s="17" t="s">
        <v>165</v>
      </c>
      <c r="BK1121" s="214">
        <f>ROUND(I1121*H1121,0)</f>
        <v>0</v>
      </c>
      <c r="BL1121" s="17" t="s">
        <v>247</v>
      </c>
      <c r="BM1121" s="17" t="s">
        <v>3595</v>
      </c>
    </row>
    <row r="1122" spans="2:51" s="11" customFormat="1" ht="12">
      <c r="B1122" s="215"/>
      <c r="C1122" s="216"/>
      <c r="D1122" s="217" t="s">
        <v>167</v>
      </c>
      <c r="E1122" s="218" t="s">
        <v>20</v>
      </c>
      <c r="F1122" s="219" t="s">
        <v>387</v>
      </c>
      <c r="G1122" s="216"/>
      <c r="H1122" s="220">
        <v>87.6</v>
      </c>
      <c r="I1122" s="221"/>
      <c r="J1122" s="216"/>
      <c r="K1122" s="216"/>
      <c r="L1122" s="222"/>
      <c r="M1122" s="223"/>
      <c r="N1122" s="224"/>
      <c r="O1122" s="224"/>
      <c r="P1122" s="224"/>
      <c r="Q1122" s="224"/>
      <c r="R1122" s="224"/>
      <c r="S1122" s="224"/>
      <c r="T1122" s="225"/>
      <c r="AT1122" s="226" t="s">
        <v>167</v>
      </c>
      <c r="AU1122" s="226" t="s">
        <v>165</v>
      </c>
      <c r="AV1122" s="11" t="s">
        <v>165</v>
      </c>
      <c r="AW1122" s="11" t="s">
        <v>34</v>
      </c>
      <c r="AX1122" s="11" t="s">
        <v>8</v>
      </c>
      <c r="AY1122" s="226" t="s">
        <v>157</v>
      </c>
    </row>
    <row r="1123" spans="2:63" s="10" customFormat="1" ht="22.8" customHeight="1">
      <c r="B1123" s="188"/>
      <c r="C1123" s="189"/>
      <c r="D1123" s="190" t="s">
        <v>73</v>
      </c>
      <c r="E1123" s="202" t="s">
        <v>1889</v>
      </c>
      <c r="F1123" s="202" t="s">
        <v>1726</v>
      </c>
      <c r="G1123" s="189"/>
      <c r="H1123" s="189"/>
      <c r="I1123" s="192"/>
      <c r="J1123" s="203">
        <f>BK1123</f>
        <v>0</v>
      </c>
      <c r="K1123" s="189"/>
      <c r="L1123" s="194"/>
      <c r="M1123" s="195"/>
      <c r="N1123" s="196"/>
      <c r="O1123" s="196"/>
      <c r="P1123" s="197">
        <f>SUM(P1124:P1127)</f>
        <v>0</v>
      </c>
      <c r="Q1123" s="196"/>
      <c r="R1123" s="197">
        <f>SUM(R1124:R1127)</f>
        <v>0</v>
      </c>
      <c r="S1123" s="196"/>
      <c r="T1123" s="198">
        <f>SUM(T1124:T1127)</f>
        <v>0</v>
      </c>
      <c r="AR1123" s="199" t="s">
        <v>8</v>
      </c>
      <c r="AT1123" s="200" t="s">
        <v>73</v>
      </c>
      <c r="AU1123" s="200" t="s">
        <v>8</v>
      </c>
      <c r="AY1123" s="199" t="s">
        <v>157</v>
      </c>
      <c r="BK1123" s="201">
        <f>SUM(BK1124:BK1127)</f>
        <v>0</v>
      </c>
    </row>
    <row r="1124" spans="2:65" s="1" customFormat="1" ht="16.5" customHeight="1">
      <c r="B1124" s="38"/>
      <c r="C1124" s="204" t="s">
        <v>3596</v>
      </c>
      <c r="D1124" s="204" t="s">
        <v>159</v>
      </c>
      <c r="E1124" s="205" t="s">
        <v>3597</v>
      </c>
      <c r="F1124" s="206" t="s">
        <v>3598</v>
      </c>
      <c r="G1124" s="207" t="s">
        <v>162</v>
      </c>
      <c r="H1124" s="208">
        <v>5</v>
      </c>
      <c r="I1124" s="209"/>
      <c r="J1124" s="208">
        <f>ROUND(I1124*H1124,0)</f>
        <v>0</v>
      </c>
      <c r="K1124" s="206" t="s">
        <v>209</v>
      </c>
      <c r="L1124" s="43"/>
      <c r="M1124" s="210" t="s">
        <v>20</v>
      </c>
      <c r="N1124" s="211" t="s">
        <v>46</v>
      </c>
      <c r="O1124" s="79"/>
      <c r="P1124" s="212">
        <f>O1124*H1124</f>
        <v>0</v>
      </c>
      <c r="Q1124" s="212">
        <v>0</v>
      </c>
      <c r="R1124" s="212">
        <f>Q1124*H1124</f>
        <v>0</v>
      </c>
      <c r="S1124" s="212">
        <v>0</v>
      </c>
      <c r="T1124" s="213">
        <f>S1124*H1124</f>
        <v>0</v>
      </c>
      <c r="AR1124" s="17" t="s">
        <v>164</v>
      </c>
      <c r="AT1124" s="17" t="s">
        <v>159</v>
      </c>
      <c r="AU1124" s="17" t="s">
        <v>165</v>
      </c>
      <c r="AY1124" s="17" t="s">
        <v>157</v>
      </c>
      <c r="BE1124" s="214">
        <f>IF(N1124="základní",J1124,0)</f>
        <v>0</v>
      </c>
      <c r="BF1124" s="214">
        <f>IF(N1124="snížená",J1124,0)</f>
        <v>0</v>
      </c>
      <c r="BG1124" s="214">
        <f>IF(N1124="zákl. přenesená",J1124,0)</f>
        <v>0</v>
      </c>
      <c r="BH1124" s="214">
        <f>IF(N1124="sníž. přenesená",J1124,0)</f>
        <v>0</v>
      </c>
      <c r="BI1124" s="214">
        <f>IF(N1124="nulová",J1124,0)</f>
        <v>0</v>
      </c>
      <c r="BJ1124" s="17" t="s">
        <v>165</v>
      </c>
      <c r="BK1124" s="214">
        <f>ROUND(I1124*H1124,0)</f>
        <v>0</v>
      </c>
      <c r="BL1124" s="17" t="s">
        <v>164</v>
      </c>
      <c r="BM1124" s="17" t="s">
        <v>3599</v>
      </c>
    </row>
    <row r="1125" spans="2:51" s="11" customFormat="1" ht="12">
      <c r="B1125" s="215"/>
      <c r="C1125" s="216"/>
      <c r="D1125" s="217" t="s">
        <v>167</v>
      </c>
      <c r="E1125" s="218" t="s">
        <v>20</v>
      </c>
      <c r="F1125" s="219" t="s">
        <v>3600</v>
      </c>
      <c r="G1125" s="216"/>
      <c r="H1125" s="220">
        <v>5</v>
      </c>
      <c r="I1125" s="221"/>
      <c r="J1125" s="216"/>
      <c r="K1125" s="216"/>
      <c r="L1125" s="222"/>
      <c r="M1125" s="223"/>
      <c r="N1125" s="224"/>
      <c r="O1125" s="224"/>
      <c r="P1125" s="224"/>
      <c r="Q1125" s="224"/>
      <c r="R1125" s="224"/>
      <c r="S1125" s="224"/>
      <c r="T1125" s="225"/>
      <c r="AT1125" s="226" t="s">
        <v>167</v>
      </c>
      <c r="AU1125" s="226" t="s">
        <v>165</v>
      </c>
      <c r="AV1125" s="11" t="s">
        <v>165</v>
      </c>
      <c r="AW1125" s="11" t="s">
        <v>34</v>
      </c>
      <c r="AX1125" s="11" t="s">
        <v>8</v>
      </c>
      <c r="AY1125" s="226" t="s">
        <v>157</v>
      </c>
    </row>
    <row r="1126" spans="2:65" s="1" customFormat="1" ht="22.5" customHeight="1">
      <c r="B1126" s="38"/>
      <c r="C1126" s="204" t="s">
        <v>3601</v>
      </c>
      <c r="D1126" s="204" t="s">
        <v>159</v>
      </c>
      <c r="E1126" s="205" t="s">
        <v>3602</v>
      </c>
      <c r="F1126" s="206" t="s">
        <v>3603</v>
      </c>
      <c r="G1126" s="207" t="s">
        <v>434</v>
      </c>
      <c r="H1126" s="208">
        <v>1</v>
      </c>
      <c r="I1126" s="209"/>
      <c r="J1126" s="208">
        <f>ROUND(I1126*H1126,0)</f>
        <v>0</v>
      </c>
      <c r="K1126" s="206" t="s">
        <v>209</v>
      </c>
      <c r="L1126" s="43"/>
      <c r="M1126" s="210" t="s">
        <v>20</v>
      </c>
      <c r="N1126" s="211" t="s">
        <v>46</v>
      </c>
      <c r="O1126" s="79"/>
      <c r="P1126" s="212">
        <f>O1126*H1126</f>
        <v>0</v>
      </c>
      <c r="Q1126" s="212">
        <v>0</v>
      </c>
      <c r="R1126" s="212">
        <f>Q1126*H1126</f>
        <v>0</v>
      </c>
      <c r="S1126" s="212">
        <v>0</v>
      </c>
      <c r="T1126" s="213">
        <f>S1126*H1126</f>
        <v>0</v>
      </c>
      <c r="AR1126" s="17" t="s">
        <v>164</v>
      </c>
      <c r="AT1126" s="17" t="s">
        <v>159</v>
      </c>
      <c r="AU1126" s="17" t="s">
        <v>165</v>
      </c>
      <c r="AY1126" s="17" t="s">
        <v>157</v>
      </c>
      <c r="BE1126" s="214">
        <f>IF(N1126="základní",J1126,0)</f>
        <v>0</v>
      </c>
      <c r="BF1126" s="214">
        <f>IF(N1126="snížená",J1126,0)</f>
        <v>0</v>
      </c>
      <c r="BG1126" s="214">
        <f>IF(N1126="zákl. přenesená",J1126,0)</f>
        <v>0</v>
      </c>
      <c r="BH1126" s="214">
        <f>IF(N1126="sníž. přenesená",J1126,0)</f>
        <v>0</v>
      </c>
      <c r="BI1126" s="214">
        <f>IF(N1126="nulová",J1126,0)</f>
        <v>0</v>
      </c>
      <c r="BJ1126" s="17" t="s">
        <v>165</v>
      </c>
      <c r="BK1126" s="214">
        <f>ROUND(I1126*H1126,0)</f>
        <v>0</v>
      </c>
      <c r="BL1126" s="17" t="s">
        <v>164</v>
      </c>
      <c r="BM1126" s="17" t="s">
        <v>3604</v>
      </c>
    </row>
    <row r="1127" spans="2:51" s="11" customFormat="1" ht="12">
      <c r="B1127" s="215"/>
      <c r="C1127" s="216"/>
      <c r="D1127" s="217" t="s">
        <v>167</v>
      </c>
      <c r="E1127" s="218" t="s">
        <v>20</v>
      </c>
      <c r="F1127" s="219" t="s">
        <v>8</v>
      </c>
      <c r="G1127" s="216"/>
      <c r="H1127" s="220">
        <v>1</v>
      </c>
      <c r="I1127" s="221"/>
      <c r="J1127" s="216"/>
      <c r="K1127" s="216"/>
      <c r="L1127" s="222"/>
      <c r="M1127" s="223"/>
      <c r="N1127" s="224"/>
      <c r="O1127" s="224"/>
      <c r="P1127" s="224"/>
      <c r="Q1127" s="224"/>
      <c r="R1127" s="224"/>
      <c r="S1127" s="224"/>
      <c r="T1127" s="225"/>
      <c r="AT1127" s="226" t="s">
        <v>167</v>
      </c>
      <c r="AU1127" s="226" t="s">
        <v>165</v>
      </c>
      <c r="AV1127" s="11" t="s">
        <v>165</v>
      </c>
      <c r="AW1127" s="11" t="s">
        <v>34</v>
      </c>
      <c r="AX1127" s="11" t="s">
        <v>8</v>
      </c>
      <c r="AY1127" s="226" t="s">
        <v>157</v>
      </c>
    </row>
    <row r="1128" spans="2:63" s="10" customFormat="1" ht="25.9" customHeight="1">
      <c r="B1128" s="188"/>
      <c r="C1128" s="189"/>
      <c r="D1128" s="190" t="s">
        <v>73</v>
      </c>
      <c r="E1128" s="191" t="s">
        <v>223</v>
      </c>
      <c r="F1128" s="191" t="s">
        <v>1347</v>
      </c>
      <c r="G1128" s="189"/>
      <c r="H1128" s="189"/>
      <c r="I1128" s="192"/>
      <c r="J1128" s="193">
        <f>BK1128</f>
        <v>0</v>
      </c>
      <c r="K1128" s="189"/>
      <c r="L1128" s="194"/>
      <c r="M1128" s="195"/>
      <c r="N1128" s="196"/>
      <c r="O1128" s="196"/>
      <c r="P1128" s="197">
        <f>P1129</f>
        <v>0</v>
      </c>
      <c r="Q1128" s="196"/>
      <c r="R1128" s="197">
        <f>R1129</f>
        <v>0.0018000000000000002</v>
      </c>
      <c r="S1128" s="196"/>
      <c r="T1128" s="198">
        <f>T1129</f>
        <v>0</v>
      </c>
      <c r="AR1128" s="199" t="s">
        <v>175</v>
      </c>
      <c r="AT1128" s="200" t="s">
        <v>73</v>
      </c>
      <c r="AU1128" s="200" t="s">
        <v>74</v>
      </c>
      <c r="AY1128" s="199" t="s">
        <v>157</v>
      </c>
      <c r="BK1128" s="201">
        <f>BK1129</f>
        <v>0</v>
      </c>
    </row>
    <row r="1129" spans="2:63" s="10" customFormat="1" ht="22.8" customHeight="1">
      <c r="B1129" s="188"/>
      <c r="C1129" s="189"/>
      <c r="D1129" s="190" t="s">
        <v>73</v>
      </c>
      <c r="E1129" s="202" t="s">
        <v>1348</v>
      </c>
      <c r="F1129" s="202" t="s">
        <v>1730</v>
      </c>
      <c r="G1129" s="189"/>
      <c r="H1129" s="189"/>
      <c r="I1129" s="192"/>
      <c r="J1129" s="203">
        <f>BK1129</f>
        <v>0</v>
      </c>
      <c r="K1129" s="189"/>
      <c r="L1129" s="194"/>
      <c r="M1129" s="195"/>
      <c r="N1129" s="196"/>
      <c r="O1129" s="196"/>
      <c r="P1129" s="197">
        <f>SUM(P1130:P1151)</f>
        <v>0</v>
      </c>
      <c r="Q1129" s="196"/>
      <c r="R1129" s="197">
        <f>SUM(R1130:R1151)</f>
        <v>0.0018000000000000002</v>
      </c>
      <c r="S1129" s="196"/>
      <c r="T1129" s="198">
        <f>SUM(T1130:T1151)</f>
        <v>0</v>
      </c>
      <c r="AR1129" s="199" t="s">
        <v>175</v>
      </c>
      <c r="AT1129" s="200" t="s">
        <v>73</v>
      </c>
      <c r="AU1129" s="200" t="s">
        <v>8</v>
      </c>
      <c r="AY1129" s="199" t="s">
        <v>157</v>
      </c>
      <c r="BK1129" s="201">
        <f>SUM(BK1130:BK1151)</f>
        <v>0</v>
      </c>
    </row>
    <row r="1130" spans="2:65" s="1" customFormat="1" ht="16.5" customHeight="1">
      <c r="B1130" s="38"/>
      <c r="C1130" s="248" t="s">
        <v>3605</v>
      </c>
      <c r="D1130" s="248" t="s">
        <v>223</v>
      </c>
      <c r="E1130" s="249" t="s">
        <v>1351</v>
      </c>
      <c r="F1130" s="250" t="s">
        <v>1352</v>
      </c>
      <c r="G1130" s="251" t="s">
        <v>231</v>
      </c>
      <c r="H1130" s="252">
        <v>12</v>
      </c>
      <c r="I1130" s="253"/>
      <c r="J1130" s="252">
        <f>ROUND(I1130*H1130,0)</f>
        <v>0</v>
      </c>
      <c r="K1130" s="250" t="s">
        <v>163</v>
      </c>
      <c r="L1130" s="254"/>
      <c r="M1130" s="255" t="s">
        <v>20</v>
      </c>
      <c r="N1130" s="256" t="s">
        <v>46</v>
      </c>
      <c r="O1130" s="79"/>
      <c r="P1130" s="212">
        <f>O1130*H1130</f>
        <v>0</v>
      </c>
      <c r="Q1130" s="212">
        <v>3E-05</v>
      </c>
      <c r="R1130" s="212">
        <f>Q1130*H1130</f>
        <v>0.00036</v>
      </c>
      <c r="S1130" s="212">
        <v>0</v>
      </c>
      <c r="T1130" s="213">
        <f>S1130*H1130</f>
        <v>0</v>
      </c>
      <c r="AR1130" s="17" t="s">
        <v>1353</v>
      </c>
      <c r="AT1130" s="17" t="s">
        <v>223</v>
      </c>
      <c r="AU1130" s="17" t="s">
        <v>165</v>
      </c>
      <c r="AY1130" s="17" t="s">
        <v>157</v>
      </c>
      <c r="BE1130" s="214">
        <f>IF(N1130="základní",J1130,0)</f>
        <v>0</v>
      </c>
      <c r="BF1130" s="214">
        <f>IF(N1130="snížená",J1130,0)</f>
        <v>0</v>
      </c>
      <c r="BG1130" s="214">
        <f>IF(N1130="zákl. přenesená",J1130,0)</f>
        <v>0</v>
      </c>
      <c r="BH1130" s="214">
        <f>IF(N1130="sníž. přenesená",J1130,0)</f>
        <v>0</v>
      </c>
      <c r="BI1130" s="214">
        <f>IF(N1130="nulová",J1130,0)</f>
        <v>0</v>
      </c>
      <c r="BJ1130" s="17" t="s">
        <v>165</v>
      </c>
      <c r="BK1130" s="214">
        <f>ROUND(I1130*H1130,0)</f>
        <v>0</v>
      </c>
      <c r="BL1130" s="17" t="s">
        <v>538</v>
      </c>
      <c r="BM1130" s="17" t="s">
        <v>3606</v>
      </c>
    </row>
    <row r="1131" spans="2:51" s="11" customFormat="1" ht="12">
      <c r="B1131" s="215"/>
      <c r="C1131" s="216"/>
      <c r="D1131" s="217" t="s">
        <v>167</v>
      </c>
      <c r="E1131" s="218" t="s">
        <v>20</v>
      </c>
      <c r="F1131" s="219" t="s">
        <v>1658</v>
      </c>
      <c r="G1131" s="216"/>
      <c r="H1131" s="220">
        <v>12</v>
      </c>
      <c r="I1131" s="221"/>
      <c r="J1131" s="216"/>
      <c r="K1131" s="216"/>
      <c r="L1131" s="222"/>
      <c r="M1131" s="223"/>
      <c r="N1131" s="224"/>
      <c r="O1131" s="224"/>
      <c r="P1131" s="224"/>
      <c r="Q1131" s="224"/>
      <c r="R1131" s="224"/>
      <c r="S1131" s="224"/>
      <c r="T1131" s="225"/>
      <c r="AT1131" s="226" t="s">
        <v>167</v>
      </c>
      <c r="AU1131" s="226" t="s">
        <v>165</v>
      </c>
      <c r="AV1131" s="11" t="s">
        <v>165</v>
      </c>
      <c r="AW1131" s="11" t="s">
        <v>34</v>
      </c>
      <c r="AX1131" s="11" t="s">
        <v>8</v>
      </c>
      <c r="AY1131" s="226" t="s">
        <v>157</v>
      </c>
    </row>
    <row r="1132" spans="2:65" s="1" customFormat="1" ht="16.5" customHeight="1">
      <c r="B1132" s="38"/>
      <c r="C1132" s="248" t="s">
        <v>3607</v>
      </c>
      <c r="D1132" s="248" t="s">
        <v>223</v>
      </c>
      <c r="E1132" s="249" t="s">
        <v>1362</v>
      </c>
      <c r="F1132" s="250" t="s">
        <v>1363</v>
      </c>
      <c r="G1132" s="251" t="s">
        <v>231</v>
      </c>
      <c r="H1132" s="252">
        <v>12</v>
      </c>
      <c r="I1132" s="253"/>
      <c r="J1132" s="252">
        <f>ROUND(I1132*H1132,0)</f>
        <v>0</v>
      </c>
      <c r="K1132" s="250" t="s">
        <v>163</v>
      </c>
      <c r="L1132" s="254"/>
      <c r="M1132" s="255" t="s">
        <v>20</v>
      </c>
      <c r="N1132" s="256" t="s">
        <v>46</v>
      </c>
      <c r="O1132" s="79"/>
      <c r="P1132" s="212">
        <f>O1132*H1132</f>
        <v>0</v>
      </c>
      <c r="Q1132" s="212">
        <v>0.00012</v>
      </c>
      <c r="R1132" s="212">
        <f>Q1132*H1132</f>
        <v>0.00144</v>
      </c>
      <c r="S1132" s="212">
        <v>0</v>
      </c>
      <c r="T1132" s="213">
        <f>S1132*H1132</f>
        <v>0</v>
      </c>
      <c r="AR1132" s="17" t="s">
        <v>1353</v>
      </c>
      <c r="AT1132" s="17" t="s">
        <v>223</v>
      </c>
      <c r="AU1132" s="17" t="s">
        <v>165</v>
      </c>
      <c r="AY1132" s="17" t="s">
        <v>157</v>
      </c>
      <c r="BE1132" s="214">
        <f>IF(N1132="základní",J1132,0)</f>
        <v>0</v>
      </c>
      <c r="BF1132" s="214">
        <f>IF(N1132="snížená",J1132,0)</f>
        <v>0</v>
      </c>
      <c r="BG1132" s="214">
        <f>IF(N1132="zákl. přenesená",J1132,0)</f>
        <v>0</v>
      </c>
      <c r="BH1132" s="214">
        <f>IF(N1132="sníž. přenesená",J1132,0)</f>
        <v>0</v>
      </c>
      <c r="BI1132" s="214">
        <f>IF(N1132="nulová",J1132,0)</f>
        <v>0</v>
      </c>
      <c r="BJ1132" s="17" t="s">
        <v>165</v>
      </c>
      <c r="BK1132" s="214">
        <f>ROUND(I1132*H1132,0)</f>
        <v>0</v>
      </c>
      <c r="BL1132" s="17" t="s">
        <v>538</v>
      </c>
      <c r="BM1132" s="17" t="s">
        <v>3608</v>
      </c>
    </row>
    <row r="1133" spans="2:51" s="11" customFormat="1" ht="12">
      <c r="B1133" s="215"/>
      <c r="C1133" s="216"/>
      <c r="D1133" s="217" t="s">
        <v>167</v>
      </c>
      <c r="E1133" s="218" t="s">
        <v>20</v>
      </c>
      <c r="F1133" s="219" t="s">
        <v>1658</v>
      </c>
      <c r="G1133" s="216"/>
      <c r="H1133" s="220">
        <v>12</v>
      </c>
      <c r="I1133" s="221"/>
      <c r="J1133" s="216"/>
      <c r="K1133" s="216"/>
      <c r="L1133" s="222"/>
      <c r="M1133" s="223"/>
      <c r="N1133" s="224"/>
      <c r="O1133" s="224"/>
      <c r="P1133" s="224"/>
      <c r="Q1133" s="224"/>
      <c r="R1133" s="224"/>
      <c r="S1133" s="224"/>
      <c r="T1133" s="225"/>
      <c r="AT1133" s="226" t="s">
        <v>167</v>
      </c>
      <c r="AU1133" s="226" t="s">
        <v>165</v>
      </c>
      <c r="AV1133" s="11" t="s">
        <v>165</v>
      </c>
      <c r="AW1133" s="11" t="s">
        <v>34</v>
      </c>
      <c r="AX1133" s="11" t="s">
        <v>8</v>
      </c>
      <c r="AY1133" s="226" t="s">
        <v>157</v>
      </c>
    </row>
    <row r="1134" spans="2:65" s="1" customFormat="1" ht="112.5" customHeight="1">
      <c r="B1134" s="38"/>
      <c r="C1134" s="248" t="s">
        <v>3609</v>
      </c>
      <c r="D1134" s="248" t="s">
        <v>223</v>
      </c>
      <c r="E1134" s="249" t="s">
        <v>1834</v>
      </c>
      <c r="F1134" s="250" t="s">
        <v>1835</v>
      </c>
      <c r="G1134" s="251" t="s">
        <v>434</v>
      </c>
      <c r="H1134" s="252">
        <v>1</v>
      </c>
      <c r="I1134" s="253"/>
      <c r="J1134" s="252">
        <f>ROUND(I1134*H1134,0)</f>
        <v>0</v>
      </c>
      <c r="K1134" s="250" t="s">
        <v>209</v>
      </c>
      <c r="L1134" s="254"/>
      <c r="M1134" s="255" t="s">
        <v>20</v>
      </c>
      <c r="N1134" s="256" t="s">
        <v>46</v>
      </c>
      <c r="O1134" s="79"/>
      <c r="P1134" s="212">
        <f>O1134*H1134</f>
        <v>0</v>
      </c>
      <c r="Q1134" s="212">
        <v>0</v>
      </c>
      <c r="R1134" s="212">
        <f>Q1134*H1134</f>
        <v>0</v>
      </c>
      <c r="S1134" s="212">
        <v>0</v>
      </c>
      <c r="T1134" s="213">
        <f>S1134*H1134</f>
        <v>0</v>
      </c>
      <c r="AR1134" s="17" t="s">
        <v>1353</v>
      </c>
      <c r="AT1134" s="17" t="s">
        <v>223</v>
      </c>
      <c r="AU1134" s="17" t="s">
        <v>165</v>
      </c>
      <c r="AY1134" s="17" t="s">
        <v>157</v>
      </c>
      <c r="BE1134" s="214">
        <f>IF(N1134="základní",J1134,0)</f>
        <v>0</v>
      </c>
      <c r="BF1134" s="214">
        <f>IF(N1134="snížená",J1134,0)</f>
        <v>0</v>
      </c>
      <c r="BG1134" s="214">
        <f>IF(N1134="zákl. přenesená",J1134,0)</f>
        <v>0</v>
      </c>
      <c r="BH1134" s="214">
        <f>IF(N1134="sníž. přenesená",J1134,0)</f>
        <v>0</v>
      </c>
      <c r="BI1134" s="214">
        <f>IF(N1134="nulová",J1134,0)</f>
        <v>0</v>
      </c>
      <c r="BJ1134" s="17" t="s">
        <v>165</v>
      </c>
      <c r="BK1134" s="214">
        <f>ROUND(I1134*H1134,0)</f>
        <v>0</v>
      </c>
      <c r="BL1134" s="17" t="s">
        <v>538</v>
      </c>
      <c r="BM1134" s="17" t="s">
        <v>3610</v>
      </c>
    </row>
    <row r="1135" spans="2:51" s="11" customFormat="1" ht="12">
      <c r="B1135" s="215"/>
      <c r="C1135" s="216"/>
      <c r="D1135" s="217" t="s">
        <v>167</v>
      </c>
      <c r="E1135" s="218" t="s">
        <v>20</v>
      </c>
      <c r="F1135" s="219" t="s">
        <v>8</v>
      </c>
      <c r="G1135" s="216"/>
      <c r="H1135" s="220">
        <v>1</v>
      </c>
      <c r="I1135" s="221"/>
      <c r="J1135" s="216"/>
      <c r="K1135" s="216"/>
      <c r="L1135" s="222"/>
      <c r="M1135" s="223"/>
      <c r="N1135" s="224"/>
      <c r="O1135" s="224"/>
      <c r="P1135" s="224"/>
      <c r="Q1135" s="224"/>
      <c r="R1135" s="224"/>
      <c r="S1135" s="224"/>
      <c r="T1135" s="225"/>
      <c r="AT1135" s="226" t="s">
        <v>167</v>
      </c>
      <c r="AU1135" s="226" t="s">
        <v>165</v>
      </c>
      <c r="AV1135" s="11" t="s">
        <v>165</v>
      </c>
      <c r="AW1135" s="11" t="s">
        <v>34</v>
      </c>
      <c r="AX1135" s="11" t="s">
        <v>8</v>
      </c>
      <c r="AY1135" s="226" t="s">
        <v>157</v>
      </c>
    </row>
    <row r="1136" spans="2:65" s="1" customFormat="1" ht="112.5" customHeight="1">
      <c r="B1136" s="38"/>
      <c r="C1136" s="248" t="s">
        <v>3611</v>
      </c>
      <c r="D1136" s="248" t="s">
        <v>223</v>
      </c>
      <c r="E1136" s="249" t="s">
        <v>1837</v>
      </c>
      <c r="F1136" s="250" t="s">
        <v>3612</v>
      </c>
      <c r="G1136" s="251" t="s">
        <v>434</v>
      </c>
      <c r="H1136" s="252">
        <v>1</v>
      </c>
      <c r="I1136" s="253"/>
      <c r="J1136" s="252">
        <f>ROUND(I1136*H1136,0)</f>
        <v>0</v>
      </c>
      <c r="K1136" s="250" t="s">
        <v>209</v>
      </c>
      <c r="L1136" s="254"/>
      <c r="M1136" s="255" t="s">
        <v>20</v>
      </c>
      <c r="N1136" s="256" t="s">
        <v>46</v>
      </c>
      <c r="O1136" s="79"/>
      <c r="P1136" s="212">
        <f>O1136*H1136</f>
        <v>0</v>
      </c>
      <c r="Q1136" s="212">
        <v>0</v>
      </c>
      <c r="R1136" s="212">
        <f>Q1136*H1136</f>
        <v>0</v>
      </c>
      <c r="S1136" s="212">
        <v>0</v>
      </c>
      <c r="T1136" s="213">
        <f>S1136*H1136</f>
        <v>0</v>
      </c>
      <c r="AR1136" s="17" t="s">
        <v>1353</v>
      </c>
      <c r="AT1136" s="17" t="s">
        <v>223</v>
      </c>
      <c r="AU1136" s="17" t="s">
        <v>165</v>
      </c>
      <c r="AY1136" s="17" t="s">
        <v>157</v>
      </c>
      <c r="BE1136" s="214">
        <f>IF(N1136="základní",J1136,0)</f>
        <v>0</v>
      </c>
      <c r="BF1136" s="214">
        <f>IF(N1136="snížená",J1136,0)</f>
        <v>0</v>
      </c>
      <c r="BG1136" s="214">
        <f>IF(N1136="zákl. přenesená",J1136,0)</f>
        <v>0</v>
      </c>
      <c r="BH1136" s="214">
        <f>IF(N1136="sníž. přenesená",J1136,0)</f>
        <v>0</v>
      </c>
      <c r="BI1136" s="214">
        <f>IF(N1136="nulová",J1136,0)</f>
        <v>0</v>
      </c>
      <c r="BJ1136" s="17" t="s">
        <v>165</v>
      </c>
      <c r="BK1136" s="214">
        <f>ROUND(I1136*H1136,0)</f>
        <v>0</v>
      </c>
      <c r="BL1136" s="17" t="s">
        <v>538</v>
      </c>
      <c r="BM1136" s="17" t="s">
        <v>3613</v>
      </c>
    </row>
    <row r="1137" spans="2:51" s="11" customFormat="1" ht="12">
      <c r="B1137" s="215"/>
      <c r="C1137" s="216"/>
      <c r="D1137" s="217" t="s">
        <v>167</v>
      </c>
      <c r="E1137" s="218" t="s">
        <v>20</v>
      </c>
      <c r="F1137" s="219" t="s">
        <v>8</v>
      </c>
      <c r="G1137" s="216"/>
      <c r="H1137" s="220">
        <v>1</v>
      </c>
      <c r="I1137" s="221"/>
      <c r="J1137" s="216"/>
      <c r="K1137" s="216"/>
      <c r="L1137" s="222"/>
      <c r="M1137" s="223"/>
      <c r="N1137" s="224"/>
      <c r="O1137" s="224"/>
      <c r="P1137" s="224"/>
      <c r="Q1137" s="224"/>
      <c r="R1137" s="224"/>
      <c r="S1137" s="224"/>
      <c r="T1137" s="225"/>
      <c r="AT1137" s="226" t="s">
        <v>167</v>
      </c>
      <c r="AU1137" s="226" t="s">
        <v>165</v>
      </c>
      <c r="AV1137" s="11" t="s">
        <v>165</v>
      </c>
      <c r="AW1137" s="11" t="s">
        <v>34</v>
      </c>
      <c r="AX1137" s="11" t="s">
        <v>8</v>
      </c>
      <c r="AY1137" s="226" t="s">
        <v>157</v>
      </c>
    </row>
    <row r="1138" spans="2:65" s="1" customFormat="1" ht="16.5" customHeight="1">
      <c r="B1138" s="38"/>
      <c r="C1138" s="248" t="s">
        <v>3614</v>
      </c>
      <c r="D1138" s="248" t="s">
        <v>223</v>
      </c>
      <c r="E1138" s="249" t="s">
        <v>1839</v>
      </c>
      <c r="F1138" s="250" t="s">
        <v>1840</v>
      </c>
      <c r="G1138" s="251" t="s">
        <v>434</v>
      </c>
      <c r="H1138" s="252">
        <v>1</v>
      </c>
      <c r="I1138" s="253"/>
      <c r="J1138" s="252">
        <f>ROUND(I1138*H1138,0)</f>
        <v>0</v>
      </c>
      <c r="K1138" s="250" t="s">
        <v>209</v>
      </c>
      <c r="L1138" s="254"/>
      <c r="M1138" s="255" t="s">
        <v>20</v>
      </c>
      <c r="N1138" s="256" t="s">
        <v>46</v>
      </c>
      <c r="O1138" s="79"/>
      <c r="P1138" s="212">
        <f>O1138*H1138</f>
        <v>0</v>
      </c>
      <c r="Q1138" s="212">
        <v>0</v>
      </c>
      <c r="R1138" s="212">
        <f>Q1138*H1138</f>
        <v>0</v>
      </c>
      <c r="S1138" s="212">
        <v>0</v>
      </c>
      <c r="T1138" s="213">
        <f>S1138*H1138</f>
        <v>0</v>
      </c>
      <c r="AR1138" s="17" t="s">
        <v>1353</v>
      </c>
      <c r="AT1138" s="17" t="s">
        <v>223</v>
      </c>
      <c r="AU1138" s="17" t="s">
        <v>165</v>
      </c>
      <c r="AY1138" s="17" t="s">
        <v>157</v>
      </c>
      <c r="BE1138" s="214">
        <f>IF(N1138="základní",J1138,0)</f>
        <v>0</v>
      </c>
      <c r="BF1138" s="214">
        <f>IF(N1138="snížená",J1138,0)</f>
        <v>0</v>
      </c>
      <c r="BG1138" s="214">
        <f>IF(N1138="zákl. přenesená",J1138,0)</f>
        <v>0</v>
      </c>
      <c r="BH1138" s="214">
        <f>IF(N1138="sníž. přenesená",J1138,0)</f>
        <v>0</v>
      </c>
      <c r="BI1138" s="214">
        <f>IF(N1138="nulová",J1138,0)</f>
        <v>0</v>
      </c>
      <c r="BJ1138" s="17" t="s">
        <v>165</v>
      </c>
      <c r="BK1138" s="214">
        <f>ROUND(I1138*H1138,0)</f>
        <v>0</v>
      </c>
      <c r="BL1138" s="17" t="s">
        <v>538</v>
      </c>
      <c r="BM1138" s="17" t="s">
        <v>3615</v>
      </c>
    </row>
    <row r="1139" spans="2:51" s="11" customFormat="1" ht="12">
      <c r="B1139" s="215"/>
      <c r="C1139" s="216"/>
      <c r="D1139" s="217" t="s">
        <v>167</v>
      </c>
      <c r="E1139" s="218" t="s">
        <v>20</v>
      </c>
      <c r="F1139" s="219" t="s">
        <v>8</v>
      </c>
      <c r="G1139" s="216"/>
      <c r="H1139" s="220">
        <v>1</v>
      </c>
      <c r="I1139" s="221"/>
      <c r="J1139" s="216"/>
      <c r="K1139" s="216"/>
      <c r="L1139" s="222"/>
      <c r="M1139" s="223"/>
      <c r="N1139" s="224"/>
      <c r="O1139" s="224"/>
      <c r="P1139" s="224"/>
      <c r="Q1139" s="224"/>
      <c r="R1139" s="224"/>
      <c r="S1139" s="224"/>
      <c r="T1139" s="225"/>
      <c r="AT1139" s="226" t="s">
        <v>167</v>
      </c>
      <c r="AU1139" s="226" t="s">
        <v>165</v>
      </c>
      <c r="AV1139" s="11" t="s">
        <v>165</v>
      </c>
      <c r="AW1139" s="11" t="s">
        <v>34</v>
      </c>
      <c r="AX1139" s="11" t="s">
        <v>8</v>
      </c>
      <c r="AY1139" s="226" t="s">
        <v>157</v>
      </c>
    </row>
    <row r="1140" spans="2:65" s="1" customFormat="1" ht="112.5" customHeight="1">
      <c r="B1140" s="38"/>
      <c r="C1140" s="248" t="s">
        <v>3616</v>
      </c>
      <c r="D1140" s="248" t="s">
        <v>223</v>
      </c>
      <c r="E1140" s="249" t="s">
        <v>1842</v>
      </c>
      <c r="F1140" s="250" t="s">
        <v>3617</v>
      </c>
      <c r="G1140" s="251" t="s">
        <v>434</v>
      </c>
      <c r="H1140" s="252">
        <v>1</v>
      </c>
      <c r="I1140" s="253"/>
      <c r="J1140" s="252">
        <f>ROUND(I1140*H1140,0)</f>
        <v>0</v>
      </c>
      <c r="K1140" s="250" t="s">
        <v>209</v>
      </c>
      <c r="L1140" s="254"/>
      <c r="M1140" s="255" t="s">
        <v>20</v>
      </c>
      <c r="N1140" s="256" t="s">
        <v>46</v>
      </c>
      <c r="O1140" s="79"/>
      <c r="P1140" s="212">
        <f>O1140*H1140</f>
        <v>0</v>
      </c>
      <c r="Q1140" s="212">
        <v>0</v>
      </c>
      <c r="R1140" s="212">
        <f>Q1140*H1140</f>
        <v>0</v>
      </c>
      <c r="S1140" s="212">
        <v>0</v>
      </c>
      <c r="T1140" s="213">
        <f>S1140*H1140</f>
        <v>0</v>
      </c>
      <c r="AR1140" s="17" t="s">
        <v>1353</v>
      </c>
      <c r="AT1140" s="17" t="s">
        <v>223</v>
      </c>
      <c r="AU1140" s="17" t="s">
        <v>165</v>
      </c>
      <c r="AY1140" s="17" t="s">
        <v>157</v>
      </c>
      <c r="BE1140" s="214">
        <f>IF(N1140="základní",J1140,0)</f>
        <v>0</v>
      </c>
      <c r="BF1140" s="214">
        <f>IF(N1140="snížená",J1140,0)</f>
        <v>0</v>
      </c>
      <c r="BG1140" s="214">
        <f>IF(N1140="zákl. přenesená",J1140,0)</f>
        <v>0</v>
      </c>
      <c r="BH1140" s="214">
        <f>IF(N1140="sníž. přenesená",J1140,0)</f>
        <v>0</v>
      </c>
      <c r="BI1140" s="214">
        <f>IF(N1140="nulová",J1140,0)</f>
        <v>0</v>
      </c>
      <c r="BJ1140" s="17" t="s">
        <v>165</v>
      </c>
      <c r="BK1140" s="214">
        <f>ROUND(I1140*H1140,0)</f>
        <v>0</v>
      </c>
      <c r="BL1140" s="17" t="s">
        <v>538</v>
      </c>
      <c r="BM1140" s="17" t="s">
        <v>3618</v>
      </c>
    </row>
    <row r="1141" spans="2:51" s="11" customFormat="1" ht="12">
      <c r="B1141" s="215"/>
      <c r="C1141" s="216"/>
      <c r="D1141" s="217" t="s">
        <v>167</v>
      </c>
      <c r="E1141" s="218" t="s">
        <v>20</v>
      </c>
      <c r="F1141" s="219" t="s">
        <v>8</v>
      </c>
      <c r="G1141" s="216"/>
      <c r="H1141" s="220">
        <v>1</v>
      </c>
      <c r="I1141" s="221"/>
      <c r="J1141" s="216"/>
      <c r="K1141" s="216"/>
      <c r="L1141" s="222"/>
      <c r="M1141" s="223"/>
      <c r="N1141" s="224"/>
      <c r="O1141" s="224"/>
      <c r="P1141" s="224"/>
      <c r="Q1141" s="224"/>
      <c r="R1141" s="224"/>
      <c r="S1141" s="224"/>
      <c r="T1141" s="225"/>
      <c r="AT1141" s="226" t="s">
        <v>167</v>
      </c>
      <c r="AU1141" s="226" t="s">
        <v>165</v>
      </c>
      <c r="AV1141" s="11" t="s">
        <v>165</v>
      </c>
      <c r="AW1141" s="11" t="s">
        <v>34</v>
      </c>
      <c r="AX1141" s="11" t="s">
        <v>8</v>
      </c>
      <c r="AY1141" s="226" t="s">
        <v>157</v>
      </c>
    </row>
    <row r="1142" spans="2:65" s="1" customFormat="1" ht="16.5" customHeight="1">
      <c r="B1142" s="38"/>
      <c r="C1142" s="248" t="s">
        <v>3619</v>
      </c>
      <c r="D1142" s="248" t="s">
        <v>223</v>
      </c>
      <c r="E1142" s="249" t="s">
        <v>1366</v>
      </c>
      <c r="F1142" s="250" t="s">
        <v>1367</v>
      </c>
      <c r="G1142" s="251" t="s">
        <v>434</v>
      </c>
      <c r="H1142" s="252">
        <v>3</v>
      </c>
      <c r="I1142" s="253"/>
      <c r="J1142" s="252">
        <f>ROUND(I1142*H1142,0)</f>
        <v>0</v>
      </c>
      <c r="K1142" s="250" t="s">
        <v>209</v>
      </c>
      <c r="L1142" s="254"/>
      <c r="M1142" s="255" t="s">
        <v>20</v>
      </c>
      <c r="N1142" s="256" t="s">
        <v>46</v>
      </c>
      <c r="O1142" s="79"/>
      <c r="P1142" s="212">
        <f>O1142*H1142</f>
        <v>0</v>
      </c>
      <c r="Q1142" s="212">
        <v>0</v>
      </c>
      <c r="R1142" s="212">
        <f>Q1142*H1142</f>
        <v>0</v>
      </c>
      <c r="S1142" s="212">
        <v>0</v>
      </c>
      <c r="T1142" s="213">
        <f>S1142*H1142</f>
        <v>0</v>
      </c>
      <c r="AR1142" s="17" t="s">
        <v>1353</v>
      </c>
      <c r="AT1142" s="17" t="s">
        <v>223</v>
      </c>
      <c r="AU1142" s="17" t="s">
        <v>165</v>
      </c>
      <c r="AY1142" s="17" t="s">
        <v>157</v>
      </c>
      <c r="BE1142" s="214">
        <f>IF(N1142="základní",J1142,0)</f>
        <v>0</v>
      </c>
      <c r="BF1142" s="214">
        <f>IF(N1142="snížená",J1142,0)</f>
        <v>0</v>
      </c>
      <c r="BG1142" s="214">
        <f>IF(N1142="zákl. přenesená",J1142,0)</f>
        <v>0</v>
      </c>
      <c r="BH1142" s="214">
        <f>IF(N1142="sníž. přenesená",J1142,0)</f>
        <v>0</v>
      </c>
      <c r="BI1142" s="214">
        <f>IF(N1142="nulová",J1142,0)</f>
        <v>0</v>
      </c>
      <c r="BJ1142" s="17" t="s">
        <v>165</v>
      </c>
      <c r="BK1142" s="214">
        <f>ROUND(I1142*H1142,0)</f>
        <v>0</v>
      </c>
      <c r="BL1142" s="17" t="s">
        <v>538</v>
      </c>
      <c r="BM1142" s="17" t="s">
        <v>3620</v>
      </c>
    </row>
    <row r="1143" spans="2:51" s="11" customFormat="1" ht="12">
      <c r="B1143" s="215"/>
      <c r="C1143" s="216"/>
      <c r="D1143" s="217" t="s">
        <v>167</v>
      </c>
      <c r="E1143" s="218" t="s">
        <v>20</v>
      </c>
      <c r="F1143" s="219" t="s">
        <v>175</v>
      </c>
      <c r="G1143" s="216"/>
      <c r="H1143" s="220">
        <v>3</v>
      </c>
      <c r="I1143" s="221"/>
      <c r="J1143" s="216"/>
      <c r="K1143" s="216"/>
      <c r="L1143" s="222"/>
      <c r="M1143" s="223"/>
      <c r="N1143" s="224"/>
      <c r="O1143" s="224"/>
      <c r="P1143" s="224"/>
      <c r="Q1143" s="224"/>
      <c r="R1143" s="224"/>
      <c r="S1143" s="224"/>
      <c r="T1143" s="225"/>
      <c r="AT1143" s="226" t="s">
        <v>167</v>
      </c>
      <c r="AU1143" s="226" t="s">
        <v>165</v>
      </c>
      <c r="AV1143" s="11" t="s">
        <v>165</v>
      </c>
      <c r="AW1143" s="11" t="s">
        <v>34</v>
      </c>
      <c r="AX1143" s="11" t="s">
        <v>8</v>
      </c>
      <c r="AY1143" s="226" t="s">
        <v>157</v>
      </c>
    </row>
    <row r="1144" spans="2:65" s="1" customFormat="1" ht="22.5" customHeight="1">
      <c r="B1144" s="38"/>
      <c r="C1144" s="204" t="s">
        <v>3621</v>
      </c>
      <c r="D1144" s="204" t="s">
        <v>159</v>
      </c>
      <c r="E1144" s="205" t="s">
        <v>1370</v>
      </c>
      <c r="F1144" s="206" t="s">
        <v>1371</v>
      </c>
      <c r="G1144" s="207" t="s">
        <v>231</v>
      </c>
      <c r="H1144" s="208">
        <v>39</v>
      </c>
      <c r="I1144" s="209"/>
      <c r="J1144" s="208">
        <f>ROUND(I1144*H1144,0)</f>
        <v>0</v>
      </c>
      <c r="K1144" s="206" t="s">
        <v>209</v>
      </c>
      <c r="L1144" s="43"/>
      <c r="M1144" s="210" t="s">
        <v>20</v>
      </c>
      <c r="N1144" s="211" t="s">
        <v>46</v>
      </c>
      <c r="O1144" s="79"/>
      <c r="P1144" s="212">
        <f>O1144*H1144</f>
        <v>0</v>
      </c>
      <c r="Q1144" s="212">
        <v>0</v>
      </c>
      <c r="R1144" s="212">
        <f>Q1144*H1144</f>
        <v>0</v>
      </c>
      <c r="S1144" s="212">
        <v>0</v>
      </c>
      <c r="T1144" s="213">
        <f>S1144*H1144</f>
        <v>0</v>
      </c>
      <c r="AR1144" s="17" t="s">
        <v>538</v>
      </c>
      <c r="AT1144" s="17" t="s">
        <v>159</v>
      </c>
      <c r="AU1144" s="17" t="s">
        <v>165</v>
      </c>
      <c r="AY1144" s="17" t="s">
        <v>157</v>
      </c>
      <c r="BE1144" s="214">
        <f>IF(N1144="základní",J1144,0)</f>
        <v>0</v>
      </c>
      <c r="BF1144" s="214">
        <f>IF(N1144="snížená",J1144,0)</f>
        <v>0</v>
      </c>
      <c r="BG1144" s="214">
        <f>IF(N1144="zákl. přenesená",J1144,0)</f>
        <v>0</v>
      </c>
      <c r="BH1144" s="214">
        <f>IF(N1144="sníž. přenesená",J1144,0)</f>
        <v>0</v>
      </c>
      <c r="BI1144" s="214">
        <f>IF(N1144="nulová",J1144,0)</f>
        <v>0</v>
      </c>
      <c r="BJ1144" s="17" t="s">
        <v>165</v>
      </c>
      <c r="BK1144" s="214">
        <f>ROUND(I1144*H1144,0)</f>
        <v>0</v>
      </c>
      <c r="BL1144" s="17" t="s">
        <v>538</v>
      </c>
      <c r="BM1144" s="17" t="s">
        <v>3622</v>
      </c>
    </row>
    <row r="1145" spans="2:51" s="11" customFormat="1" ht="12">
      <c r="B1145" s="215"/>
      <c r="C1145" s="216"/>
      <c r="D1145" s="217" t="s">
        <v>167</v>
      </c>
      <c r="E1145" s="218" t="s">
        <v>20</v>
      </c>
      <c r="F1145" s="219" t="s">
        <v>3623</v>
      </c>
      <c r="G1145" s="216"/>
      <c r="H1145" s="220">
        <v>39</v>
      </c>
      <c r="I1145" s="221"/>
      <c r="J1145" s="216"/>
      <c r="K1145" s="216"/>
      <c r="L1145" s="222"/>
      <c r="M1145" s="223"/>
      <c r="N1145" s="224"/>
      <c r="O1145" s="224"/>
      <c r="P1145" s="224"/>
      <c r="Q1145" s="224"/>
      <c r="R1145" s="224"/>
      <c r="S1145" s="224"/>
      <c r="T1145" s="225"/>
      <c r="AT1145" s="226" t="s">
        <v>167</v>
      </c>
      <c r="AU1145" s="226" t="s">
        <v>165</v>
      </c>
      <c r="AV1145" s="11" t="s">
        <v>165</v>
      </c>
      <c r="AW1145" s="11" t="s">
        <v>34</v>
      </c>
      <c r="AX1145" s="11" t="s">
        <v>8</v>
      </c>
      <c r="AY1145" s="226" t="s">
        <v>157</v>
      </c>
    </row>
    <row r="1146" spans="2:65" s="1" customFormat="1" ht="22.5" customHeight="1">
      <c r="B1146" s="38"/>
      <c r="C1146" s="204" t="s">
        <v>3624</v>
      </c>
      <c r="D1146" s="204" t="s">
        <v>159</v>
      </c>
      <c r="E1146" s="205" t="s">
        <v>1374</v>
      </c>
      <c r="F1146" s="206" t="s">
        <v>1375</v>
      </c>
      <c r="G1146" s="207" t="s">
        <v>231</v>
      </c>
      <c r="H1146" s="208">
        <v>12</v>
      </c>
      <c r="I1146" s="209"/>
      <c r="J1146" s="208">
        <f>ROUND(I1146*H1146,0)</f>
        <v>0</v>
      </c>
      <c r="K1146" s="206" t="s">
        <v>209</v>
      </c>
      <c r="L1146" s="43"/>
      <c r="M1146" s="210" t="s">
        <v>20</v>
      </c>
      <c r="N1146" s="211" t="s">
        <v>46</v>
      </c>
      <c r="O1146" s="79"/>
      <c r="P1146" s="212">
        <f>O1146*H1146</f>
        <v>0</v>
      </c>
      <c r="Q1146" s="212">
        <v>0</v>
      </c>
      <c r="R1146" s="212">
        <f>Q1146*H1146</f>
        <v>0</v>
      </c>
      <c r="S1146" s="212">
        <v>0</v>
      </c>
      <c r="T1146" s="213">
        <f>S1146*H1146</f>
        <v>0</v>
      </c>
      <c r="AR1146" s="17" t="s">
        <v>538</v>
      </c>
      <c r="AT1146" s="17" t="s">
        <v>159</v>
      </c>
      <c r="AU1146" s="17" t="s">
        <v>165</v>
      </c>
      <c r="AY1146" s="17" t="s">
        <v>157</v>
      </c>
      <c r="BE1146" s="214">
        <f>IF(N1146="základní",J1146,0)</f>
        <v>0</v>
      </c>
      <c r="BF1146" s="214">
        <f>IF(N1146="snížená",J1146,0)</f>
        <v>0</v>
      </c>
      <c r="BG1146" s="214">
        <f>IF(N1146="zákl. přenesená",J1146,0)</f>
        <v>0</v>
      </c>
      <c r="BH1146" s="214">
        <f>IF(N1146="sníž. přenesená",J1146,0)</f>
        <v>0</v>
      </c>
      <c r="BI1146" s="214">
        <f>IF(N1146="nulová",J1146,0)</f>
        <v>0</v>
      </c>
      <c r="BJ1146" s="17" t="s">
        <v>165</v>
      </c>
      <c r="BK1146" s="214">
        <f>ROUND(I1146*H1146,0)</f>
        <v>0</v>
      </c>
      <c r="BL1146" s="17" t="s">
        <v>538</v>
      </c>
      <c r="BM1146" s="17" t="s">
        <v>3625</v>
      </c>
    </row>
    <row r="1147" spans="2:51" s="11" customFormat="1" ht="12">
      <c r="B1147" s="215"/>
      <c r="C1147" s="216"/>
      <c r="D1147" s="217" t="s">
        <v>167</v>
      </c>
      <c r="E1147" s="218" t="s">
        <v>20</v>
      </c>
      <c r="F1147" s="219" t="s">
        <v>1658</v>
      </c>
      <c r="G1147" s="216"/>
      <c r="H1147" s="220">
        <v>12</v>
      </c>
      <c r="I1147" s="221"/>
      <c r="J1147" s="216"/>
      <c r="K1147" s="216"/>
      <c r="L1147" s="222"/>
      <c r="M1147" s="223"/>
      <c r="N1147" s="224"/>
      <c r="O1147" s="224"/>
      <c r="P1147" s="224"/>
      <c r="Q1147" s="224"/>
      <c r="R1147" s="224"/>
      <c r="S1147" s="224"/>
      <c r="T1147" s="225"/>
      <c r="AT1147" s="226" t="s">
        <v>167</v>
      </c>
      <c r="AU1147" s="226" t="s">
        <v>165</v>
      </c>
      <c r="AV1147" s="11" t="s">
        <v>165</v>
      </c>
      <c r="AW1147" s="11" t="s">
        <v>34</v>
      </c>
      <c r="AX1147" s="11" t="s">
        <v>8</v>
      </c>
      <c r="AY1147" s="226" t="s">
        <v>157</v>
      </c>
    </row>
    <row r="1148" spans="2:65" s="1" customFormat="1" ht="16.5" customHeight="1">
      <c r="B1148" s="38"/>
      <c r="C1148" s="248" t="s">
        <v>3626</v>
      </c>
      <c r="D1148" s="248" t="s">
        <v>223</v>
      </c>
      <c r="E1148" s="249" t="s">
        <v>1378</v>
      </c>
      <c r="F1148" s="250" t="s">
        <v>1379</v>
      </c>
      <c r="G1148" s="251" t="s">
        <v>434</v>
      </c>
      <c r="H1148" s="252">
        <v>6</v>
      </c>
      <c r="I1148" s="253"/>
      <c r="J1148" s="252">
        <f>ROUND(I1148*H1148,0)</f>
        <v>0</v>
      </c>
      <c r="K1148" s="250" t="s">
        <v>209</v>
      </c>
      <c r="L1148" s="254"/>
      <c r="M1148" s="255" t="s">
        <v>20</v>
      </c>
      <c r="N1148" s="256" t="s">
        <v>46</v>
      </c>
      <c r="O1148" s="79"/>
      <c r="P1148" s="212">
        <f>O1148*H1148</f>
        <v>0</v>
      </c>
      <c r="Q1148" s="212">
        <v>0</v>
      </c>
      <c r="R1148" s="212">
        <f>Q1148*H1148</f>
        <v>0</v>
      </c>
      <c r="S1148" s="212">
        <v>0</v>
      </c>
      <c r="T1148" s="213">
        <f>S1148*H1148</f>
        <v>0</v>
      </c>
      <c r="AR1148" s="17" t="s">
        <v>1353</v>
      </c>
      <c r="AT1148" s="17" t="s">
        <v>223</v>
      </c>
      <c r="AU1148" s="17" t="s">
        <v>165</v>
      </c>
      <c r="AY1148" s="17" t="s">
        <v>157</v>
      </c>
      <c r="BE1148" s="214">
        <f>IF(N1148="základní",J1148,0)</f>
        <v>0</v>
      </c>
      <c r="BF1148" s="214">
        <f>IF(N1148="snížená",J1148,0)</f>
        <v>0</v>
      </c>
      <c r="BG1148" s="214">
        <f>IF(N1148="zákl. přenesená",J1148,0)</f>
        <v>0</v>
      </c>
      <c r="BH1148" s="214">
        <f>IF(N1148="sníž. přenesená",J1148,0)</f>
        <v>0</v>
      </c>
      <c r="BI1148" s="214">
        <f>IF(N1148="nulová",J1148,0)</f>
        <v>0</v>
      </c>
      <c r="BJ1148" s="17" t="s">
        <v>165</v>
      </c>
      <c r="BK1148" s="214">
        <f>ROUND(I1148*H1148,0)</f>
        <v>0</v>
      </c>
      <c r="BL1148" s="17" t="s">
        <v>538</v>
      </c>
      <c r="BM1148" s="17" t="s">
        <v>3627</v>
      </c>
    </row>
    <row r="1149" spans="2:51" s="11" customFormat="1" ht="12">
      <c r="B1149" s="215"/>
      <c r="C1149" s="216"/>
      <c r="D1149" s="217" t="s">
        <v>167</v>
      </c>
      <c r="E1149" s="218" t="s">
        <v>20</v>
      </c>
      <c r="F1149" s="219" t="s">
        <v>191</v>
      </c>
      <c r="G1149" s="216"/>
      <c r="H1149" s="220">
        <v>6</v>
      </c>
      <c r="I1149" s="221"/>
      <c r="J1149" s="216"/>
      <c r="K1149" s="216"/>
      <c r="L1149" s="222"/>
      <c r="M1149" s="223"/>
      <c r="N1149" s="224"/>
      <c r="O1149" s="224"/>
      <c r="P1149" s="224"/>
      <c r="Q1149" s="224"/>
      <c r="R1149" s="224"/>
      <c r="S1149" s="224"/>
      <c r="T1149" s="225"/>
      <c r="AT1149" s="226" t="s">
        <v>167</v>
      </c>
      <c r="AU1149" s="226" t="s">
        <v>165</v>
      </c>
      <c r="AV1149" s="11" t="s">
        <v>165</v>
      </c>
      <c r="AW1149" s="11" t="s">
        <v>34</v>
      </c>
      <c r="AX1149" s="11" t="s">
        <v>8</v>
      </c>
      <c r="AY1149" s="226" t="s">
        <v>157</v>
      </c>
    </row>
    <row r="1150" spans="2:65" s="1" customFormat="1" ht="22.5" customHeight="1">
      <c r="B1150" s="38"/>
      <c r="C1150" s="204" t="s">
        <v>3628</v>
      </c>
      <c r="D1150" s="204" t="s">
        <v>159</v>
      </c>
      <c r="E1150" s="205" t="s">
        <v>1862</v>
      </c>
      <c r="F1150" s="206" t="s">
        <v>1863</v>
      </c>
      <c r="G1150" s="207" t="s">
        <v>707</v>
      </c>
      <c r="H1150" s="208">
        <v>1</v>
      </c>
      <c r="I1150" s="209"/>
      <c r="J1150" s="208">
        <f>ROUND(I1150*H1150,0)</f>
        <v>0</v>
      </c>
      <c r="K1150" s="206" t="s">
        <v>163</v>
      </c>
      <c r="L1150" s="43"/>
      <c r="M1150" s="210" t="s">
        <v>20</v>
      </c>
      <c r="N1150" s="211" t="s">
        <v>46</v>
      </c>
      <c r="O1150" s="79"/>
      <c r="P1150" s="212">
        <f>O1150*H1150</f>
        <v>0</v>
      </c>
      <c r="Q1150" s="212">
        <v>0</v>
      </c>
      <c r="R1150" s="212">
        <f>Q1150*H1150</f>
        <v>0</v>
      </c>
      <c r="S1150" s="212">
        <v>0</v>
      </c>
      <c r="T1150" s="213">
        <f>S1150*H1150</f>
        <v>0</v>
      </c>
      <c r="AR1150" s="17" t="s">
        <v>538</v>
      </c>
      <c r="AT1150" s="17" t="s">
        <v>159</v>
      </c>
      <c r="AU1150" s="17" t="s">
        <v>165</v>
      </c>
      <c r="AY1150" s="17" t="s">
        <v>157</v>
      </c>
      <c r="BE1150" s="214">
        <f>IF(N1150="základní",J1150,0)</f>
        <v>0</v>
      </c>
      <c r="BF1150" s="214">
        <f>IF(N1150="snížená",J1150,0)</f>
        <v>0</v>
      </c>
      <c r="BG1150" s="214">
        <f>IF(N1150="zákl. přenesená",J1150,0)</f>
        <v>0</v>
      </c>
      <c r="BH1150" s="214">
        <f>IF(N1150="sníž. přenesená",J1150,0)</f>
        <v>0</v>
      </c>
      <c r="BI1150" s="214">
        <f>IF(N1150="nulová",J1150,0)</f>
        <v>0</v>
      </c>
      <c r="BJ1150" s="17" t="s">
        <v>165</v>
      </c>
      <c r="BK1150" s="214">
        <f>ROUND(I1150*H1150,0)</f>
        <v>0</v>
      </c>
      <c r="BL1150" s="17" t="s">
        <v>538</v>
      </c>
      <c r="BM1150" s="17" t="s">
        <v>3629</v>
      </c>
    </row>
    <row r="1151" spans="2:51" s="11" customFormat="1" ht="12">
      <c r="B1151" s="215"/>
      <c r="C1151" s="216"/>
      <c r="D1151" s="217" t="s">
        <v>167</v>
      </c>
      <c r="E1151" s="218" t="s">
        <v>20</v>
      </c>
      <c r="F1151" s="219" t="s">
        <v>8</v>
      </c>
      <c r="G1151" s="216"/>
      <c r="H1151" s="220">
        <v>1</v>
      </c>
      <c r="I1151" s="221"/>
      <c r="J1151" s="216"/>
      <c r="K1151" s="216"/>
      <c r="L1151" s="222"/>
      <c r="M1151" s="268"/>
      <c r="N1151" s="269"/>
      <c r="O1151" s="269"/>
      <c r="P1151" s="269"/>
      <c r="Q1151" s="269"/>
      <c r="R1151" s="269"/>
      <c r="S1151" s="269"/>
      <c r="T1151" s="270"/>
      <c r="AT1151" s="226" t="s">
        <v>167</v>
      </c>
      <c r="AU1151" s="226" t="s">
        <v>165</v>
      </c>
      <c r="AV1151" s="11" t="s">
        <v>165</v>
      </c>
      <c r="AW1151" s="11" t="s">
        <v>34</v>
      </c>
      <c r="AX1151" s="11" t="s">
        <v>8</v>
      </c>
      <c r="AY1151" s="226" t="s">
        <v>157</v>
      </c>
    </row>
    <row r="1152" spans="2:12" s="1" customFormat="1" ht="6.95" customHeight="1">
      <c r="B1152" s="57"/>
      <c r="C1152" s="58"/>
      <c r="D1152" s="58"/>
      <c r="E1152" s="58"/>
      <c r="F1152" s="58"/>
      <c r="G1152" s="58"/>
      <c r="H1152" s="58"/>
      <c r="I1152" s="154"/>
      <c r="J1152" s="58"/>
      <c r="K1152" s="58"/>
      <c r="L1152" s="43"/>
    </row>
  </sheetData>
  <sheetProtection password="CC35" sheet="1" objects="1" scenarios="1" formatColumns="0" formatRows="0" autoFilter="0"/>
  <autoFilter ref="C113:K1151"/>
  <mergeCells count="9">
    <mergeCell ref="E7:H7"/>
    <mergeCell ref="E9:H9"/>
    <mergeCell ref="E18:H18"/>
    <mergeCell ref="E27:H27"/>
    <mergeCell ref="E48:H48"/>
    <mergeCell ref="E50:H50"/>
    <mergeCell ref="E104:H104"/>
    <mergeCell ref="E106:H10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6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23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7" t="s">
        <v>103</v>
      </c>
    </row>
    <row r="3" spans="2:46" ht="6.95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20"/>
      <c r="AT3" s="17" t="s">
        <v>8</v>
      </c>
    </row>
    <row r="4" spans="2:46" ht="24.95" customHeight="1">
      <c r="B4" s="20"/>
      <c r="D4" s="127" t="s">
        <v>107</v>
      </c>
      <c r="L4" s="20"/>
      <c r="M4" s="24" t="s">
        <v>11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128" t="s">
        <v>16</v>
      </c>
      <c r="L6" s="20"/>
    </row>
    <row r="7" spans="2:12" ht="16.5" customHeight="1">
      <c r="B7" s="20"/>
      <c r="E7" s="129" t="str">
        <f>'Rekapitulace stavby'!K6</f>
        <v>Klatovy bytový dům č. p. 391 392 393 - stavební úpravy</v>
      </c>
      <c r="F7" s="128"/>
      <c r="G7" s="128"/>
      <c r="H7" s="128"/>
      <c r="L7" s="20"/>
    </row>
    <row r="8" spans="2:12" s="1" customFormat="1" ht="12" customHeight="1">
      <c r="B8" s="43"/>
      <c r="D8" s="128" t="s">
        <v>108</v>
      </c>
      <c r="I8" s="130"/>
      <c r="L8" s="43"/>
    </row>
    <row r="9" spans="2:12" s="1" customFormat="1" ht="36.95" customHeight="1">
      <c r="B9" s="43"/>
      <c r="E9" s="131" t="s">
        <v>3630</v>
      </c>
      <c r="F9" s="1"/>
      <c r="G9" s="1"/>
      <c r="H9" s="1"/>
      <c r="I9" s="130"/>
      <c r="L9" s="43"/>
    </row>
    <row r="10" spans="2:12" s="1" customFormat="1" ht="12">
      <c r="B10" s="43"/>
      <c r="I10" s="130"/>
      <c r="L10" s="43"/>
    </row>
    <row r="11" spans="2:12" s="1" customFormat="1" ht="12" customHeight="1">
      <c r="B11" s="43"/>
      <c r="D11" s="128" t="s">
        <v>19</v>
      </c>
      <c r="F11" s="17" t="s">
        <v>20</v>
      </c>
      <c r="I11" s="132" t="s">
        <v>21</v>
      </c>
      <c r="J11" s="17" t="s">
        <v>20</v>
      </c>
      <c r="L11" s="43"/>
    </row>
    <row r="12" spans="2:12" s="1" customFormat="1" ht="12" customHeight="1">
      <c r="B12" s="43"/>
      <c r="D12" s="128" t="s">
        <v>22</v>
      </c>
      <c r="F12" s="17" t="s">
        <v>23</v>
      </c>
      <c r="I12" s="132" t="s">
        <v>24</v>
      </c>
      <c r="J12" s="133" t="str">
        <f>'Rekapitulace stavby'!AN8</f>
        <v>24. 4. 2019</v>
      </c>
      <c r="L12" s="43"/>
    </row>
    <row r="13" spans="2:12" s="1" customFormat="1" ht="10.8" customHeight="1">
      <c r="B13" s="43"/>
      <c r="I13" s="130"/>
      <c r="L13" s="43"/>
    </row>
    <row r="14" spans="2:12" s="1" customFormat="1" ht="12" customHeight="1">
      <c r="B14" s="43"/>
      <c r="D14" s="128" t="s">
        <v>28</v>
      </c>
      <c r="I14" s="132" t="s">
        <v>29</v>
      </c>
      <c r="J14" s="17" t="s">
        <v>20</v>
      </c>
      <c r="L14" s="43"/>
    </row>
    <row r="15" spans="2:12" s="1" customFormat="1" ht="18" customHeight="1">
      <c r="B15" s="43"/>
      <c r="E15" s="17" t="s">
        <v>23</v>
      </c>
      <c r="I15" s="132" t="s">
        <v>31</v>
      </c>
      <c r="J15" s="17" t="s">
        <v>20</v>
      </c>
      <c r="L15" s="43"/>
    </row>
    <row r="16" spans="2:12" s="1" customFormat="1" ht="6.95" customHeight="1">
      <c r="B16" s="43"/>
      <c r="I16" s="130"/>
      <c r="L16" s="43"/>
    </row>
    <row r="17" spans="2:12" s="1" customFormat="1" ht="12" customHeight="1">
      <c r="B17" s="43"/>
      <c r="D17" s="128" t="s">
        <v>32</v>
      </c>
      <c r="I17" s="132" t="s">
        <v>29</v>
      </c>
      <c r="J17" s="33" t="str">
        <f>'Rekapitulace stavby'!AN13</f>
        <v>Vyplň údaj</v>
      </c>
      <c r="L17" s="43"/>
    </row>
    <row r="18" spans="2:12" s="1" customFormat="1" ht="18" customHeight="1">
      <c r="B18" s="43"/>
      <c r="E18" s="33" t="str">
        <f>'Rekapitulace stavby'!E14</f>
        <v>Vyplň údaj</v>
      </c>
      <c r="F18" s="17"/>
      <c r="G18" s="17"/>
      <c r="H18" s="17"/>
      <c r="I18" s="132" t="s">
        <v>31</v>
      </c>
      <c r="J18" s="33" t="str">
        <f>'Rekapitulace stavby'!AN14</f>
        <v>Vyplň údaj</v>
      </c>
      <c r="L18" s="43"/>
    </row>
    <row r="19" spans="2:12" s="1" customFormat="1" ht="6.95" customHeight="1">
      <c r="B19" s="43"/>
      <c r="I19" s="130"/>
      <c r="L19" s="43"/>
    </row>
    <row r="20" spans="2:12" s="1" customFormat="1" ht="12" customHeight="1">
      <c r="B20" s="43"/>
      <c r="D20" s="128" t="s">
        <v>35</v>
      </c>
      <c r="I20" s="132" t="s">
        <v>29</v>
      </c>
      <c r="J20" s="17" t="s">
        <v>20</v>
      </c>
      <c r="L20" s="43"/>
    </row>
    <row r="21" spans="2:12" s="1" customFormat="1" ht="18" customHeight="1">
      <c r="B21" s="43"/>
      <c r="E21" s="17" t="s">
        <v>23</v>
      </c>
      <c r="I21" s="132" t="s">
        <v>31</v>
      </c>
      <c r="J21" s="17" t="s">
        <v>20</v>
      </c>
      <c r="L21" s="43"/>
    </row>
    <row r="22" spans="2:12" s="1" customFormat="1" ht="6.95" customHeight="1">
      <c r="B22" s="43"/>
      <c r="I22" s="130"/>
      <c r="L22" s="43"/>
    </row>
    <row r="23" spans="2:12" s="1" customFormat="1" ht="12" customHeight="1">
      <c r="B23" s="43"/>
      <c r="D23" s="128" t="s">
        <v>37</v>
      </c>
      <c r="I23" s="132" t="s">
        <v>29</v>
      </c>
      <c r="J23" s="17" t="str">
        <f>IF('Rekapitulace stavby'!AN19="","",'Rekapitulace stavby'!AN19)</f>
        <v/>
      </c>
      <c r="L23" s="43"/>
    </row>
    <row r="24" spans="2:12" s="1" customFormat="1" ht="18" customHeight="1">
      <c r="B24" s="43"/>
      <c r="E24" s="17" t="str">
        <f>IF('Rekapitulace stavby'!E20="","",'Rekapitulace stavby'!E20)</f>
        <v xml:space="preserve"> </v>
      </c>
      <c r="I24" s="132" t="s">
        <v>31</v>
      </c>
      <c r="J24" s="17" t="str">
        <f>IF('Rekapitulace stavby'!AN20="","",'Rekapitulace stavby'!AN20)</f>
        <v/>
      </c>
      <c r="L24" s="43"/>
    </row>
    <row r="25" spans="2:12" s="1" customFormat="1" ht="6.95" customHeight="1">
      <c r="B25" s="43"/>
      <c r="I25" s="130"/>
      <c r="L25" s="43"/>
    </row>
    <row r="26" spans="2:12" s="1" customFormat="1" ht="12" customHeight="1">
      <c r="B26" s="43"/>
      <c r="D26" s="128" t="s">
        <v>38</v>
      </c>
      <c r="I26" s="130"/>
      <c r="L26" s="43"/>
    </row>
    <row r="27" spans="2:12" s="6" customFormat="1" ht="16.5" customHeight="1">
      <c r="B27" s="134"/>
      <c r="E27" s="135" t="s">
        <v>20</v>
      </c>
      <c r="F27" s="135"/>
      <c r="G27" s="135"/>
      <c r="H27" s="135"/>
      <c r="I27" s="136"/>
      <c r="L27" s="134"/>
    </row>
    <row r="28" spans="2:12" s="1" customFormat="1" ht="6.95" customHeight="1">
      <c r="B28" s="43"/>
      <c r="I28" s="130"/>
      <c r="L28" s="43"/>
    </row>
    <row r="29" spans="2:12" s="1" customFormat="1" ht="6.95" customHeight="1">
      <c r="B29" s="43"/>
      <c r="D29" s="71"/>
      <c r="E29" s="71"/>
      <c r="F29" s="71"/>
      <c r="G29" s="71"/>
      <c r="H29" s="71"/>
      <c r="I29" s="137"/>
      <c r="J29" s="71"/>
      <c r="K29" s="71"/>
      <c r="L29" s="43"/>
    </row>
    <row r="30" spans="2:12" s="1" customFormat="1" ht="25.4" customHeight="1">
      <c r="B30" s="43"/>
      <c r="D30" s="138" t="s">
        <v>40</v>
      </c>
      <c r="I30" s="130"/>
      <c r="J30" s="139">
        <f>ROUND(J100,2)</f>
        <v>0</v>
      </c>
      <c r="L30" s="43"/>
    </row>
    <row r="31" spans="2:12" s="1" customFormat="1" ht="6.95" customHeight="1">
      <c r="B31" s="43"/>
      <c r="D31" s="71"/>
      <c r="E31" s="71"/>
      <c r="F31" s="71"/>
      <c r="G31" s="71"/>
      <c r="H31" s="71"/>
      <c r="I31" s="137"/>
      <c r="J31" s="71"/>
      <c r="K31" s="71"/>
      <c r="L31" s="43"/>
    </row>
    <row r="32" spans="2:12" s="1" customFormat="1" ht="14.4" customHeight="1">
      <c r="B32" s="43"/>
      <c r="F32" s="140" t="s">
        <v>42</v>
      </c>
      <c r="I32" s="141" t="s">
        <v>41</v>
      </c>
      <c r="J32" s="140" t="s">
        <v>43</v>
      </c>
      <c r="L32" s="43"/>
    </row>
    <row r="33" spans="2:12" s="1" customFormat="1" ht="14.4" customHeight="1">
      <c r="B33" s="43"/>
      <c r="D33" s="128" t="s">
        <v>44</v>
      </c>
      <c r="E33" s="128" t="s">
        <v>45</v>
      </c>
      <c r="F33" s="142">
        <f>ROUND((SUM(BE100:BE368)),2)</f>
        <v>0</v>
      </c>
      <c r="I33" s="143">
        <v>0.21</v>
      </c>
      <c r="J33" s="142">
        <f>ROUND(((SUM(BE100:BE368))*I33),2)</f>
        <v>0</v>
      </c>
      <c r="L33" s="43"/>
    </row>
    <row r="34" spans="2:12" s="1" customFormat="1" ht="14.4" customHeight="1">
      <c r="B34" s="43"/>
      <c r="E34" s="128" t="s">
        <v>46</v>
      </c>
      <c r="F34" s="142">
        <f>ROUND((SUM(BF100:BF368)),2)</f>
        <v>0</v>
      </c>
      <c r="I34" s="143">
        <v>0.15</v>
      </c>
      <c r="J34" s="142">
        <f>ROUND(((SUM(BF100:BF368))*I34),2)</f>
        <v>0</v>
      </c>
      <c r="L34" s="43"/>
    </row>
    <row r="35" spans="2:12" s="1" customFormat="1" ht="14.4" customHeight="1" hidden="1">
      <c r="B35" s="43"/>
      <c r="E35" s="128" t="s">
        <v>47</v>
      </c>
      <c r="F35" s="142">
        <f>ROUND((SUM(BG100:BG368)),2)</f>
        <v>0</v>
      </c>
      <c r="I35" s="143">
        <v>0.21</v>
      </c>
      <c r="J35" s="142">
        <f>0</f>
        <v>0</v>
      </c>
      <c r="L35" s="43"/>
    </row>
    <row r="36" spans="2:12" s="1" customFormat="1" ht="14.4" customHeight="1" hidden="1">
      <c r="B36" s="43"/>
      <c r="E36" s="128" t="s">
        <v>48</v>
      </c>
      <c r="F36" s="142">
        <f>ROUND((SUM(BH100:BH368)),2)</f>
        <v>0</v>
      </c>
      <c r="I36" s="143">
        <v>0.15</v>
      </c>
      <c r="J36" s="142">
        <f>0</f>
        <v>0</v>
      </c>
      <c r="L36" s="43"/>
    </row>
    <row r="37" spans="2:12" s="1" customFormat="1" ht="14.4" customHeight="1" hidden="1">
      <c r="B37" s="43"/>
      <c r="E37" s="128" t="s">
        <v>49</v>
      </c>
      <c r="F37" s="142">
        <f>ROUND((SUM(BI100:BI368)),2)</f>
        <v>0</v>
      </c>
      <c r="I37" s="143">
        <v>0</v>
      </c>
      <c r="J37" s="142">
        <f>0</f>
        <v>0</v>
      </c>
      <c r="L37" s="43"/>
    </row>
    <row r="38" spans="2:12" s="1" customFormat="1" ht="6.95" customHeight="1">
      <c r="B38" s="43"/>
      <c r="I38" s="130"/>
      <c r="L38" s="43"/>
    </row>
    <row r="39" spans="2:12" s="1" customFormat="1" ht="25.4" customHeight="1">
      <c r="B39" s="43"/>
      <c r="C39" s="144"/>
      <c r="D39" s="145" t="s">
        <v>50</v>
      </c>
      <c r="E39" s="146"/>
      <c r="F39" s="146"/>
      <c r="G39" s="147" t="s">
        <v>51</v>
      </c>
      <c r="H39" s="148" t="s">
        <v>52</v>
      </c>
      <c r="I39" s="149"/>
      <c r="J39" s="150">
        <f>SUM(J30:J37)</f>
        <v>0</v>
      </c>
      <c r="K39" s="151"/>
      <c r="L39" s="43"/>
    </row>
    <row r="40" spans="2:12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3"/>
    </row>
    <row r="44" spans="2:12" s="1" customFormat="1" ht="6.95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3"/>
    </row>
    <row r="45" spans="2:12" s="1" customFormat="1" ht="24.95" customHeight="1">
      <c r="B45" s="38"/>
      <c r="C45" s="23" t="s">
        <v>110</v>
      </c>
      <c r="D45" s="39"/>
      <c r="E45" s="39"/>
      <c r="F45" s="39"/>
      <c r="G45" s="39"/>
      <c r="H45" s="39"/>
      <c r="I45" s="130"/>
      <c r="J45" s="39"/>
      <c r="K45" s="39"/>
      <c r="L45" s="43"/>
    </row>
    <row r="46" spans="2:12" s="1" customFormat="1" ht="6.95" customHeight="1">
      <c r="B46" s="38"/>
      <c r="C46" s="39"/>
      <c r="D46" s="39"/>
      <c r="E46" s="39"/>
      <c r="F46" s="39"/>
      <c r="G46" s="39"/>
      <c r="H46" s="39"/>
      <c r="I46" s="130"/>
      <c r="J46" s="39"/>
      <c r="K46" s="39"/>
      <c r="L46" s="43"/>
    </row>
    <row r="47" spans="2:12" s="1" customFormat="1" ht="12" customHeight="1">
      <c r="B47" s="38"/>
      <c r="C47" s="32" t="s">
        <v>16</v>
      </c>
      <c r="D47" s="39"/>
      <c r="E47" s="39"/>
      <c r="F47" s="39"/>
      <c r="G47" s="39"/>
      <c r="H47" s="39"/>
      <c r="I47" s="130"/>
      <c r="J47" s="39"/>
      <c r="K47" s="39"/>
      <c r="L47" s="43"/>
    </row>
    <row r="48" spans="2:12" s="1" customFormat="1" ht="16.5" customHeight="1">
      <c r="B48" s="38"/>
      <c r="C48" s="39"/>
      <c r="D48" s="39"/>
      <c r="E48" s="158" t="str">
        <f>E7</f>
        <v>Klatovy bytový dům č. p. 391 392 393 - stavební úpravy</v>
      </c>
      <c r="F48" s="32"/>
      <c r="G48" s="32"/>
      <c r="H48" s="32"/>
      <c r="I48" s="130"/>
      <c r="J48" s="39"/>
      <c r="K48" s="39"/>
      <c r="L48" s="43"/>
    </row>
    <row r="49" spans="2:12" s="1" customFormat="1" ht="12" customHeight="1">
      <c r="B49" s="38"/>
      <c r="C49" s="32" t="s">
        <v>108</v>
      </c>
      <c r="D49" s="39"/>
      <c r="E49" s="39"/>
      <c r="F49" s="39"/>
      <c r="G49" s="39"/>
      <c r="H49" s="39"/>
      <c r="I49" s="130"/>
      <c r="J49" s="39"/>
      <c r="K49" s="39"/>
      <c r="L49" s="43"/>
    </row>
    <row r="50" spans="2:12" s="1" customFormat="1" ht="16.5" customHeight="1">
      <c r="B50" s="38"/>
      <c r="C50" s="39"/>
      <c r="D50" s="39"/>
      <c r="E50" s="64" t="str">
        <f>E9</f>
        <v>03-2 - SO 03-2 Bytový dům č. p. 393 - nezpůsobilé náklady</v>
      </c>
      <c r="F50" s="39"/>
      <c r="G50" s="39"/>
      <c r="H50" s="39"/>
      <c r="I50" s="130"/>
      <c r="J50" s="39"/>
      <c r="K50" s="39"/>
      <c r="L50" s="43"/>
    </row>
    <row r="51" spans="2:12" s="1" customFormat="1" ht="6.95" customHeight="1">
      <c r="B51" s="38"/>
      <c r="C51" s="39"/>
      <c r="D51" s="39"/>
      <c r="E51" s="39"/>
      <c r="F51" s="39"/>
      <c r="G51" s="39"/>
      <c r="H51" s="39"/>
      <c r="I51" s="130"/>
      <c r="J51" s="39"/>
      <c r="K51" s="39"/>
      <c r="L51" s="43"/>
    </row>
    <row r="52" spans="2:12" s="1" customFormat="1" ht="12" customHeight="1">
      <c r="B52" s="38"/>
      <c r="C52" s="32" t="s">
        <v>22</v>
      </c>
      <c r="D52" s="39"/>
      <c r="E52" s="39"/>
      <c r="F52" s="27" t="str">
        <f>F12</f>
        <v xml:space="preserve"> </v>
      </c>
      <c r="G52" s="39"/>
      <c r="H52" s="39"/>
      <c r="I52" s="132" t="s">
        <v>24</v>
      </c>
      <c r="J52" s="67" t="str">
        <f>IF(J12="","",J12)</f>
        <v>24. 4. 2019</v>
      </c>
      <c r="K52" s="39"/>
      <c r="L52" s="43"/>
    </row>
    <row r="53" spans="2:12" s="1" customFormat="1" ht="6.95" customHeight="1">
      <c r="B53" s="38"/>
      <c r="C53" s="39"/>
      <c r="D53" s="39"/>
      <c r="E53" s="39"/>
      <c r="F53" s="39"/>
      <c r="G53" s="39"/>
      <c r="H53" s="39"/>
      <c r="I53" s="130"/>
      <c r="J53" s="39"/>
      <c r="K53" s="39"/>
      <c r="L53" s="43"/>
    </row>
    <row r="54" spans="2:12" s="1" customFormat="1" ht="13.65" customHeight="1">
      <c r="B54" s="38"/>
      <c r="C54" s="32" t="s">
        <v>28</v>
      </c>
      <c r="D54" s="39"/>
      <c r="E54" s="39"/>
      <c r="F54" s="27" t="str">
        <f>E15</f>
        <v xml:space="preserve"> </v>
      </c>
      <c r="G54" s="39"/>
      <c r="H54" s="39"/>
      <c r="I54" s="132" t="s">
        <v>35</v>
      </c>
      <c r="J54" s="36" t="str">
        <f>E21</f>
        <v xml:space="preserve"> </v>
      </c>
      <c r="K54" s="39"/>
      <c r="L54" s="43"/>
    </row>
    <row r="55" spans="2:12" s="1" customFormat="1" ht="13.65" customHeight="1">
      <c r="B55" s="38"/>
      <c r="C55" s="32" t="s">
        <v>32</v>
      </c>
      <c r="D55" s="39"/>
      <c r="E55" s="39"/>
      <c r="F55" s="27" t="str">
        <f>IF(E18="","",E18)</f>
        <v>Vyplň údaj</v>
      </c>
      <c r="G55" s="39"/>
      <c r="H55" s="39"/>
      <c r="I55" s="132" t="s">
        <v>37</v>
      </c>
      <c r="J55" s="36" t="str">
        <f>E24</f>
        <v xml:space="preserve"> </v>
      </c>
      <c r="K55" s="39"/>
      <c r="L55" s="43"/>
    </row>
    <row r="56" spans="2:12" s="1" customFormat="1" ht="10.3" customHeight="1">
      <c r="B56" s="38"/>
      <c r="C56" s="39"/>
      <c r="D56" s="39"/>
      <c r="E56" s="39"/>
      <c r="F56" s="39"/>
      <c r="G56" s="39"/>
      <c r="H56" s="39"/>
      <c r="I56" s="130"/>
      <c r="J56" s="39"/>
      <c r="K56" s="39"/>
      <c r="L56" s="43"/>
    </row>
    <row r="57" spans="2:12" s="1" customFormat="1" ht="29.25" customHeight="1">
      <c r="B57" s="38"/>
      <c r="C57" s="159" t="s">
        <v>111</v>
      </c>
      <c r="D57" s="160"/>
      <c r="E57" s="160"/>
      <c r="F57" s="160"/>
      <c r="G57" s="160"/>
      <c r="H57" s="160"/>
      <c r="I57" s="161"/>
      <c r="J57" s="162" t="s">
        <v>112</v>
      </c>
      <c r="K57" s="160"/>
      <c r="L57" s="43"/>
    </row>
    <row r="58" spans="2:12" s="1" customFormat="1" ht="10.3" customHeight="1">
      <c r="B58" s="38"/>
      <c r="C58" s="39"/>
      <c r="D58" s="39"/>
      <c r="E58" s="39"/>
      <c r="F58" s="39"/>
      <c r="G58" s="39"/>
      <c r="H58" s="39"/>
      <c r="I58" s="130"/>
      <c r="J58" s="39"/>
      <c r="K58" s="39"/>
      <c r="L58" s="43"/>
    </row>
    <row r="59" spans="2:47" s="1" customFormat="1" ht="22.8" customHeight="1">
      <c r="B59" s="38"/>
      <c r="C59" s="163" t="s">
        <v>72</v>
      </c>
      <c r="D59" s="39"/>
      <c r="E59" s="39"/>
      <c r="F59" s="39"/>
      <c r="G59" s="39"/>
      <c r="H59" s="39"/>
      <c r="I59" s="130"/>
      <c r="J59" s="97">
        <f>J100</f>
        <v>0</v>
      </c>
      <c r="K59" s="39"/>
      <c r="L59" s="43"/>
      <c r="AU59" s="17" t="s">
        <v>113</v>
      </c>
    </row>
    <row r="60" spans="2:12" s="7" customFormat="1" ht="24.95" customHeight="1">
      <c r="B60" s="164"/>
      <c r="C60" s="165"/>
      <c r="D60" s="166" t="s">
        <v>1382</v>
      </c>
      <c r="E60" s="167"/>
      <c r="F60" s="167"/>
      <c r="G60" s="167"/>
      <c r="H60" s="167"/>
      <c r="I60" s="168"/>
      <c r="J60" s="169">
        <f>J101</f>
        <v>0</v>
      </c>
      <c r="K60" s="165"/>
      <c r="L60" s="170"/>
    </row>
    <row r="61" spans="2:12" s="8" customFormat="1" ht="19.9" customHeight="1">
      <c r="B61" s="171"/>
      <c r="C61" s="172"/>
      <c r="D61" s="173" t="s">
        <v>115</v>
      </c>
      <c r="E61" s="174"/>
      <c r="F61" s="174"/>
      <c r="G61" s="174"/>
      <c r="H61" s="174"/>
      <c r="I61" s="175"/>
      <c r="J61" s="176">
        <f>J102</f>
        <v>0</v>
      </c>
      <c r="K61" s="172"/>
      <c r="L61" s="177"/>
    </row>
    <row r="62" spans="2:12" s="8" customFormat="1" ht="19.9" customHeight="1">
      <c r="B62" s="171"/>
      <c r="C62" s="172"/>
      <c r="D62" s="173" t="s">
        <v>120</v>
      </c>
      <c r="E62" s="174"/>
      <c r="F62" s="174"/>
      <c r="G62" s="174"/>
      <c r="H62" s="174"/>
      <c r="I62" s="175"/>
      <c r="J62" s="176">
        <f>J106</f>
        <v>0</v>
      </c>
      <c r="K62" s="172"/>
      <c r="L62" s="177"/>
    </row>
    <row r="63" spans="2:12" s="8" customFormat="1" ht="19.9" customHeight="1">
      <c r="B63" s="171"/>
      <c r="C63" s="172"/>
      <c r="D63" s="173" t="s">
        <v>121</v>
      </c>
      <c r="E63" s="174"/>
      <c r="F63" s="174"/>
      <c r="G63" s="174"/>
      <c r="H63" s="174"/>
      <c r="I63" s="175"/>
      <c r="J63" s="176">
        <f>J113</f>
        <v>0</v>
      </c>
      <c r="K63" s="172"/>
      <c r="L63" s="177"/>
    </row>
    <row r="64" spans="2:12" s="8" customFormat="1" ht="19.9" customHeight="1">
      <c r="B64" s="171"/>
      <c r="C64" s="172"/>
      <c r="D64" s="173" t="s">
        <v>122</v>
      </c>
      <c r="E64" s="174"/>
      <c r="F64" s="174"/>
      <c r="G64" s="174"/>
      <c r="H64" s="174"/>
      <c r="I64" s="175"/>
      <c r="J64" s="176">
        <f>J122</f>
        <v>0</v>
      </c>
      <c r="K64" s="172"/>
      <c r="L64" s="177"/>
    </row>
    <row r="65" spans="2:12" s="8" customFormat="1" ht="19.9" customHeight="1">
      <c r="B65" s="171"/>
      <c r="C65" s="172"/>
      <c r="D65" s="173" t="s">
        <v>123</v>
      </c>
      <c r="E65" s="174"/>
      <c r="F65" s="174"/>
      <c r="G65" s="174"/>
      <c r="H65" s="174"/>
      <c r="I65" s="175"/>
      <c r="J65" s="176">
        <f>J124</f>
        <v>0</v>
      </c>
      <c r="K65" s="172"/>
      <c r="L65" s="177"/>
    </row>
    <row r="66" spans="2:12" s="7" customFormat="1" ht="24.95" customHeight="1">
      <c r="B66" s="164"/>
      <c r="C66" s="165"/>
      <c r="D66" s="166" t="s">
        <v>125</v>
      </c>
      <c r="E66" s="167"/>
      <c r="F66" s="167"/>
      <c r="G66" s="167"/>
      <c r="H66" s="167"/>
      <c r="I66" s="168"/>
      <c r="J66" s="169">
        <f>J126</f>
        <v>0</v>
      </c>
      <c r="K66" s="165"/>
      <c r="L66" s="170"/>
    </row>
    <row r="67" spans="2:12" s="8" customFormat="1" ht="19.9" customHeight="1">
      <c r="B67" s="171"/>
      <c r="C67" s="172"/>
      <c r="D67" s="173" t="s">
        <v>129</v>
      </c>
      <c r="E67" s="174"/>
      <c r="F67" s="174"/>
      <c r="G67" s="174"/>
      <c r="H67" s="174"/>
      <c r="I67" s="175"/>
      <c r="J67" s="176">
        <f>J127</f>
        <v>0</v>
      </c>
      <c r="K67" s="172"/>
      <c r="L67" s="177"/>
    </row>
    <row r="68" spans="2:12" s="8" customFormat="1" ht="19.9" customHeight="1">
      <c r="B68" s="171"/>
      <c r="C68" s="172"/>
      <c r="D68" s="173" t="s">
        <v>1383</v>
      </c>
      <c r="E68" s="174"/>
      <c r="F68" s="174"/>
      <c r="G68" s="174"/>
      <c r="H68" s="174"/>
      <c r="I68" s="175"/>
      <c r="J68" s="176">
        <f>J144</f>
        <v>0</v>
      </c>
      <c r="K68" s="172"/>
      <c r="L68" s="177"/>
    </row>
    <row r="69" spans="2:12" s="8" customFormat="1" ht="19.9" customHeight="1">
      <c r="B69" s="171"/>
      <c r="C69" s="172"/>
      <c r="D69" s="173" t="s">
        <v>3631</v>
      </c>
      <c r="E69" s="174"/>
      <c r="F69" s="174"/>
      <c r="G69" s="174"/>
      <c r="H69" s="174"/>
      <c r="I69" s="175"/>
      <c r="J69" s="176">
        <f>J166</f>
        <v>0</v>
      </c>
      <c r="K69" s="172"/>
      <c r="L69" s="177"/>
    </row>
    <row r="70" spans="2:12" s="8" customFormat="1" ht="19.9" customHeight="1">
      <c r="B70" s="171"/>
      <c r="C70" s="172"/>
      <c r="D70" s="173" t="s">
        <v>1385</v>
      </c>
      <c r="E70" s="174"/>
      <c r="F70" s="174"/>
      <c r="G70" s="174"/>
      <c r="H70" s="174"/>
      <c r="I70" s="175"/>
      <c r="J70" s="176">
        <f>J191</f>
        <v>0</v>
      </c>
      <c r="K70" s="172"/>
      <c r="L70" s="177"/>
    </row>
    <row r="71" spans="2:12" s="8" customFormat="1" ht="19.9" customHeight="1">
      <c r="B71" s="171"/>
      <c r="C71" s="172"/>
      <c r="D71" s="173" t="s">
        <v>1386</v>
      </c>
      <c r="E71" s="174"/>
      <c r="F71" s="174"/>
      <c r="G71" s="174"/>
      <c r="H71" s="174"/>
      <c r="I71" s="175"/>
      <c r="J71" s="176">
        <f>J226</f>
        <v>0</v>
      </c>
      <c r="K71" s="172"/>
      <c r="L71" s="177"/>
    </row>
    <row r="72" spans="2:12" s="8" customFormat="1" ht="19.9" customHeight="1">
      <c r="B72" s="171"/>
      <c r="C72" s="172"/>
      <c r="D72" s="173" t="s">
        <v>138</v>
      </c>
      <c r="E72" s="174"/>
      <c r="F72" s="174"/>
      <c r="G72" s="174"/>
      <c r="H72" s="174"/>
      <c r="I72" s="175"/>
      <c r="J72" s="176">
        <f>J250</f>
        <v>0</v>
      </c>
      <c r="K72" s="172"/>
      <c r="L72" s="177"/>
    </row>
    <row r="73" spans="2:12" s="8" customFormat="1" ht="19.9" customHeight="1">
      <c r="B73" s="171"/>
      <c r="C73" s="172"/>
      <c r="D73" s="173" t="s">
        <v>1387</v>
      </c>
      <c r="E73" s="174"/>
      <c r="F73" s="174"/>
      <c r="G73" s="174"/>
      <c r="H73" s="174"/>
      <c r="I73" s="175"/>
      <c r="J73" s="176">
        <f>J269</f>
        <v>0</v>
      </c>
      <c r="K73" s="172"/>
      <c r="L73" s="177"/>
    </row>
    <row r="74" spans="2:12" s="8" customFormat="1" ht="19.9" customHeight="1">
      <c r="B74" s="171"/>
      <c r="C74" s="172"/>
      <c r="D74" s="173" t="s">
        <v>1388</v>
      </c>
      <c r="E74" s="174"/>
      <c r="F74" s="174"/>
      <c r="G74" s="174"/>
      <c r="H74" s="174"/>
      <c r="I74" s="175"/>
      <c r="J74" s="176">
        <f>J278</f>
        <v>0</v>
      </c>
      <c r="K74" s="172"/>
      <c r="L74" s="177"/>
    </row>
    <row r="75" spans="2:12" s="7" customFormat="1" ht="24.95" customHeight="1">
      <c r="B75" s="164"/>
      <c r="C75" s="165"/>
      <c r="D75" s="166" t="s">
        <v>141</v>
      </c>
      <c r="E75" s="167"/>
      <c r="F75" s="167"/>
      <c r="G75" s="167"/>
      <c r="H75" s="167"/>
      <c r="I75" s="168"/>
      <c r="J75" s="169">
        <f>J287</f>
        <v>0</v>
      </c>
      <c r="K75" s="165"/>
      <c r="L75" s="170"/>
    </row>
    <row r="76" spans="2:12" s="8" customFormat="1" ht="19.9" customHeight="1">
      <c r="B76" s="171"/>
      <c r="C76" s="172"/>
      <c r="D76" s="173" t="s">
        <v>1389</v>
      </c>
      <c r="E76" s="174"/>
      <c r="F76" s="174"/>
      <c r="G76" s="174"/>
      <c r="H76" s="174"/>
      <c r="I76" s="175"/>
      <c r="J76" s="176">
        <f>J288</f>
        <v>0</v>
      </c>
      <c r="K76" s="172"/>
      <c r="L76" s="177"/>
    </row>
    <row r="77" spans="2:12" s="7" customFormat="1" ht="24.95" customHeight="1">
      <c r="B77" s="164"/>
      <c r="C77" s="165"/>
      <c r="D77" s="166" t="s">
        <v>1390</v>
      </c>
      <c r="E77" s="167"/>
      <c r="F77" s="167"/>
      <c r="G77" s="167"/>
      <c r="H77" s="167"/>
      <c r="I77" s="168"/>
      <c r="J77" s="169">
        <f>J361</f>
        <v>0</v>
      </c>
      <c r="K77" s="165"/>
      <c r="L77" s="170"/>
    </row>
    <row r="78" spans="2:12" s="8" customFormat="1" ht="19.9" customHeight="1">
      <c r="B78" s="171"/>
      <c r="C78" s="172"/>
      <c r="D78" s="173" t="s">
        <v>1391</v>
      </c>
      <c r="E78" s="174"/>
      <c r="F78" s="174"/>
      <c r="G78" s="174"/>
      <c r="H78" s="174"/>
      <c r="I78" s="175"/>
      <c r="J78" s="176">
        <f>J362</f>
        <v>0</v>
      </c>
      <c r="K78" s="172"/>
      <c r="L78" s="177"/>
    </row>
    <row r="79" spans="2:12" s="8" customFormat="1" ht="19.9" customHeight="1">
      <c r="B79" s="171"/>
      <c r="C79" s="172"/>
      <c r="D79" s="173" t="s">
        <v>1392</v>
      </c>
      <c r="E79" s="174"/>
      <c r="F79" s="174"/>
      <c r="G79" s="174"/>
      <c r="H79" s="174"/>
      <c r="I79" s="175"/>
      <c r="J79" s="176">
        <f>J364</f>
        <v>0</v>
      </c>
      <c r="K79" s="172"/>
      <c r="L79" s="177"/>
    </row>
    <row r="80" spans="2:12" s="8" customFormat="1" ht="19.9" customHeight="1">
      <c r="B80" s="171"/>
      <c r="C80" s="172"/>
      <c r="D80" s="173" t="s">
        <v>1393</v>
      </c>
      <c r="E80" s="174"/>
      <c r="F80" s="174"/>
      <c r="G80" s="174"/>
      <c r="H80" s="174"/>
      <c r="I80" s="175"/>
      <c r="J80" s="176">
        <f>J366</f>
        <v>0</v>
      </c>
      <c r="K80" s="172"/>
      <c r="L80" s="177"/>
    </row>
    <row r="81" spans="2:12" s="1" customFormat="1" ht="21.8" customHeight="1">
      <c r="B81" s="38"/>
      <c r="C81" s="39"/>
      <c r="D81" s="39"/>
      <c r="E81" s="39"/>
      <c r="F81" s="39"/>
      <c r="G81" s="39"/>
      <c r="H81" s="39"/>
      <c r="I81" s="130"/>
      <c r="J81" s="39"/>
      <c r="K81" s="39"/>
      <c r="L81" s="43"/>
    </row>
    <row r="82" spans="2:12" s="1" customFormat="1" ht="6.95" customHeight="1">
      <c r="B82" s="57"/>
      <c r="C82" s="58"/>
      <c r="D82" s="58"/>
      <c r="E82" s="58"/>
      <c r="F82" s="58"/>
      <c r="G82" s="58"/>
      <c r="H82" s="58"/>
      <c r="I82" s="154"/>
      <c r="J82" s="58"/>
      <c r="K82" s="58"/>
      <c r="L82" s="43"/>
    </row>
    <row r="86" spans="2:12" s="1" customFormat="1" ht="6.95" customHeight="1">
      <c r="B86" s="59"/>
      <c r="C86" s="60"/>
      <c r="D86" s="60"/>
      <c r="E86" s="60"/>
      <c r="F86" s="60"/>
      <c r="G86" s="60"/>
      <c r="H86" s="60"/>
      <c r="I86" s="157"/>
      <c r="J86" s="60"/>
      <c r="K86" s="60"/>
      <c r="L86" s="43"/>
    </row>
    <row r="87" spans="2:12" s="1" customFormat="1" ht="24.95" customHeight="1">
      <c r="B87" s="38"/>
      <c r="C87" s="23" t="s">
        <v>143</v>
      </c>
      <c r="D87" s="39"/>
      <c r="E87" s="39"/>
      <c r="F87" s="39"/>
      <c r="G87" s="39"/>
      <c r="H87" s="39"/>
      <c r="I87" s="130"/>
      <c r="J87" s="39"/>
      <c r="K87" s="39"/>
      <c r="L87" s="43"/>
    </row>
    <row r="88" spans="2:12" s="1" customFormat="1" ht="6.95" customHeight="1">
      <c r="B88" s="38"/>
      <c r="C88" s="39"/>
      <c r="D88" s="39"/>
      <c r="E88" s="39"/>
      <c r="F88" s="39"/>
      <c r="G88" s="39"/>
      <c r="H88" s="39"/>
      <c r="I88" s="130"/>
      <c r="J88" s="39"/>
      <c r="K88" s="39"/>
      <c r="L88" s="43"/>
    </row>
    <row r="89" spans="2:12" s="1" customFormat="1" ht="12" customHeight="1">
      <c r="B89" s="38"/>
      <c r="C89" s="32" t="s">
        <v>16</v>
      </c>
      <c r="D89" s="39"/>
      <c r="E89" s="39"/>
      <c r="F89" s="39"/>
      <c r="G89" s="39"/>
      <c r="H89" s="39"/>
      <c r="I89" s="130"/>
      <c r="J89" s="39"/>
      <c r="K89" s="39"/>
      <c r="L89" s="43"/>
    </row>
    <row r="90" spans="2:12" s="1" customFormat="1" ht="16.5" customHeight="1">
      <c r="B90" s="38"/>
      <c r="C90" s="39"/>
      <c r="D90" s="39"/>
      <c r="E90" s="158" t="str">
        <f>E7</f>
        <v>Klatovy bytový dům č. p. 391 392 393 - stavební úpravy</v>
      </c>
      <c r="F90" s="32"/>
      <c r="G90" s="32"/>
      <c r="H90" s="32"/>
      <c r="I90" s="130"/>
      <c r="J90" s="39"/>
      <c r="K90" s="39"/>
      <c r="L90" s="43"/>
    </row>
    <row r="91" spans="2:12" s="1" customFormat="1" ht="12" customHeight="1">
      <c r="B91" s="38"/>
      <c r="C91" s="32" t="s">
        <v>108</v>
      </c>
      <c r="D91" s="39"/>
      <c r="E91" s="39"/>
      <c r="F91" s="39"/>
      <c r="G91" s="39"/>
      <c r="H91" s="39"/>
      <c r="I91" s="130"/>
      <c r="J91" s="39"/>
      <c r="K91" s="39"/>
      <c r="L91" s="43"/>
    </row>
    <row r="92" spans="2:12" s="1" customFormat="1" ht="16.5" customHeight="1">
      <c r="B92" s="38"/>
      <c r="C92" s="39"/>
      <c r="D92" s="39"/>
      <c r="E92" s="64" t="str">
        <f>E9</f>
        <v>03-2 - SO 03-2 Bytový dům č. p. 393 - nezpůsobilé náklady</v>
      </c>
      <c r="F92" s="39"/>
      <c r="G92" s="39"/>
      <c r="H92" s="39"/>
      <c r="I92" s="130"/>
      <c r="J92" s="39"/>
      <c r="K92" s="39"/>
      <c r="L92" s="43"/>
    </row>
    <row r="93" spans="2:12" s="1" customFormat="1" ht="6.95" customHeight="1">
      <c r="B93" s="38"/>
      <c r="C93" s="39"/>
      <c r="D93" s="39"/>
      <c r="E93" s="39"/>
      <c r="F93" s="39"/>
      <c r="G93" s="39"/>
      <c r="H93" s="39"/>
      <c r="I93" s="130"/>
      <c r="J93" s="39"/>
      <c r="K93" s="39"/>
      <c r="L93" s="43"/>
    </row>
    <row r="94" spans="2:12" s="1" customFormat="1" ht="12" customHeight="1">
      <c r="B94" s="38"/>
      <c r="C94" s="32" t="s">
        <v>22</v>
      </c>
      <c r="D94" s="39"/>
      <c r="E94" s="39"/>
      <c r="F94" s="27" t="str">
        <f>F12</f>
        <v xml:space="preserve"> </v>
      </c>
      <c r="G94" s="39"/>
      <c r="H94" s="39"/>
      <c r="I94" s="132" t="s">
        <v>24</v>
      </c>
      <c r="J94" s="67" t="str">
        <f>IF(J12="","",J12)</f>
        <v>24. 4. 2019</v>
      </c>
      <c r="K94" s="39"/>
      <c r="L94" s="43"/>
    </row>
    <row r="95" spans="2:12" s="1" customFormat="1" ht="6.95" customHeight="1">
      <c r="B95" s="38"/>
      <c r="C95" s="39"/>
      <c r="D95" s="39"/>
      <c r="E95" s="39"/>
      <c r="F95" s="39"/>
      <c r="G95" s="39"/>
      <c r="H95" s="39"/>
      <c r="I95" s="130"/>
      <c r="J95" s="39"/>
      <c r="K95" s="39"/>
      <c r="L95" s="43"/>
    </row>
    <row r="96" spans="2:12" s="1" customFormat="1" ht="13.65" customHeight="1">
      <c r="B96" s="38"/>
      <c r="C96" s="32" t="s">
        <v>28</v>
      </c>
      <c r="D96" s="39"/>
      <c r="E96" s="39"/>
      <c r="F96" s="27" t="str">
        <f>E15</f>
        <v xml:space="preserve"> </v>
      </c>
      <c r="G96" s="39"/>
      <c r="H96" s="39"/>
      <c r="I96" s="132" t="s">
        <v>35</v>
      </c>
      <c r="J96" s="36" t="str">
        <f>E21</f>
        <v xml:space="preserve"> </v>
      </c>
      <c r="K96" s="39"/>
      <c r="L96" s="43"/>
    </row>
    <row r="97" spans="2:12" s="1" customFormat="1" ht="13.65" customHeight="1">
      <c r="B97" s="38"/>
      <c r="C97" s="32" t="s">
        <v>32</v>
      </c>
      <c r="D97" s="39"/>
      <c r="E97" s="39"/>
      <c r="F97" s="27" t="str">
        <f>IF(E18="","",E18)</f>
        <v>Vyplň údaj</v>
      </c>
      <c r="G97" s="39"/>
      <c r="H97" s="39"/>
      <c r="I97" s="132" t="s">
        <v>37</v>
      </c>
      <c r="J97" s="36" t="str">
        <f>E24</f>
        <v xml:space="preserve"> </v>
      </c>
      <c r="K97" s="39"/>
      <c r="L97" s="43"/>
    </row>
    <row r="98" spans="2:12" s="1" customFormat="1" ht="10.3" customHeight="1">
      <c r="B98" s="38"/>
      <c r="C98" s="39"/>
      <c r="D98" s="39"/>
      <c r="E98" s="39"/>
      <c r="F98" s="39"/>
      <c r="G98" s="39"/>
      <c r="H98" s="39"/>
      <c r="I98" s="130"/>
      <c r="J98" s="39"/>
      <c r="K98" s="39"/>
      <c r="L98" s="43"/>
    </row>
    <row r="99" spans="2:20" s="9" customFormat="1" ht="29.25" customHeight="1">
      <c r="B99" s="178"/>
      <c r="C99" s="179" t="s">
        <v>144</v>
      </c>
      <c r="D99" s="180" t="s">
        <v>59</v>
      </c>
      <c r="E99" s="180" t="s">
        <v>55</v>
      </c>
      <c r="F99" s="180" t="s">
        <v>56</v>
      </c>
      <c r="G99" s="180" t="s">
        <v>145</v>
      </c>
      <c r="H99" s="180" t="s">
        <v>146</v>
      </c>
      <c r="I99" s="181" t="s">
        <v>147</v>
      </c>
      <c r="J99" s="180" t="s">
        <v>112</v>
      </c>
      <c r="K99" s="182" t="s">
        <v>148</v>
      </c>
      <c r="L99" s="183"/>
      <c r="M99" s="87" t="s">
        <v>20</v>
      </c>
      <c r="N99" s="88" t="s">
        <v>44</v>
      </c>
      <c r="O99" s="88" t="s">
        <v>149</v>
      </c>
      <c r="P99" s="88" t="s">
        <v>150</v>
      </c>
      <c r="Q99" s="88" t="s">
        <v>151</v>
      </c>
      <c r="R99" s="88" t="s">
        <v>152</v>
      </c>
      <c r="S99" s="88" t="s">
        <v>153</v>
      </c>
      <c r="T99" s="89" t="s">
        <v>154</v>
      </c>
    </row>
    <row r="100" spans="2:63" s="1" customFormat="1" ht="22.8" customHeight="1">
      <c r="B100" s="38"/>
      <c r="C100" s="94" t="s">
        <v>155</v>
      </c>
      <c r="D100" s="39"/>
      <c r="E100" s="39"/>
      <c r="F100" s="39"/>
      <c r="G100" s="39"/>
      <c r="H100" s="39"/>
      <c r="I100" s="130"/>
      <c r="J100" s="184">
        <f>BK100</f>
        <v>0</v>
      </c>
      <c r="K100" s="39"/>
      <c r="L100" s="43"/>
      <c r="M100" s="90"/>
      <c r="N100" s="91"/>
      <c r="O100" s="91"/>
      <c r="P100" s="185">
        <f>P101+P126+P287+P361</f>
        <v>0</v>
      </c>
      <c r="Q100" s="91"/>
      <c r="R100" s="185">
        <f>R101+R126+R287+R361</f>
        <v>28.702051</v>
      </c>
      <c r="S100" s="91"/>
      <c r="T100" s="186">
        <f>T101+T126+T287+T361</f>
        <v>0</v>
      </c>
      <c r="AT100" s="17" t="s">
        <v>73</v>
      </c>
      <c r="AU100" s="17" t="s">
        <v>113</v>
      </c>
      <c r="BK100" s="187">
        <f>BK101+BK126+BK287+BK361</f>
        <v>0</v>
      </c>
    </row>
    <row r="101" spans="2:63" s="10" customFormat="1" ht="25.9" customHeight="1">
      <c r="B101" s="188"/>
      <c r="C101" s="189"/>
      <c r="D101" s="190" t="s">
        <v>73</v>
      </c>
      <c r="E101" s="191" t="s">
        <v>156</v>
      </c>
      <c r="F101" s="191" t="s">
        <v>1394</v>
      </c>
      <c r="G101" s="189"/>
      <c r="H101" s="189"/>
      <c r="I101" s="192"/>
      <c r="J101" s="193">
        <f>BK101</f>
        <v>0</v>
      </c>
      <c r="K101" s="189"/>
      <c r="L101" s="194"/>
      <c r="M101" s="195"/>
      <c r="N101" s="196"/>
      <c r="O101" s="196"/>
      <c r="P101" s="197">
        <f>P102+P106+P113+P122+P124</f>
        <v>0</v>
      </c>
      <c r="Q101" s="196"/>
      <c r="R101" s="197">
        <f>R102+R106+R113+R122+R124</f>
        <v>27.7262292</v>
      </c>
      <c r="S101" s="196"/>
      <c r="T101" s="198">
        <f>T102+T106+T113+T122+T124</f>
        <v>0</v>
      </c>
      <c r="AR101" s="199" t="s">
        <v>8</v>
      </c>
      <c r="AT101" s="200" t="s">
        <v>73</v>
      </c>
      <c r="AU101" s="200" t="s">
        <v>74</v>
      </c>
      <c r="AY101" s="199" t="s">
        <v>157</v>
      </c>
      <c r="BK101" s="201">
        <f>BK102+BK106+BK113+BK122+BK124</f>
        <v>0</v>
      </c>
    </row>
    <row r="102" spans="2:63" s="10" customFormat="1" ht="22.8" customHeight="1">
      <c r="B102" s="188"/>
      <c r="C102" s="189"/>
      <c r="D102" s="190" t="s">
        <v>73</v>
      </c>
      <c r="E102" s="202" t="s">
        <v>8</v>
      </c>
      <c r="F102" s="202" t="s">
        <v>158</v>
      </c>
      <c r="G102" s="189"/>
      <c r="H102" s="189"/>
      <c r="I102" s="192"/>
      <c r="J102" s="203">
        <f>BK102</f>
        <v>0</v>
      </c>
      <c r="K102" s="189"/>
      <c r="L102" s="194"/>
      <c r="M102" s="195"/>
      <c r="N102" s="196"/>
      <c r="O102" s="196"/>
      <c r="P102" s="197">
        <f>SUM(P103:P105)</f>
        <v>0</v>
      </c>
      <c r="Q102" s="196"/>
      <c r="R102" s="197">
        <f>SUM(R103:R105)</f>
        <v>0</v>
      </c>
      <c r="S102" s="196"/>
      <c r="T102" s="198">
        <f>SUM(T103:T105)</f>
        <v>0</v>
      </c>
      <c r="AR102" s="199" t="s">
        <v>8</v>
      </c>
      <c r="AT102" s="200" t="s">
        <v>73</v>
      </c>
      <c r="AU102" s="200" t="s">
        <v>8</v>
      </c>
      <c r="AY102" s="199" t="s">
        <v>157</v>
      </c>
      <c r="BK102" s="201">
        <f>SUM(BK103:BK105)</f>
        <v>0</v>
      </c>
    </row>
    <row r="103" spans="2:65" s="1" customFormat="1" ht="22.5" customHeight="1">
      <c r="B103" s="38"/>
      <c r="C103" s="204" t="s">
        <v>8</v>
      </c>
      <c r="D103" s="204" t="s">
        <v>159</v>
      </c>
      <c r="E103" s="205" t="s">
        <v>1395</v>
      </c>
      <c r="F103" s="206" t="s">
        <v>1396</v>
      </c>
      <c r="G103" s="207" t="s">
        <v>514</v>
      </c>
      <c r="H103" s="208">
        <v>53.88</v>
      </c>
      <c r="I103" s="209"/>
      <c r="J103" s="208">
        <f>ROUND(I103*H103,0)</f>
        <v>0</v>
      </c>
      <c r="K103" s="206" t="s">
        <v>163</v>
      </c>
      <c r="L103" s="43"/>
      <c r="M103" s="210" t="s">
        <v>20</v>
      </c>
      <c r="N103" s="211" t="s">
        <v>46</v>
      </c>
      <c r="O103" s="79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AR103" s="17" t="s">
        <v>164</v>
      </c>
      <c r="AT103" s="17" t="s">
        <v>159</v>
      </c>
      <c r="AU103" s="17" t="s">
        <v>165</v>
      </c>
      <c r="AY103" s="17" t="s">
        <v>157</v>
      </c>
      <c r="BE103" s="214">
        <f>IF(N103="základní",J103,0)</f>
        <v>0</v>
      </c>
      <c r="BF103" s="214">
        <f>IF(N103="snížená",J103,0)</f>
        <v>0</v>
      </c>
      <c r="BG103" s="214">
        <f>IF(N103="zákl. přenesená",J103,0)</f>
        <v>0</v>
      </c>
      <c r="BH103" s="214">
        <f>IF(N103="sníž. přenesená",J103,0)</f>
        <v>0</v>
      </c>
      <c r="BI103" s="214">
        <f>IF(N103="nulová",J103,0)</f>
        <v>0</v>
      </c>
      <c r="BJ103" s="17" t="s">
        <v>165</v>
      </c>
      <c r="BK103" s="214">
        <f>ROUND(I103*H103,0)</f>
        <v>0</v>
      </c>
      <c r="BL103" s="17" t="s">
        <v>164</v>
      </c>
      <c r="BM103" s="17" t="s">
        <v>3632</v>
      </c>
    </row>
    <row r="104" spans="2:51" s="11" customFormat="1" ht="12">
      <c r="B104" s="215"/>
      <c r="C104" s="216"/>
      <c r="D104" s="217" t="s">
        <v>167</v>
      </c>
      <c r="E104" s="218" t="s">
        <v>20</v>
      </c>
      <c r="F104" s="219" t="s">
        <v>1398</v>
      </c>
      <c r="G104" s="216"/>
      <c r="H104" s="220">
        <v>53.88</v>
      </c>
      <c r="I104" s="221"/>
      <c r="J104" s="216"/>
      <c r="K104" s="216"/>
      <c r="L104" s="222"/>
      <c r="M104" s="223"/>
      <c r="N104" s="224"/>
      <c r="O104" s="224"/>
      <c r="P104" s="224"/>
      <c r="Q104" s="224"/>
      <c r="R104" s="224"/>
      <c r="S104" s="224"/>
      <c r="T104" s="225"/>
      <c r="AT104" s="226" t="s">
        <v>167</v>
      </c>
      <c r="AU104" s="226" t="s">
        <v>165</v>
      </c>
      <c r="AV104" s="11" t="s">
        <v>165</v>
      </c>
      <c r="AW104" s="11" t="s">
        <v>34</v>
      </c>
      <c r="AX104" s="11" t="s">
        <v>74</v>
      </c>
      <c r="AY104" s="226" t="s">
        <v>157</v>
      </c>
    </row>
    <row r="105" spans="2:51" s="12" customFormat="1" ht="12">
      <c r="B105" s="227"/>
      <c r="C105" s="228"/>
      <c r="D105" s="217" t="s">
        <v>167</v>
      </c>
      <c r="E105" s="229" t="s">
        <v>20</v>
      </c>
      <c r="F105" s="230" t="s">
        <v>169</v>
      </c>
      <c r="G105" s="228"/>
      <c r="H105" s="231">
        <v>53.88</v>
      </c>
      <c r="I105" s="232"/>
      <c r="J105" s="228"/>
      <c r="K105" s="228"/>
      <c r="L105" s="233"/>
      <c r="M105" s="234"/>
      <c r="N105" s="235"/>
      <c r="O105" s="235"/>
      <c r="P105" s="235"/>
      <c r="Q105" s="235"/>
      <c r="R105" s="235"/>
      <c r="S105" s="235"/>
      <c r="T105" s="236"/>
      <c r="AT105" s="237" t="s">
        <v>167</v>
      </c>
      <c r="AU105" s="237" t="s">
        <v>165</v>
      </c>
      <c r="AV105" s="12" t="s">
        <v>164</v>
      </c>
      <c r="AW105" s="12" t="s">
        <v>34</v>
      </c>
      <c r="AX105" s="12" t="s">
        <v>8</v>
      </c>
      <c r="AY105" s="237" t="s">
        <v>157</v>
      </c>
    </row>
    <row r="106" spans="2:63" s="10" customFormat="1" ht="22.8" customHeight="1">
      <c r="B106" s="188"/>
      <c r="C106" s="189"/>
      <c r="D106" s="190" t="s">
        <v>73</v>
      </c>
      <c r="E106" s="202" t="s">
        <v>191</v>
      </c>
      <c r="F106" s="202" t="s">
        <v>256</v>
      </c>
      <c r="G106" s="189"/>
      <c r="H106" s="189"/>
      <c r="I106" s="192"/>
      <c r="J106" s="203">
        <f>BK106</f>
        <v>0</v>
      </c>
      <c r="K106" s="189"/>
      <c r="L106" s="194"/>
      <c r="M106" s="195"/>
      <c r="N106" s="196"/>
      <c r="O106" s="196"/>
      <c r="P106" s="197">
        <f>SUM(P107:P112)</f>
        <v>0</v>
      </c>
      <c r="Q106" s="196"/>
      <c r="R106" s="197">
        <f>SUM(R107:R112)</f>
        <v>5.304786</v>
      </c>
      <c r="S106" s="196"/>
      <c r="T106" s="198">
        <f>SUM(T107:T112)</f>
        <v>0</v>
      </c>
      <c r="AR106" s="199" t="s">
        <v>8</v>
      </c>
      <c r="AT106" s="200" t="s">
        <v>73</v>
      </c>
      <c r="AU106" s="200" t="s">
        <v>8</v>
      </c>
      <c r="AY106" s="199" t="s">
        <v>157</v>
      </c>
      <c r="BK106" s="201">
        <f>SUM(BK107:BK112)</f>
        <v>0</v>
      </c>
    </row>
    <row r="107" spans="2:65" s="1" customFormat="1" ht="16.5" customHeight="1">
      <c r="B107" s="38"/>
      <c r="C107" s="204" t="s">
        <v>165</v>
      </c>
      <c r="D107" s="204" t="s">
        <v>159</v>
      </c>
      <c r="E107" s="205" t="s">
        <v>1399</v>
      </c>
      <c r="F107" s="206" t="s">
        <v>1400</v>
      </c>
      <c r="G107" s="207" t="s">
        <v>162</v>
      </c>
      <c r="H107" s="208">
        <v>3.7</v>
      </c>
      <c r="I107" s="209"/>
      <c r="J107" s="208">
        <f>ROUND(I107*H107,0)</f>
        <v>0</v>
      </c>
      <c r="K107" s="206" t="s">
        <v>163</v>
      </c>
      <c r="L107" s="43"/>
      <c r="M107" s="210" t="s">
        <v>20</v>
      </c>
      <c r="N107" s="211" t="s">
        <v>46</v>
      </c>
      <c r="O107" s="79"/>
      <c r="P107" s="212">
        <f>O107*H107</f>
        <v>0</v>
      </c>
      <c r="Q107" s="212">
        <v>0.4593</v>
      </c>
      <c r="R107" s="212">
        <f>Q107*H107</f>
        <v>1.69941</v>
      </c>
      <c r="S107" s="212">
        <v>0</v>
      </c>
      <c r="T107" s="213">
        <f>S107*H107</f>
        <v>0</v>
      </c>
      <c r="AR107" s="17" t="s">
        <v>164</v>
      </c>
      <c r="AT107" s="17" t="s">
        <v>159</v>
      </c>
      <c r="AU107" s="17" t="s">
        <v>165</v>
      </c>
      <c r="AY107" s="17" t="s">
        <v>157</v>
      </c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17" t="s">
        <v>165</v>
      </c>
      <c r="BK107" s="214">
        <f>ROUND(I107*H107,0)</f>
        <v>0</v>
      </c>
      <c r="BL107" s="17" t="s">
        <v>164</v>
      </c>
      <c r="BM107" s="17" t="s">
        <v>3633</v>
      </c>
    </row>
    <row r="108" spans="2:51" s="11" customFormat="1" ht="12">
      <c r="B108" s="215"/>
      <c r="C108" s="216"/>
      <c r="D108" s="217" t="s">
        <v>167</v>
      </c>
      <c r="E108" s="218" t="s">
        <v>20</v>
      </c>
      <c r="F108" s="219" t="s">
        <v>3634</v>
      </c>
      <c r="G108" s="216"/>
      <c r="H108" s="220">
        <v>3.7</v>
      </c>
      <c r="I108" s="221"/>
      <c r="J108" s="216"/>
      <c r="K108" s="216"/>
      <c r="L108" s="222"/>
      <c r="M108" s="223"/>
      <c r="N108" s="224"/>
      <c r="O108" s="224"/>
      <c r="P108" s="224"/>
      <c r="Q108" s="224"/>
      <c r="R108" s="224"/>
      <c r="S108" s="224"/>
      <c r="T108" s="225"/>
      <c r="AT108" s="226" t="s">
        <v>167</v>
      </c>
      <c r="AU108" s="226" t="s">
        <v>165</v>
      </c>
      <c r="AV108" s="11" t="s">
        <v>165</v>
      </c>
      <c r="AW108" s="11" t="s">
        <v>34</v>
      </c>
      <c r="AX108" s="11" t="s">
        <v>8</v>
      </c>
      <c r="AY108" s="226" t="s">
        <v>157</v>
      </c>
    </row>
    <row r="109" spans="2:65" s="1" customFormat="1" ht="16.5" customHeight="1">
      <c r="B109" s="38"/>
      <c r="C109" s="204" t="s">
        <v>175</v>
      </c>
      <c r="D109" s="204" t="s">
        <v>159</v>
      </c>
      <c r="E109" s="205" t="s">
        <v>1403</v>
      </c>
      <c r="F109" s="206" t="s">
        <v>1404</v>
      </c>
      <c r="G109" s="207" t="s">
        <v>162</v>
      </c>
      <c r="H109" s="208">
        <v>12.3</v>
      </c>
      <c r="I109" s="209"/>
      <c r="J109" s="208">
        <f>ROUND(I109*H109,0)</f>
        <v>0</v>
      </c>
      <c r="K109" s="206" t="s">
        <v>163</v>
      </c>
      <c r="L109" s="43"/>
      <c r="M109" s="210" t="s">
        <v>20</v>
      </c>
      <c r="N109" s="211" t="s">
        <v>46</v>
      </c>
      <c r="O109" s="79"/>
      <c r="P109" s="212">
        <f>O109*H109</f>
        <v>0</v>
      </c>
      <c r="Q109" s="212">
        <v>0.29312</v>
      </c>
      <c r="R109" s="212">
        <f>Q109*H109</f>
        <v>3.605376</v>
      </c>
      <c r="S109" s="212">
        <v>0</v>
      </c>
      <c r="T109" s="213">
        <f>S109*H109</f>
        <v>0</v>
      </c>
      <c r="AR109" s="17" t="s">
        <v>164</v>
      </c>
      <c r="AT109" s="17" t="s">
        <v>159</v>
      </c>
      <c r="AU109" s="17" t="s">
        <v>165</v>
      </c>
      <c r="AY109" s="17" t="s">
        <v>157</v>
      </c>
      <c r="BE109" s="214">
        <f>IF(N109="základní",J109,0)</f>
        <v>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17" t="s">
        <v>165</v>
      </c>
      <c r="BK109" s="214">
        <f>ROUND(I109*H109,0)</f>
        <v>0</v>
      </c>
      <c r="BL109" s="17" t="s">
        <v>164</v>
      </c>
      <c r="BM109" s="17" t="s">
        <v>3635</v>
      </c>
    </row>
    <row r="110" spans="2:51" s="11" customFormat="1" ht="12">
      <c r="B110" s="215"/>
      <c r="C110" s="216"/>
      <c r="D110" s="217" t="s">
        <v>167</v>
      </c>
      <c r="E110" s="218" t="s">
        <v>20</v>
      </c>
      <c r="F110" s="219" t="s">
        <v>1406</v>
      </c>
      <c r="G110" s="216"/>
      <c r="H110" s="220">
        <v>4.8</v>
      </c>
      <c r="I110" s="221"/>
      <c r="J110" s="216"/>
      <c r="K110" s="216"/>
      <c r="L110" s="222"/>
      <c r="M110" s="223"/>
      <c r="N110" s="224"/>
      <c r="O110" s="224"/>
      <c r="P110" s="224"/>
      <c r="Q110" s="224"/>
      <c r="R110" s="224"/>
      <c r="S110" s="224"/>
      <c r="T110" s="225"/>
      <c r="AT110" s="226" t="s">
        <v>167</v>
      </c>
      <c r="AU110" s="226" t="s">
        <v>165</v>
      </c>
      <c r="AV110" s="11" t="s">
        <v>165</v>
      </c>
      <c r="AW110" s="11" t="s">
        <v>34</v>
      </c>
      <c r="AX110" s="11" t="s">
        <v>74</v>
      </c>
      <c r="AY110" s="226" t="s">
        <v>157</v>
      </c>
    </row>
    <row r="111" spans="2:51" s="11" customFormat="1" ht="12">
      <c r="B111" s="215"/>
      <c r="C111" s="216"/>
      <c r="D111" s="217" t="s">
        <v>167</v>
      </c>
      <c r="E111" s="218" t="s">
        <v>20</v>
      </c>
      <c r="F111" s="219" t="s">
        <v>1407</v>
      </c>
      <c r="G111" s="216"/>
      <c r="H111" s="220">
        <v>7.5</v>
      </c>
      <c r="I111" s="221"/>
      <c r="J111" s="216"/>
      <c r="K111" s="216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167</v>
      </c>
      <c r="AU111" s="226" t="s">
        <v>165</v>
      </c>
      <c r="AV111" s="11" t="s">
        <v>165</v>
      </c>
      <c r="AW111" s="11" t="s">
        <v>34</v>
      </c>
      <c r="AX111" s="11" t="s">
        <v>74</v>
      </c>
      <c r="AY111" s="226" t="s">
        <v>157</v>
      </c>
    </row>
    <row r="112" spans="2:51" s="12" customFormat="1" ht="12">
      <c r="B112" s="227"/>
      <c r="C112" s="228"/>
      <c r="D112" s="217" t="s">
        <v>167</v>
      </c>
      <c r="E112" s="229" t="s">
        <v>20</v>
      </c>
      <c r="F112" s="230" t="s">
        <v>169</v>
      </c>
      <c r="G112" s="228"/>
      <c r="H112" s="231">
        <v>12.3</v>
      </c>
      <c r="I112" s="232"/>
      <c r="J112" s="228"/>
      <c r="K112" s="228"/>
      <c r="L112" s="233"/>
      <c r="M112" s="234"/>
      <c r="N112" s="235"/>
      <c r="O112" s="235"/>
      <c r="P112" s="235"/>
      <c r="Q112" s="235"/>
      <c r="R112" s="235"/>
      <c r="S112" s="235"/>
      <c r="T112" s="236"/>
      <c r="AT112" s="237" t="s">
        <v>167</v>
      </c>
      <c r="AU112" s="237" t="s">
        <v>165</v>
      </c>
      <c r="AV112" s="12" t="s">
        <v>164</v>
      </c>
      <c r="AW112" s="12" t="s">
        <v>34</v>
      </c>
      <c r="AX112" s="12" t="s">
        <v>8</v>
      </c>
      <c r="AY112" s="237" t="s">
        <v>157</v>
      </c>
    </row>
    <row r="113" spans="2:63" s="10" customFormat="1" ht="22.8" customHeight="1">
      <c r="B113" s="188"/>
      <c r="C113" s="189"/>
      <c r="D113" s="190" t="s">
        <v>73</v>
      </c>
      <c r="E113" s="202" t="s">
        <v>205</v>
      </c>
      <c r="F113" s="202" t="s">
        <v>430</v>
      </c>
      <c r="G113" s="189"/>
      <c r="H113" s="189"/>
      <c r="I113" s="192"/>
      <c r="J113" s="203">
        <f>BK113</f>
        <v>0</v>
      </c>
      <c r="K113" s="189"/>
      <c r="L113" s="194"/>
      <c r="M113" s="195"/>
      <c r="N113" s="196"/>
      <c r="O113" s="196"/>
      <c r="P113" s="197">
        <f>SUM(P114:P121)</f>
        <v>0</v>
      </c>
      <c r="Q113" s="196"/>
      <c r="R113" s="197">
        <f>SUM(R114:R121)</f>
        <v>22.4214432</v>
      </c>
      <c r="S113" s="196"/>
      <c r="T113" s="198">
        <f>SUM(T114:T121)</f>
        <v>0</v>
      </c>
      <c r="AR113" s="199" t="s">
        <v>8</v>
      </c>
      <c r="AT113" s="200" t="s">
        <v>73</v>
      </c>
      <c r="AU113" s="200" t="s">
        <v>8</v>
      </c>
      <c r="AY113" s="199" t="s">
        <v>157</v>
      </c>
      <c r="BK113" s="201">
        <f>SUM(BK114:BK121)</f>
        <v>0</v>
      </c>
    </row>
    <row r="114" spans="2:65" s="1" customFormat="1" ht="22.5" customHeight="1">
      <c r="B114" s="38"/>
      <c r="C114" s="204" t="s">
        <v>164</v>
      </c>
      <c r="D114" s="204" t="s">
        <v>159</v>
      </c>
      <c r="E114" s="205" t="s">
        <v>1408</v>
      </c>
      <c r="F114" s="206" t="s">
        <v>1409</v>
      </c>
      <c r="G114" s="207" t="s">
        <v>231</v>
      </c>
      <c r="H114" s="208">
        <v>110.26</v>
      </c>
      <c r="I114" s="209"/>
      <c r="J114" s="208">
        <f>ROUND(I114*H114,0)</f>
        <v>0</v>
      </c>
      <c r="K114" s="206" t="s">
        <v>163</v>
      </c>
      <c r="L114" s="43"/>
      <c r="M114" s="210" t="s">
        <v>20</v>
      </c>
      <c r="N114" s="211" t="s">
        <v>46</v>
      </c>
      <c r="O114" s="79"/>
      <c r="P114" s="212">
        <f>O114*H114</f>
        <v>0</v>
      </c>
      <c r="Q114" s="212">
        <v>0.1295</v>
      </c>
      <c r="R114" s="212">
        <f>Q114*H114</f>
        <v>14.278670000000002</v>
      </c>
      <c r="S114" s="212">
        <v>0</v>
      </c>
      <c r="T114" s="213">
        <f>S114*H114</f>
        <v>0</v>
      </c>
      <c r="AR114" s="17" t="s">
        <v>164</v>
      </c>
      <c r="AT114" s="17" t="s">
        <v>159</v>
      </c>
      <c r="AU114" s="17" t="s">
        <v>165</v>
      </c>
      <c r="AY114" s="17" t="s">
        <v>157</v>
      </c>
      <c r="BE114" s="214">
        <f>IF(N114="základní",J114,0)</f>
        <v>0</v>
      </c>
      <c r="BF114" s="214">
        <f>IF(N114="snížená",J114,0)</f>
        <v>0</v>
      </c>
      <c r="BG114" s="214">
        <f>IF(N114="zákl. přenesená",J114,0)</f>
        <v>0</v>
      </c>
      <c r="BH114" s="214">
        <f>IF(N114="sníž. přenesená",J114,0)</f>
        <v>0</v>
      </c>
      <c r="BI114" s="214">
        <f>IF(N114="nulová",J114,0)</f>
        <v>0</v>
      </c>
      <c r="BJ114" s="17" t="s">
        <v>165</v>
      </c>
      <c r="BK114" s="214">
        <f>ROUND(I114*H114,0)</f>
        <v>0</v>
      </c>
      <c r="BL114" s="17" t="s">
        <v>164</v>
      </c>
      <c r="BM114" s="17" t="s">
        <v>3636</v>
      </c>
    </row>
    <row r="115" spans="2:51" s="11" customFormat="1" ht="12">
      <c r="B115" s="215"/>
      <c r="C115" s="216"/>
      <c r="D115" s="217" t="s">
        <v>167</v>
      </c>
      <c r="E115" s="218" t="s">
        <v>20</v>
      </c>
      <c r="F115" s="219" t="s">
        <v>1411</v>
      </c>
      <c r="G115" s="216"/>
      <c r="H115" s="220">
        <v>110.26</v>
      </c>
      <c r="I115" s="221"/>
      <c r="J115" s="216"/>
      <c r="K115" s="216"/>
      <c r="L115" s="222"/>
      <c r="M115" s="223"/>
      <c r="N115" s="224"/>
      <c r="O115" s="224"/>
      <c r="P115" s="224"/>
      <c r="Q115" s="224"/>
      <c r="R115" s="224"/>
      <c r="S115" s="224"/>
      <c r="T115" s="225"/>
      <c r="AT115" s="226" t="s">
        <v>167</v>
      </c>
      <c r="AU115" s="226" t="s">
        <v>165</v>
      </c>
      <c r="AV115" s="11" t="s">
        <v>165</v>
      </c>
      <c r="AW115" s="11" t="s">
        <v>34</v>
      </c>
      <c r="AX115" s="11" t="s">
        <v>74</v>
      </c>
      <c r="AY115" s="226" t="s">
        <v>157</v>
      </c>
    </row>
    <row r="116" spans="2:51" s="12" customFormat="1" ht="12">
      <c r="B116" s="227"/>
      <c r="C116" s="228"/>
      <c r="D116" s="217" t="s">
        <v>167</v>
      </c>
      <c r="E116" s="229" t="s">
        <v>20</v>
      </c>
      <c r="F116" s="230" t="s">
        <v>169</v>
      </c>
      <c r="G116" s="228"/>
      <c r="H116" s="231">
        <v>110.26</v>
      </c>
      <c r="I116" s="232"/>
      <c r="J116" s="228"/>
      <c r="K116" s="228"/>
      <c r="L116" s="233"/>
      <c r="M116" s="234"/>
      <c r="N116" s="235"/>
      <c r="O116" s="235"/>
      <c r="P116" s="235"/>
      <c r="Q116" s="235"/>
      <c r="R116" s="235"/>
      <c r="S116" s="235"/>
      <c r="T116" s="236"/>
      <c r="AT116" s="237" t="s">
        <v>167</v>
      </c>
      <c r="AU116" s="237" t="s">
        <v>165</v>
      </c>
      <c r="AV116" s="12" t="s">
        <v>164</v>
      </c>
      <c r="AW116" s="12" t="s">
        <v>34</v>
      </c>
      <c r="AX116" s="12" t="s">
        <v>8</v>
      </c>
      <c r="AY116" s="237" t="s">
        <v>157</v>
      </c>
    </row>
    <row r="117" spans="2:65" s="1" customFormat="1" ht="16.5" customHeight="1">
      <c r="B117" s="38"/>
      <c r="C117" s="248" t="s">
        <v>185</v>
      </c>
      <c r="D117" s="248" t="s">
        <v>223</v>
      </c>
      <c r="E117" s="249" t="s">
        <v>1412</v>
      </c>
      <c r="F117" s="250" t="s">
        <v>1413</v>
      </c>
      <c r="G117" s="251" t="s">
        <v>707</v>
      </c>
      <c r="H117" s="252">
        <v>231.55</v>
      </c>
      <c r="I117" s="253"/>
      <c r="J117" s="252">
        <f>ROUND(I117*H117,0)</f>
        <v>0</v>
      </c>
      <c r="K117" s="250" t="s">
        <v>163</v>
      </c>
      <c r="L117" s="254"/>
      <c r="M117" s="255" t="s">
        <v>20</v>
      </c>
      <c r="N117" s="256" t="s">
        <v>46</v>
      </c>
      <c r="O117" s="79"/>
      <c r="P117" s="212">
        <f>O117*H117</f>
        <v>0</v>
      </c>
      <c r="Q117" s="212">
        <v>0.011</v>
      </c>
      <c r="R117" s="212">
        <f>Q117*H117</f>
        <v>2.54705</v>
      </c>
      <c r="S117" s="212">
        <v>0</v>
      </c>
      <c r="T117" s="213">
        <f>S117*H117</f>
        <v>0</v>
      </c>
      <c r="AR117" s="17" t="s">
        <v>200</v>
      </c>
      <c r="AT117" s="17" t="s">
        <v>223</v>
      </c>
      <c r="AU117" s="17" t="s">
        <v>165</v>
      </c>
      <c r="AY117" s="17" t="s">
        <v>157</v>
      </c>
      <c r="BE117" s="214">
        <f>IF(N117="základní",J117,0)</f>
        <v>0</v>
      </c>
      <c r="BF117" s="214">
        <f>IF(N117="snížená",J117,0)</f>
        <v>0</v>
      </c>
      <c r="BG117" s="214">
        <f>IF(N117="zákl. přenesená",J117,0)</f>
        <v>0</v>
      </c>
      <c r="BH117" s="214">
        <f>IF(N117="sníž. přenesená",J117,0)</f>
        <v>0</v>
      </c>
      <c r="BI117" s="214">
        <f>IF(N117="nulová",J117,0)</f>
        <v>0</v>
      </c>
      <c r="BJ117" s="17" t="s">
        <v>165</v>
      </c>
      <c r="BK117" s="214">
        <f>ROUND(I117*H117,0)</f>
        <v>0</v>
      </c>
      <c r="BL117" s="17" t="s">
        <v>164</v>
      </c>
      <c r="BM117" s="17" t="s">
        <v>3637</v>
      </c>
    </row>
    <row r="118" spans="2:51" s="11" customFormat="1" ht="12">
      <c r="B118" s="215"/>
      <c r="C118" s="216"/>
      <c r="D118" s="217" t="s">
        <v>167</v>
      </c>
      <c r="E118" s="218" t="s">
        <v>20</v>
      </c>
      <c r="F118" s="219" t="s">
        <v>3638</v>
      </c>
      <c r="G118" s="216"/>
      <c r="H118" s="220">
        <v>231.55</v>
      </c>
      <c r="I118" s="221"/>
      <c r="J118" s="216"/>
      <c r="K118" s="216"/>
      <c r="L118" s="222"/>
      <c r="M118" s="223"/>
      <c r="N118" s="224"/>
      <c r="O118" s="224"/>
      <c r="P118" s="224"/>
      <c r="Q118" s="224"/>
      <c r="R118" s="224"/>
      <c r="S118" s="224"/>
      <c r="T118" s="225"/>
      <c r="AT118" s="226" t="s">
        <v>167</v>
      </c>
      <c r="AU118" s="226" t="s">
        <v>165</v>
      </c>
      <c r="AV118" s="11" t="s">
        <v>165</v>
      </c>
      <c r="AW118" s="11" t="s">
        <v>34</v>
      </c>
      <c r="AX118" s="11" t="s">
        <v>8</v>
      </c>
      <c r="AY118" s="226" t="s">
        <v>157</v>
      </c>
    </row>
    <row r="119" spans="2:65" s="1" customFormat="1" ht="16.5" customHeight="1">
      <c r="B119" s="38"/>
      <c r="C119" s="204" t="s">
        <v>191</v>
      </c>
      <c r="D119" s="204" t="s">
        <v>159</v>
      </c>
      <c r="E119" s="205" t="s">
        <v>1416</v>
      </c>
      <c r="F119" s="206" t="s">
        <v>1417</v>
      </c>
      <c r="G119" s="207" t="s">
        <v>172</v>
      </c>
      <c r="H119" s="208">
        <v>2.48</v>
      </c>
      <c r="I119" s="209"/>
      <c r="J119" s="208">
        <f>ROUND(I119*H119,0)</f>
        <v>0</v>
      </c>
      <c r="K119" s="206" t="s">
        <v>163</v>
      </c>
      <c r="L119" s="43"/>
      <c r="M119" s="210" t="s">
        <v>20</v>
      </c>
      <c r="N119" s="211" t="s">
        <v>46</v>
      </c>
      <c r="O119" s="79"/>
      <c r="P119" s="212">
        <f>O119*H119</f>
        <v>0</v>
      </c>
      <c r="Q119" s="212">
        <v>2.25634</v>
      </c>
      <c r="R119" s="212">
        <f>Q119*H119</f>
        <v>5.595723199999999</v>
      </c>
      <c r="S119" s="212">
        <v>0</v>
      </c>
      <c r="T119" s="213">
        <f>S119*H119</f>
        <v>0</v>
      </c>
      <c r="AR119" s="17" t="s">
        <v>164</v>
      </c>
      <c r="AT119" s="17" t="s">
        <v>159</v>
      </c>
      <c r="AU119" s="17" t="s">
        <v>165</v>
      </c>
      <c r="AY119" s="17" t="s">
        <v>157</v>
      </c>
      <c r="BE119" s="214">
        <f>IF(N119="základní",J119,0)</f>
        <v>0</v>
      </c>
      <c r="BF119" s="214">
        <f>IF(N119="snížená",J119,0)</f>
        <v>0</v>
      </c>
      <c r="BG119" s="214">
        <f>IF(N119="zákl. přenesená",J119,0)</f>
        <v>0</v>
      </c>
      <c r="BH119" s="214">
        <f>IF(N119="sníž. přenesená",J119,0)</f>
        <v>0</v>
      </c>
      <c r="BI119" s="214">
        <f>IF(N119="nulová",J119,0)</f>
        <v>0</v>
      </c>
      <c r="BJ119" s="17" t="s">
        <v>165</v>
      </c>
      <c r="BK119" s="214">
        <f>ROUND(I119*H119,0)</f>
        <v>0</v>
      </c>
      <c r="BL119" s="17" t="s">
        <v>164</v>
      </c>
      <c r="BM119" s="17" t="s">
        <v>3639</v>
      </c>
    </row>
    <row r="120" spans="2:51" s="11" customFormat="1" ht="12">
      <c r="B120" s="215"/>
      <c r="C120" s="216"/>
      <c r="D120" s="217" t="s">
        <v>167</v>
      </c>
      <c r="E120" s="218" t="s">
        <v>20</v>
      </c>
      <c r="F120" s="219" t="s">
        <v>1419</v>
      </c>
      <c r="G120" s="216"/>
      <c r="H120" s="220">
        <v>2.48</v>
      </c>
      <c r="I120" s="221"/>
      <c r="J120" s="216"/>
      <c r="K120" s="216"/>
      <c r="L120" s="222"/>
      <c r="M120" s="223"/>
      <c r="N120" s="224"/>
      <c r="O120" s="224"/>
      <c r="P120" s="224"/>
      <c r="Q120" s="224"/>
      <c r="R120" s="224"/>
      <c r="S120" s="224"/>
      <c r="T120" s="225"/>
      <c r="AT120" s="226" t="s">
        <v>167</v>
      </c>
      <c r="AU120" s="226" t="s">
        <v>165</v>
      </c>
      <c r="AV120" s="11" t="s">
        <v>165</v>
      </c>
      <c r="AW120" s="11" t="s">
        <v>34</v>
      </c>
      <c r="AX120" s="11" t="s">
        <v>74</v>
      </c>
      <c r="AY120" s="226" t="s">
        <v>157</v>
      </c>
    </row>
    <row r="121" spans="2:51" s="12" customFormat="1" ht="12">
      <c r="B121" s="227"/>
      <c r="C121" s="228"/>
      <c r="D121" s="217" t="s">
        <v>167</v>
      </c>
      <c r="E121" s="229" t="s">
        <v>20</v>
      </c>
      <c r="F121" s="230" t="s">
        <v>169</v>
      </c>
      <c r="G121" s="228"/>
      <c r="H121" s="231">
        <v>2.48</v>
      </c>
      <c r="I121" s="232"/>
      <c r="J121" s="228"/>
      <c r="K121" s="228"/>
      <c r="L121" s="233"/>
      <c r="M121" s="234"/>
      <c r="N121" s="235"/>
      <c r="O121" s="235"/>
      <c r="P121" s="235"/>
      <c r="Q121" s="235"/>
      <c r="R121" s="235"/>
      <c r="S121" s="235"/>
      <c r="T121" s="236"/>
      <c r="AT121" s="237" t="s">
        <v>167</v>
      </c>
      <c r="AU121" s="237" t="s">
        <v>165</v>
      </c>
      <c r="AV121" s="12" t="s">
        <v>164</v>
      </c>
      <c r="AW121" s="12" t="s">
        <v>34</v>
      </c>
      <c r="AX121" s="12" t="s">
        <v>8</v>
      </c>
      <c r="AY121" s="237" t="s">
        <v>157</v>
      </c>
    </row>
    <row r="122" spans="2:63" s="10" customFormat="1" ht="22.8" customHeight="1">
      <c r="B122" s="188"/>
      <c r="C122" s="189"/>
      <c r="D122" s="190" t="s">
        <v>73</v>
      </c>
      <c r="E122" s="202" t="s">
        <v>509</v>
      </c>
      <c r="F122" s="202" t="s">
        <v>510</v>
      </c>
      <c r="G122" s="189"/>
      <c r="H122" s="189"/>
      <c r="I122" s="192"/>
      <c r="J122" s="203">
        <f>BK122</f>
        <v>0</v>
      </c>
      <c r="K122" s="189"/>
      <c r="L122" s="194"/>
      <c r="M122" s="195"/>
      <c r="N122" s="196"/>
      <c r="O122" s="196"/>
      <c r="P122" s="197">
        <f>P123</f>
        <v>0</v>
      </c>
      <c r="Q122" s="196"/>
      <c r="R122" s="197">
        <f>R123</f>
        <v>0</v>
      </c>
      <c r="S122" s="196"/>
      <c r="T122" s="198">
        <f>T123</f>
        <v>0</v>
      </c>
      <c r="AR122" s="199" t="s">
        <v>8</v>
      </c>
      <c r="AT122" s="200" t="s">
        <v>73</v>
      </c>
      <c r="AU122" s="200" t="s">
        <v>8</v>
      </c>
      <c r="AY122" s="199" t="s">
        <v>157</v>
      </c>
      <c r="BK122" s="201">
        <f>BK123</f>
        <v>0</v>
      </c>
    </row>
    <row r="123" spans="2:65" s="1" customFormat="1" ht="22.5" customHeight="1">
      <c r="B123" s="38"/>
      <c r="C123" s="204" t="s">
        <v>196</v>
      </c>
      <c r="D123" s="204" t="s">
        <v>159</v>
      </c>
      <c r="E123" s="205" t="s">
        <v>1420</v>
      </c>
      <c r="F123" s="206" t="s">
        <v>1421</v>
      </c>
      <c r="G123" s="207" t="s">
        <v>514</v>
      </c>
      <c r="H123" s="208">
        <v>105.87</v>
      </c>
      <c r="I123" s="209"/>
      <c r="J123" s="208">
        <f>ROUND(I123*H123,0)</f>
        <v>0</v>
      </c>
      <c r="K123" s="206" t="s">
        <v>163</v>
      </c>
      <c r="L123" s="43"/>
      <c r="M123" s="210" t="s">
        <v>20</v>
      </c>
      <c r="N123" s="211" t="s">
        <v>46</v>
      </c>
      <c r="O123" s="79"/>
      <c r="P123" s="212">
        <f>O123*H123</f>
        <v>0</v>
      </c>
      <c r="Q123" s="212">
        <v>0</v>
      </c>
      <c r="R123" s="212">
        <f>Q123*H123</f>
        <v>0</v>
      </c>
      <c r="S123" s="212">
        <v>0</v>
      </c>
      <c r="T123" s="213">
        <f>S123*H123</f>
        <v>0</v>
      </c>
      <c r="AR123" s="17" t="s">
        <v>164</v>
      </c>
      <c r="AT123" s="17" t="s">
        <v>159</v>
      </c>
      <c r="AU123" s="17" t="s">
        <v>165</v>
      </c>
      <c r="AY123" s="17" t="s">
        <v>157</v>
      </c>
      <c r="BE123" s="214">
        <f>IF(N123="základní",J123,0)</f>
        <v>0</v>
      </c>
      <c r="BF123" s="214">
        <f>IF(N123="snížená",J123,0)</f>
        <v>0</v>
      </c>
      <c r="BG123" s="214">
        <f>IF(N123="zákl. přenesená",J123,0)</f>
        <v>0</v>
      </c>
      <c r="BH123" s="214">
        <f>IF(N123="sníž. přenesená",J123,0)</f>
        <v>0</v>
      </c>
      <c r="BI123" s="214">
        <f>IF(N123="nulová",J123,0)</f>
        <v>0</v>
      </c>
      <c r="BJ123" s="17" t="s">
        <v>165</v>
      </c>
      <c r="BK123" s="214">
        <f>ROUND(I123*H123,0)</f>
        <v>0</v>
      </c>
      <c r="BL123" s="17" t="s">
        <v>164</v>
      </c>
      <c r="BM123" s="17" t="s">
        <v>3640</v>
      </c>
    </row>
    <row r="124" spans="2:63" s="10" customFormat="1" ht="22.8" customHeight="1">
      <c r="B124" s="188"/>
      <c r="C124" s="189"/>
      <c r="D124" s="190" t="s">
        <v>73</v>
      </c>
      <c r="E124" s="202" t="s">
        <v>530</v>
      </c>
      <c r="F124" s="202" t="s">
        <v>531</v>
      </c>
      <c r="G124" s="189"/>
      <c r="H124" s="189"/>
      <c r="I124" s="192"/>
      <c r="J124" s="203">
        <f>BK124</f>
        <v>0</v>
      </c>
      <c r="K124" s="189"/>
      <c r="L124" s="194"/>
      <c r="M124" s="195"/>
      <c r="N124" s="196"/>
      <c r="O124" s="196"/>
      <c r="P124" s="197">
        <f>P125</f>
        <v>0</v>
      </c>
      <c r="Q124" s="196"/>
      <c r="R124" s="197">
        <f>R125</f>
        <v>0</v>
      </c>
      <c r="S124" s="196"/>
      <c r="T124" s="198">
        <f>T125</f>
        <v>0</v>
      </c>
      <c r="AR124" s="199" t="s">
        <v>8</v>
      </c>
      <c r="AT124" s="200" t="s">
        <v>73</v>
      </c>
      <c r="AU124" s="200" t="s">
        <v>8</v>
      </c>
      <c r="AY124" s="199" t="s">
        <v>157</v>
      </c>
      <c r="BK124" s="201">
        <f>BK125</f>
        <v>0</v>
      </c>
    </row>
    <row r="125" spans="2:65" s="1" customFormat="1" ht="22.5" customHeight="1">
      <c r="B125" s="38"/>
      <c r="C125" s="204" t="s">
        <v>200</v>
      </c>
      <c r="D125" s="204" t="s">
        <v>159</v>
      </c>
      <c r="E125" s="205" t="s">
        <v>533</v>
      </c>
      <c r="F125" s="206" t="s">
        <v>534</v>
      </c>
      <c r="G125" s="207" t="s">
        <v>514</v>
      </c>
      <c r="H125" s="208">
        <v>27.48</v>
      </c>
      <c r="I125" s="209"/>
      <c r="J125" s="208">
        <f>ROUND(I125*H125,0)</f>
        <v>0</v>
      </c>
      <c r="K125" s="206" t="s">
        <v>163</v>
      </c>
      <c r="L125" s="43"/>
      <c r="M125" s="210" t="s">
        <v>20</v>
      </c>
      <c r="N125" s="211" t="s">
        <v>46</v>
      </c>
      <c r="O125" s="79"/>
      <c r="P125" s="212">
        <f>O125*H125</f>
        <v>0</v>
      </c>
      <c r="Q125" s="212">
        <v>0</v>
      </c>
      <c r="R125" s="212">
        <f>Q125*H125</f>
        <v>0</v>
      </c>
      <c r="S125" s="212">
        <v>0</v>
      </c>
      <c r="T125" s="213">
        <f>S125*H125</f>
        <v>0</v>
      </c>
      <c r="AR125" s="17" t="s">
        <v>164</v>
      </c>
      <c r="AT125" s="17" t="s">
        <v>159</v>
      </c>
      <c r="AU125" s="17" t="s">
        <v>165</v>
      </c>
      <c r="AY125" s="17" t="s">
        <v>157</v>
      </c>
      <c r="BE125" s="214">
        <f>IF(N125="základní",J125,0)</f>
        <v>0</v>
      </c>
      <c r="BF125" s="214">
        <f>IF(N125="snížená",J125,0)</f>
        <v>0</v>
      </c>
      <c r="BG125" s="214">
        <f>IF(N125="zákl. přenesená",J125,0)</f>
        <v>0</v>
      </c>
      <c r="BH125" s="214">
        <f>IF(N125="sníž. přenesená",J125,0)</f>
        <v>0</v>
      </c>
      <c r="BI125" s="214">
        <f>IF(N125="nulová",J125,0)</f>
        <v>0</v>
      </c>
      <c r="BJ125" s="17" t="s">
        <v>165</v>
      </c>
      <c r="BK125" s="214">
        <f>ROUND(I125*H125,0)</f>
        <v>0</v>
      </c>
      <c r="BL125" s="17" t="s">
        <v>164</v>
      </c>
      <c r="BM125" s="17" t="s">
        <v>3641</v>
      </c>
    </row>
    <row r="126" spans="2:63" s="10" customFormat="1" ht="25.9" customHeight="1">
      <c r="B126" s="188"/>
      <c r="C126" s="189"/>
      <c r="D126" s="190" t="s">
        <v>73</v>
      </c>
      <c r="E126" s="191" t="s">
        <v>554</v>
      </c>
      <c r="F126" s="191" t="s">
        <v>555</v>
      </c>
      <c r="G126" s="189"/>
      <c r="H126" s="189"/>
      <c r="I126" s="192"/>
      <c r="J126" s="193">
        <f>BK126</f>
        <v>0</v>
      </c>
      <c r="K126" s="189"/>
      <c r="L126" s="194"/>
      <c r="M126" s="195"/>
      <c r="N126" s="196"/>
      <c r="O126" s="196"/>
      <c r="P126" s="197">
        <f>P127+P144+P166+P191+P226+P250+P269+P278</f>
        <v>0</v>
      </c>
      <c r="Q126" s="196"/>
      <c r="R126" s="197">
        <f>R127+R144+R166+R191+R226+R250+R269+R278</f>
        <v>0.9654193000000001</v>
      </c>
      <c r="S126" s="196"/>
      <c r="T126" s="198">
        <f>T127+T144+T166+T191+T226+T250+T269+T278</f>
        <v>0</v>
      </c>
      <c r="AR126" s="199" t="s">
        <v>165</v>
      </c>
      <c r="AT126" s="200" t="s">
        <v>73</v>
      </c>
      <c r="AU126" s="200" t="s">
        <v>74</v>
      </c>
      <c r="AY126" s="199" t="s">
        <v>157</v>
      </c>
      <c r="BK126" s="201">
        <f>BK127+BK144+BK166+BK191+BK226+BK250+BK269+BK278</f>
        <v>0</v>
      </c>
    </row>
    <row r="127" spans="2:63" s="10" customFormat="1" ht="22.8" customHeight="1">
      <c r="B127" s="188"/>
      <c r="C127" s="189"/>
      <c r="D127" s="190" t="s">
        <v>73</v>
      </c>
      <c r="E127" s="202" t="s">
        <v>698</v>
      </c>
      <c r="F127" s="202" t="s">
        <v>699</v>
      </c>
      <c r="G127" s="189"/>
      <c r="H127" s="189"/>
      <c r="I127" s="192"/>
      <c r="J127" s="203">
        <f>BK127</f>
        <v>0</v>
      </c>
      <c r="K127" s="189"/>
      <c r="L127" s="194"/>
      <c r="M127" s="195"/>
      <c r="N127" s="196"/>
      <c r="O127" s="196"/>
      <c r="P127" s="197">
        <f>SUM(P128:P143)</f>
        <v>0</v>
      </c>
      <c r="Q127" s="196"/>
      <c r="R127" s="197">
        <f>SUM(R128:R143)</f>
        <v>0.27693</v>
      </c>
      <c r="S127" s="196"/>
      <c r="T127" s="198">
        <f>SUM(T128:T143)</f>
        <v>0</v>
      </c>
      <c r="AR127" s="199" t="s">
        <v>165</v>
      </c>
      <c r="AT127" s="200" t="s">
        <v>73</v>
      </c>
      <c r="AU127" s="200" t="s">
        <v>8</v>
      </c>
      <c r="AY127" s="199" t="s">
        <v>157</v>
      </c>
      <c r="BK127" s="201">
        <f>SUM(BK128:BK143)</f>
        <v>0</v>
      </c>
    </row>
    <row r="128" spans="2:65" s="1" customFormat="1" ht="16.5" customHeight="1">
      <c r="B128" s="38"/>
      <c r="C128" s="204" t="s">
        <v>205</v>
      </c>
      <c r="D128" s="204" t="s">
        <v>159</v>
      </c>
      <c r="E128" s="205" t="s">
        <v>701</v>
      </c>
      <c r="F128" s="206" t="s">
        <v>1424</v>
      </c>
      <c r="G128" s="207" t="s">
        <v>434</v>
      </c>
      <c r="H128" s="208">
        <v>15</v>
      </c>
      <c r="I128" s="209"/>
      <c r="J128" s="208">
        <f>ROUND(I128*H128,0)</f>
        <v>0</v>
      </c>
      <c r="K128" s="206" t="s">
        <v>209</v>
      </c>
      <c r="L128" s="43"/>
      <c r="M128" s="210" t="s">
        <v>20</v>
      </c>
      <c r="N128" s="211" t="s">
        <v>46</v>
      </c>
      <c r="O128" s="79"/>
      <c r="P128" s="212">
        <f>O128*H128</f>
        <v>0</v>
      </c>
      <c r="Q128" s="212">
        <v>0</v>
      </c>
      <c r="R128" s="212">
        <f>Q128*H128</f>
        <v>0</v>
      </c>
      <c r="S128" s="212">
        <v>0</v>
      </c>
      <c r="T128" s="213">
        <f>S128*H128</f>
        <v>0</v>
      </c>
      <c r="AR128" s="17" t="s">
        <v>247</v>
      </c>
      <c r="AT128" s="17" t="s">
        <v>159</v>
      </c>
      <c r="AU128" s="17" t="s">
        <v>165</v>
      </c>
      <c r="AY128" s="17" t="s">
        <v>157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17" t="s">
        <v>165</v>
      </c>
      <c r="BK128" s="214">
        <f>ROUND(I128*H128,0)</f>
        <v>0</v>
      </c>
      <c r="BL128" s="17" t="s">
        <v>247</v>
      </c>
      <c r="BM128" s="17" t="s">
        <v>3642</v>
      </c>
    </row>
    <row r="129" spans="2:51" s="11" customFormat="1" ht="12">
      <c r="B129" s="215"/>
      <c r="C129" s="216"/>
      <c r="D129" s="217" t="s">
        <v>167</v>
      </c>
      <c r="E129" s="218" t="s">
        <v>20</v>
      </c>
      <c r="F129" s="219" t="s">
        <v>1430</v>
      </c>
      <c r="G129" s="216"/>
      <c r="H129" s="220">
        <v>5</v>
      </c>
      <c r="I129" s="221"/>
      <c r="J129" s="216"/>
      <c r="K129" s="216"/>
      <c r="L129" s="222"/>
      <c r="M129" s="223"/>
      <c r="N129" s="224"/>
      <c r="O129" s="224"/>
      <c r="P129" s="224"/>
      <c r="Q129" s="224"/>
      <c r="R129" s="224"/>
      <c r="S129" s="224"/>
      <c r="T129" s="225"/>
      <c r="AT129" s="226" t="s">
        <v>167</v>
      </c>
      <c r="AU129" s="226" t="s">
        <v>165</v>
      </c>
      <c r="AV129" s="11" t="s">
        <v>165</v>
      </c>
      <c r="AW129" s="11" t="s">
        <v>34</v>
      </c>
      <c r="AX129" s="11" t="s">
        <v>74</v>
      </c>
      <c r="AY129" s="226" t="s">
        <v>157</v>
      </c>
    </row>
    <row r="130" spans="2:51" s="11" customFormat="1" ht="12">
      <c r="B130" s="215"/>
      <c r="C130" s="216"/>
      <c r="D130" s="217" t="s">
        <v>167</v>
      </c>
      <c r="E130" s="218" t="s">
        <v>20</v>
      </c>
      <c r="F130" s="219" t="s">
        <v>1431</v>
      </c>
      <c r="G130" s="216"/>
      <c r="H130" s="220">
        <v>5</v>
      </c>
      <c r="I130" s="221"/>
      <c r="J130" s="216"/>
      <c r="K130" s="216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167</v>
      </c>
      <c r="AU130" s="226" t="s">
        <v>165</v>
      </c>
      <c r="AV130" s="11" t="s">
        <v>165</v>
      </c>
      <c r="AW130" s="11" t="s">
        <v>34</v>
      </c>
      <c r="AX130" s="11" t="s">
        <v>74</v>
      </c>
      <c r="AY130" s="226" t="s">
        <v>157</v>
      </c>
    </row>
    <row r="131" spans="2:51" s="11" customFormat="1" ht="12">
      <c r="B131" s="215"/>
      <c r="C131" s="216"/>
      <c r="D131" s="217" t="s">
        <v>167</v>
      </c>
      <c r="E131" s="218" t="s">
        <v>20</v>
      </c>
      <c r="F131" s="219" t="s">
        <v>1432</v>
      </c>
      <c r="G131" s="216"/>
      <c r="H131" s="220">
        <v>5</v>
      </c>
      <c r="I131" s="221"/>
      <c r="J131" s="216"/>
      <c r="K131" s="216"/>
      <c r="L131" s="222"/>
      <c r="M131" s="223"/>
      <c r="N131" s="224"/>
      <c r="O131" s="224"/>
      <c r="P131" s="224"/>
      <c r="Q131" s="224"/>
      <c r="R131" s="224"/>
      <c r="S131" s="224"/>
      <c r="T131" s="225"/>
      <c r="AT131" s="226" t="s">
        <v>167</v>
      </c>
      <c r="AU131" s="226" t="s">
        <v>165</v>
      </c>
      <c r="AV131" s="11" t="s">
        <v>165</v>
      </c>
      <c r="AW131" s="11" t="s">
        <v>34</v>
      </c>
      <c r="AX131" s="11" t="s">
        <v>74</v>
      </c>
      <c r="AY131" s="226" t="s">
        <v>157</v>
      </c>
    </row>
    <row r="132" spans="2:51" s="12" customFormat="1" ht="12">
      <c r="B132" s="227"/>
      <c r="C132" s="228"/>
      <c r="D132" s="217" t="s">
        <v>167</v>
      </c>
      <c r="E132" s="229" t="s">
        <v>20</v>
      </c>
      <c r="F132" s="230" t="s">
        <v>169</v>
      </c>
      <c r="G132" s="228"/>
      <c r="H132" s="231">
        <v>15</v>
      </c>
      <c r="I132" s="232"/>
      <c r="J132" s="228"/>
      <c r="K132" s="228"/>
      <c r="L132" s="233"/>
      <c r="M132" s="234"/>
      <c r="N132" s="235"/>
      <c r="O132" s="235"/>
      <c r="P132" s="235"/>
      <c r="Q132" s="235"/>
      <c r="R132" s="235"/>
      <c r="S132" s="235"/>
      <c r="T132" s="236"/>
      <c r="AT132" s="237" t="s">
        <v>167</v>
      </c>
      <c r="AU132" s="237" t="s">
        <v>165</v>
      </c>
      <c r="AV132" s="12" t="s">
        <v>164</v>
      </c>
      <c r="AW132" s="12" t="s">
        <v>34</v>
      </c>
      <c r="AX132" s="12" t="s">
        <v>8</v>
      </c>
      <c r="AY132" s="237" t="s">
        <v>157</v>
      </c>
    </row>
    <row r="133" spans="2:65" s="1" customFormat="1" ht="16.5" customHeight="1">
      <c r="B133" s="38"/>
      <c r="C133" s="204" t="s">
        <v>26</v>
      </c>
      <c r="D133" s="204" t="s">
        <v>159</v>
      </c>
      <c r="E133" s="205" t="s">
        <v>1427</v>
      </c>
      <c r="F133" s="206" t="s">
        <v>1428</v>
      </c>
      <c r="G133" s="207" t="s">
        <v>707</v>
      </c>
      <c r="H133" s="208">
        <v>15</v>
      </c>
      <c r="I133" s="209"/>
      <c r="J133" s="208">
        <f>ROUND(I133*H133,0)</f>
        <v>0</v>
      </c>
      <c r="K133" s="206" t="s">
        <v>163</v>
      </c>
      <c r="L133" s="43"/>
      <c r="M133" s="210" t="s">
        <v>20</v>
      </c>
      <c r="N133" s="211" t="s">
        <v>46</v>
      </c>
      <c r="O133" s="79"/>
      <c r="P133" s="212">
        <f>O133*H133</f>
        <v>0</v>
      </c>
      <c r="Q133" s="212">
        <v>0.01632</v>
      </c>
      <c r="R133" s="212">
        <f>Q133*H133</f>
        <v>0.24480000000000002</v>
      </c>
      <c r="S133" s="212">
        <v>0</v>
      </c>
      <c r="T133" s="213">
        <f>S133*H133</f>
        <v>0</v>
      </c>
      <c r="AR133" s="17" t="s">
        <v>247</v>
      </c>
      <c r="AT133" s="17" t="s">
        <v>159</v>
      </c>
      <c r="AU133" s="17" t="s">
        <v>165</v>
      </c>
      <c r="AY133" s="17" t="s">
        <v>157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17" t="s">
        <v>165</v>
      </c>
      <c r="BK133" s="214">
        <f>ROUND(I133*H133,0)</f>
        <v>0</v>
      </c>
      <c r="BL133" s="17" t="s">
        <v>247</v>
      </c>
      <c r="BM133" s="17" t="s">
        <v>3643</v>
      </c>
    </row>
    <row r="134" spans="2:51" s="11" customFormat="1" ht="12">
      <c r="B134" s="215"/>
      <c r="C134" s="216"/>
      <c r="D134" s="217" t="s">
        <v>167</v>
      </c>
      <c r="E134" s="218" t="s">
        <v>20</v>
      </c>
      <c r="F134" s="219" t="s">
        <v>1430</v>
      </c>
      <c r="G134" s="216"/>
      <c r="H134" s="220">
        <v>5</v>
      </c>
      <c r="I134" s="221"/>
      <c r="J134" s="216"/>
      <c r="K134" s="216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167</v>
      </c>
      <c r="AU134" s="226" t="s">
        <v>165</v>
      </c>
      <c r="AV134" s="11" t="s">
        <v>165</v>
      </c>
      <c r="AW134" s="11" t="s">
        <v>34</v>
      </c>
      <c r="AX134" s="11" t="s">
        <v>74</v>
      </c>
      <c r="AY134" s="226" t="s">
        <v>157</v>
      </c>
    </row>
    <row r="135" spans="2:51" s="11" customFormat="1" ht="12">
      <c r="B135" s="215"/>
      <c r="C135" s="216"/>
      <c r="D135" s="217" t="s">
        <v>167</v>
      </c>
      <c r="E135" s="218" t="s">
        <v>20</v>
      </c>
      <c r="F135" s="219" t="s">
        <v>1431</v>
      </c>
      <c r="G135" s="216"/>
      <c r="H135" s="220">
        <v>5</v>
      </c>
      <c r="I135" s="221"/>
      <c r="J135" s="216"/>
      <c r="K135" s="216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167</v>
      </c>
      <c r="AU135" s="226" t="s">
        <v>165</v>
      </c>
      <c r="AV135" s="11" t="s">
        <v>165</v>
      </c>
      <c r="AW135" s="11" t="s">
        <v>34</v>
      </c>
      <c r="AX135" s="11" t="s">
        <v>74</v>
      </c>
      <c r="AY135" s="226" t="s">
        <v>157</v>
      </c>
    </row>
    <row r="136" spans="2:51" s="11" customFormat="1" ht="12">
      <c r="B136" s="215"/>
      <c r="C136" s="216"/>
      <c r="D136" s="217" t="s">
        <v>167</v>
      </c>
      <c r="E136" s="218" t="s">
        <v>20</v>
      </c>
      <c r="F136" s="219" t="s">
        <v>1432</v>
      </c>
      <c r="G136" s="216"/>
      <c r="H136" s="220">
        <v>5</v>
      </c>
      <c r="I136" s="221"/>
      <c r="J136" s="216"/>
      <c r="K136" s="216"/>
      <c r="L136" s="222"/>
      <c r="M136" s="223"/>
      <c r="N136" s="224"/>
      <c r="O136" s="224"/>
      <c r="P136" s="224"/>
      <c r="Q136" s="224"/>
      <c r="R136" s="224"/>
      <c r="S136" s="224"/>
      <c r="T136" s="225"/>
      <c r="AT136" s="226" t="s">
        <v>167</v>
      </c>
      <c r="AU136" s="226" t="s">
        <v>165</v>
      </c>
      <c r="AV136" s="11" t="s">
        <v>165</v>
      </c>
      <c r="AW136" s="11" t="s">
        <v>34</v>
      </c>
      <c r="AX136" s="11" t="s">
        <v>74</v>
      </c>
      <c r="AY136" s="226" t="s">
        <v>157</v>
      </c>
    </row>
    <row r="137" spans="2:51" s="12" customFormat="1" ht="12">
      <c r="B137" s="227"/>
      <c r="C137" s="228"/>
      <c r="D137" s="217" t="s">
        <v>167</v>
      </c>
      <c r="E137" s="229" t="s">
        <v>20</v>
      </c>
      <c r="F137" s="230" t="s">
        <v>169</v>
      </c>
      <c r="G137" s="228"/>
      <c r="H137" s="231">
        <v>15</v>
      </c>
      <c r="I137" s="232"/>
      <c r="J137" s="228"/>
      <c r="K137" s="228"/>
      <c r="L137" s="233"/>
      <c r="M137" s="234"/>
      <c r="N137" s="235"/>
      <c r="O137" s="235"/>
      <c r="P137" s="235"/>
      <c r="Q137" s="235"/>
      <c r="R137" s="235"/>
      <c r="S137" s="235"/>
      <c r="T137" s="236"/>
      <c r="AT137" s="237" t="s">
        <v>167</v>
      </c>
      <c r="AU137" s="237" t="s">
        <v>165</v>
      </c>
      <c r="AV137" s="12" t="s">
        <v>164</v>
      </c>
      <c r="AW137" s="12" t="s">
        <v>34</v>
      </c>
      <c r="AX137" s="12" t="s">
        <v>8</v>
      </c>
      <c r="AY137" s="237" t="s">
        <v>157</v>
      </c>
    </row>
    <row r="138" spans="2:65" s="1" customFormat="1" ht="16.5" customHeight="1">
      <c r="B138" s="38"/>
      <c r="C138" s="204" t="s">
        <v>216</v>
      </c>
      <c r="D138" s="204" t="s">
        <v>159</v>
      </c>
      <c r="E138" s="205" t="s">
        <v>1433</v>
      </c>
      <c r="F138" s="206" t="s">
        <v>1434</v>
      </c>
      <c r="G138" s="207" t="s">
        <v>231</v>
      </c>
      <c r="H138" s="208">
        <v>27</v>
      </c>
      <c r="I138" s="209"/>
      <c r="J138" s="208">
        <f>ROUND(I138*H138,0)</f>
        <v>0</v>
      </c>
      <c r="K138" s="206" t="s">
        <v>163</v>
      </c>
      <c r="L138" s="43"/>
      <c r="M138" s="210" t="s">
        <v>20</v>
      </c>
      <c r="N138" s="211" t="s">
        <v>46</v>
      </c>
      <c r="O138" s="79"/>
      <c r="P138" s="212">
        <f>O138*H138</f>
        <v>0</v>
      </c>
      <c r="Q138" s="212">
        <v>0.00119</v>
      </c>
      <c r="R138" s="212">
        <f>Q138*H138</f>
        <v>0.032130000000000006</v>
      </c>
      <c r="S138" s="212">
        <v>0</v>
      </c>
      <c r="T138" s="213">
        <f>S138*H138</f>
        <v>0</v>
      </c>
      <c r="AR138" s="17" t="s">
        <v>247</v>
      </c>
      <c r="AT138" s="17" t="s">
        <v>159</v>
      </c>
      <c r="AU138" s="17" t="s">
        <v>165</v>
      </c>
      <c r="AY138" s="17" t="s">
        <v>157</v>
      </c>
      <c r="BE138" s="214">
        <f>IF(N138="základní",J138,0)</f>
        <v>0</v>
      </c>
      <c r="BF138" s="214">
        <f>IF(N138="snížená",J138,0)</f>
        <v>0</v>
      </c>
      <c r="BG138" s="214">
        <f>IF(N138="zákl. přenesená",J138,0)</f>
        <v>0</v>
      </c>
      <c r="BH138" s="214">
        <f>IF(N138="sníž. přenesená",J138,0)</f>
        <v>0</v>
      </c>
      <c r="BI138" s="214">
        <f>IF(N138="nulová",J138,0)</f>
        <v>0</v>
      </c>
      <c r="BJ138" s="17" t="s">
        <v>165</v>
      </c>
      <c r="BK138" s="214">
        <f>ROUND(I138*H138,0)</f>
        <v>0</v>
      </c>
      <c r="BL138" s="17" t="s">
        <v>247</v>
      </c>
      <c r="BM138" s="17" t="s">
        <v>3644</v>
      </c>
    </row>
    <row r="139" spans="2:51" s="11" customFormat="1" ht="12">
      <c r="B139" s="215"/>
      <c r="C139" s="216"/>
      <c r="D139" s="217" t="s">
        <v>167</v>
      </c>
      <c r="E139" s="218" t="s">
        <v>20</v>
      </c>
      <c r="F139" s="219" t="s">
        <v>1436</v>
      </c>
      <c r="G139" s="216"/>
      <c r="H139" s="220">
        <v>9</v>
      </c>
      <c r="I139" s="221"/>
      <c r="J139" s="216"/>
      <c r="K139" s="216"/>
      <c r="L139" s="222"/>
      <c r="M139" s="223"/>
      <c r="N139" s="224"/>
      <c r="O139" s="224"/>
      <c r="P139" s="224"/>
      <c r="Q139" s="224"/>
      <c r="R139" s="224"/>
      <c r="S139" s="224"/>
      <c r="T139" s="225"/>
      <c r="AT139" s="226" t="s">
        <v>167</v>
      </c>
      <c r="AU139" s="226" t="s">
        <v>165</v>
      </c>
      <c r="AV139" s="11" t="s">
        <v>165</v>
      </c>
      <c r="AW139" s="11" t="s">
        <v>34</v>
      </c>
      <c r="AX139" s="11" t="s">
        <v>74</v>
      </c>
      <c r="AY139" s="226" t="s">
        <v>157</v>
      </c>
    </row>
    <row r="140" spans="2:51" s="11" customFormat="1" ht="12">
      <c r="B140" s="215"/>
      <c r="C140" s="216"/>
      <c r="D140" s="217" t="s">
        <v>167</v>
      </c>
      <c r="E140" s="218" t="s">
        <v>20</v>
      </c>
      <c r="F140" s="219" t="s">
        <v>1437</v>
      </c>
      <c r="G140" s="216"/>
      <c r="H140" s="220">
        <v>9</v>
      </c>
      <c r="I140" s="221"/>
      <c r="J140" s="216"/>
      <c r="K140" s="216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167</v>
      </c>
      <c r="AU140" s="226" t="s">
        <v>165</v>
      </c>
      <c r="AV140" s="11" t="s">
        <v>165</v>
      </c>
      <c r="AW140" s="11" t="s">
        <v>34</v>
      </c>
      <c r="AX140" s="11" t="s">
        <v>74</v>
      </c>
      <c r="AY140" s="226" t="s">
        <v>157</v>
      </c>
    </row>
    <row r="141" spans="2:51" s="11" customFormat="1" ht="12">
      <c r="B141" s="215"/>
      <c r="C141" s="216"/>
      <c r="D141" s="217" t="s">
        <v>167</v>
      </c>
      <c r="E141" s="218" t="s">
        <v>20</v>
      </c>
      <c r="F141" s="219" t="s">
        <v>1438</v>
      </c>
      <c r="G141" s="216"/>
      <c r="H141" s="220">
        <v>9</v>
      </c>
      <c r="I141" s="221"/>
      <c r="J141" s="216"/>
      <c r="K141" s="216"/>
      <c r="L141" s="222"/>
      <c r="M141" s="223"/>
      <c r="N141" s="224"/>
      <c r="O141" s="224"/>
      <c r="P141" s="224"/>
      <c r="Q141" s="224"/>
      <c r="R141" s="224"/>
      <c r="S141" s="224"/>
      <c r="T141" s="225"/>
      <c r="AT141" s="226" t="s">
        <v>167</v>
      </c>
      <c r="AU141" s="226" t="s">
        <v>165</v>
      </c>
      <c r="AV141" s="11" t="s">
        <v>165</v>
      </c>
      <c r="AW141" s="11" t="s">
        <v>34</v>
      </c>
      <c r="AX141" s="11" t="s">
        <v>74</v>
      </c>
      <c r="AY141" s="226" t="s">
        <v>157</v>
      </c>
    </row>
    <row r="142" spans="2:51" s="12" customFormat="1" ht="12">
      <c r="B142" s="227"/>
      <c r="C142" s="228"/>
      <c r="D142" s="217" t="s">
        <v>167</v>
      </c>
      <c r="E142" s="229" t="s">
        <v>20</v>
      </c>
      <c r="F142" s="230" t="s">
        <v>169</v>
      </c>
      <c r="G142" s="228"/>
      <c r="H142" s="231">
        <v>27</v>
      </c>
      <c r="I142" s="232"/>
      <c r="J142" s="228"/>
      <c r="K142" s="228"/>
      <c r="L142" s="233"/>
      <c r="M142" s="234"/>
      <c r="N142" s="235"/>
      <c r="O142" s="235"/>
      <c r="P142" s="235"/>
      <c r="Q142" s="235"/>
      <c r="R142" s="235"/>
      <c r="S142" s="235"/>
      <c r="T142" s="236"/>
      <c r="AT142" s="237" t="s">
        <v>167</v>
      </c>
      <c r="AU142" s="237" t="s">
        <v>165</v>
      </c>
      <c r="AV142" s="12" t="s">
        <v>164</v>
      </c>
      <c r="AW142" s="12" t="s">
        <v>34</v>
      </c>
      <c r="AX142" s="12" t="s">
        <v>8</v>
      </c>
      <c r="AY142" s="237" t="s">
        <v>157</v>
      </c>
    </row>
    <row r="143" spans="2:65" s="1" customFormat="1" ht="22.5" customHeight="1">
      <c r="B143" s="38"/>
      <c r="C143" s="204" t="s">
        <v>222</v>
      </c>
      <c r="D143" s="204" t="s">
        <v>159</v>
      </c>
      <c r="E143" s="205" t="s">
        <v>1439</v>
      </c>
      <c r="F143" s="206" t="s">
        <v>1440</v>
      </c>
      <c r="G143" s="207" t="s">
        <v>514</v>
      </c>
      <c r="H143" s="208">
        <v>0.58</v>
      </c>
      <c r="I143" s="209"/>
      <c r="J143" s="208">
        <f>ROUND(I143*H143,0)</f>
        <v>0</v>
      </c>
      <c r="K143" s="206" t="s">
        <v>163</v>
      </c>
      <c r="L143" s="43"/>
      <c r="M143" s="210" t="s">
        <v>20</v>
      </c>
      <c r="N143" s="211" t="s">
        <v>46</v>
      </c>
      <c r="O143" s="79"/>
      <c r="P143" s="212">
        <f>O143*H143</f>
        <v>0</v>
      </c>
      <c r="Q143" s="212">
        <v>0</v>
      </c>
      <c r="R143" s="212">
        <f>Q143*H143</f>
        <v>0</v>
      </c>
      <c r="S143" s="212">
        <v>0</v>
      </c>
      <c r="T143" s="213">
        <f>S143*H143</f>
        <v>0</v>
      </c>
      <c r="AR143" s="17" t="s">
        <v>247</v>
      </c>
      <c r="AT143" s="17" t="s">
        <v>159</v>
      </c>
      <c r="AU143" s="17" t="s">
        <v>165</v>
      </c>
      <c r="AY143" s="17" t="s">
        <v>157</v>
      </c>
      <c r="BE143" s="214">
        <f>IF(N143="základní",J143,0)</f>
        <v>0</v>
      </c>
      <c r="BF143" s="214">
        <f>IF(N143="snížená",J143,0)</f>
        <v>0</v>
      </c>
      <c r="BG143" s="214">
        <f>IF(N143="zákl. přenesená",J143,0)</f>
        <v>0</v>
      </c>
      <c r="BH143" s="214">
        <f>IF(N143="sníž. přenesená",J143,0)</f>
        <v>0</v>
      </c>
      <c r="BI143" s="214">
        <f>IF(N143="nulová",J143,0)</f>
        <v>0</v>
      </c>
      <c r="BJ143" s="17" t="s">
        <v>165</v>
      </c>
      <c r="BK143" s="214">
        <f>ROUND(I143*H143,0)</f>
        <v>0</v>
      </c>
      <c r="BL143" s="17" t="s">
        <v>247</v>
      </c>
      <c r="BM143" s="17" t="s">
        <v>3645</v>
      </c>
    </row>
    <row r="144" spans="2:63" s="10" customFormat="1" ht="22.8" customHeight="1">
      <c r="B144" s="188"/>
      <c r="C144" s="189"/>
      <c r="D144" s="190" t="s">
        <v>73</v>
      </c>
      <c r="E144" s="202" t="s">
        <v>1446</v>
      </c>
      <c r="F144" s="202" t="s">
        <v>1447</v>
      </c>
      <c r="G144" s="189"/>
      <c r="H144" s="189"/>
      <c r="I144" s="192"/>
      <c r="J144" s="203">
        <f>BK144</f>
        <v>0</v>
      </c>
      <c r="K144" s="189"/>
      <c r="L144" s="194"/>
      <c r="M144" s="195"/>
      <c r="N144" s="196"/>
      <c r="O144" s="196"/>
      <c r="P144" s="197">
        <f>SUM(P145:P165)</f>
        <v>0</v>
      </c>
      <c r="Q144" s="196"/>
      <c r="R144" s="197">
        <f>SUM(R145:R165)</f>
        <v>0</v>
      </c>
      <c r="S144" s="196"/>
      <c r="T144" s="198">
        <f>SUM(T145:T165)</f>
        <v>0</v>
      </c>
      <c r="AR144" s="199" t="s">
        <v>8</v>
      </c>
      <c r="AT144" s="200" t="s">
        <v>73</v>
      </c>
      <c r="AU144" s="200" t="s">
        <v>8</v>
      </c>
      <c r="AY144" s="199" t="s">
        <v>157</v>
      </c>
      <c r="BK144" s="201">
        <f>SUM(BK145:BK165)</f>
        <v>0</v>
      </c>
    </row>
    <row r="145" spans="2:65" s="1" customFormat="1" ht="16.5" customHeight="1">
      <c r="B145" s="38"/>
      <c r="C145" s="248" t="s">
        <v>228</v>
      </c>
      <c r="D145" s="248" t="s">
        <v>223</v>
      </c>
      <c r="E145" s="249" t="s">
        <v>3646</v>
      </c>
      <c r="F145" s="250" t="s">
        <v>1449</v>
      </c>
      <c r="G145" s="251" t="s">
        <v>231</v>
      </c>
      <c r="H145" s="252">
        <v>210</v>
      </c>
      <c r="I145" s="253"/>
      <c r="J145" s="252">
        <f>ROUND(I145*H145,0)</f>
        <v>0</v>
      </c>
      <c r="K145" s="250" t="s">
        <v>209</v>
      </c>
      <c r="L145" s="254"/>
      <c r="M145" s="255" t="s">
        <v>20</v>
      </c>
      <c r="N145" s="256" t="s">
        <v>46</v>
      </c>
      <c r="O145" s="79"/>
      <c r="P145" s="212">
        <f>O145*H145</f>
        <v>0</v>
      </c>
      <c r="Q145" s="212">
        <v>0</v>
      </c>
      <c r="R145" s="212">
        <f>Q145*H145</f>
        <v>0</v>
      </c>
      <c r="S145" s="212">
        <v>0</v>
      </c>
      <c r="T145" s="213">
        <f>S145*H145</f>
        <v>0</v>
      </c>
      <c r="AR145" s="17" t="s">
        <v>374</v>
      </c>
      <c r="AT145" s="17" t="s">
        <v>223</v>
      </c>
      <c r="AU145" s="17" t="s">
        <v>165</v>
      </c>
      <c r="AY145" s="17" t="s">
        <v>157</v>
      </c>
      <c r="BE145" s="214">
        <f>IF(N145="základní",J145,0)</f>
        <v>0</v>
      </c>
      <c r="BF145" s="214">
        <f>IF(N145="snížená",J145,0)</f>
        <v>0</v>
      </c>
      <c r="BG145" s="214">
        <f>IF(N145="zákl. přenesená",J145,0)</f>
        <v>0</v>
      </c>
      <c r="BH145" s="214">
        <f>IF(N145="sníž. přenesená",J145,0)</f>
        <v>0</v>
      </c>
      <c r="BI145" s="214">
        <f>IF(N145="nulová",J145,0)</f>
        <v>0</v>
      </c>
      <c r="BJ145" s="17" t="s">
        <v>165</v>
      </c>
      <c r="BK145" s="214">
        <f>ROUND(I145*H145,0)</f>
        <v>0</v>
      </c>
      <c r="BL145" s="17" t="s">
        <v>247</v>
      </c>
      <c r="BM145" s="17" t="s">
        <v>3647</v>
      </c>
    </row>
    <row r="146" spans="2:51" s="11" customFormat="1" ht="12">
      <c r="B146" s="215"/>
      <c r="C146" s="216"/>
      <c r="D146" s="217" t="s">
        <v>167</v>
      </c>
      <c r="E146" s="218" t="s">
        <v>20</v>
      </c>
      <c r="F146" s="219" t="s">
        <v>3648</v>
      </c>
      <c r="G146" s="216"/>
      <c r="H146" s="220">
        <v>210</v>
      </c>
      <c r="I146" s="221"/>
      <c r="J146" s="216"/>
      <c r="K146" s="216"/>
      <c r="L146" s="222"/>
      <c r="M146" s="223"/>
      <c r="N146" s="224"/>
      <c r="O146" s="224"/>
      <c r="P146" s="224"/>
      <c r="Q146" s="224"/>
      <c r="R146" s="224"/>
      <c r="S146" s="224"/>
      <c r="T146" s="225"/>
      <c r="AT146" s="226" t="s">
        <v>167</v>
      </c>
      <c r="AU146" s="226" t="s">
        <v>165</v>
      </c>
      <c r="AV146" s="11" t="s">
        <v>165</v>
      </c>
      <c r="AW146" s="11" t="s">
        <v>34</v>
      </c>
      <c r="AX146" s="11" t="s">
        <v>8</v>
      </c>
      <c r="AY146" s="226" t="s">
        <v>157</v>
      </c>
    </row>
    <row r="147" spans="2:65" s="1" customFormat="1" ht="16.5" customHeight="1">
      <c r="B147" s="38"/>
      <c r="C147" s="248" t="s">
        <v>235</v>
      </c>
      <c r="D147" s="248" t="s">
        <v>223</v>
      </c>
      <c r="E147" s="249" t="s">
        <v>3649</v>
      </c>
      <c r="F147" s="250" t="s">
        <v>1453</v>
      </c>
      <c r="G147" s="251" t="s">
        <v>231</v>
      </c>
      <c r="H147" s="252">
        <v>30</v>
      </c>
      <c r="I147" s="253"/>
      <c r="J147" s="252">
        <f>ROUND(I147*H147,0)</f>
        <v>0</v>
      </c>
      <c r="K147" s="250" t="s">
        <v>209</v>
      </c>
      <c r="L147" s="254"/>
      <c r="M147" s="255" t="s">
        <v>20</v>
      </c>
      <c r="N147" s="256" t="s">
        <v>46</v>
      </c>
      <c r="O147" s="79"/>
      <c r="P147" s="212">
        <f>O147*H147</f>
        <v>0</v>
      </c>
      <c r="Q147" s="212">
        <v>0</v>
      </c>
      <c r="R147" s="212">
        <f>Q147*H147</f>
        <v>0</v>
      </c>
      <c r="S147" s="212">
        <v>0</v>
      </c>
      <c r="T147" s="213">
        <f>S147*H147</f>
        <v>0</v>
      </c>
      <c r="AR147" s="17" t="s">
        <v>374</v>
      </c>
      <c r="AT147" s="17" t="s">
        <v>223</v>
      </c>
      <c r="AU147" s="17" t="s">
        <v>165</v>
      </c>
      <c r="AY147" s="17" t="s">
        <v>157</v>
      </c>
      <c r="BE147" s="214">
        <f>IF(N147="základní",J147,0)</f>
        <v>0</v>
      </c>
      <c r="BF147" s="214">
        <f>IF(N147="snížená",J147,0)</f>
        <v>0</v>
      </c>
      <c r="BG147" s="214">
        <f>IF(N147="zákl. přenesená",J147,0)</f>
        <v>0</v>
      </c>
      <c r="BH147" s="214">
        <f>IF(N147="sníž. přenesená",J147,0)</f>
        <v>0</v>
      </c>
      <c r="BI147" s="214">
        <f>IF(N147="nulová",J147,0)</f>
        <v>0</v>
      </c>
      <c r="BJ147" s="17" t="s">
        <v>165</v>
      </c>
      <c r="BK147" s="214">
        <f>ROUND(I147*H147,0)</f>
        <v>0</v>
      </c>
      <c r="BL147" s="17" t="s">
        <v>247</v>
      </c>
      <c r="BM147" s="17" t="s">
        <v>3650</v>
      </c>
    </row>
    <row r="148" spans="2:51" s="11" customFormat="1" ht="12">
      <c r="B148" s="215"/>
      <c r="C148" s="216"/>
      <c r="D148" s="217" t="s">
        <v>167</v>
      </c>
      <c r="E148" s="218" t="s">
        <v>20</v>
      </c>
      <c r="F148" s="219" t="s">
        <v>3651</v>
      </c>
      <c r="G148" s="216"/>
      <c r="H148" s="220">
        <v>30</v>
      </c>
      <c r="I148" s="221"/>
      <c r="J148" s="216"/>
      <c r="K148" s="216"/>
      <c r="L148" s="222"/>
      <c r="M148" s="223"/>
      <c r="N148" s="224"/>
      <c r="O148" s="224"/>
      <c r="P148" s="224"/>
      <c r="Q148" s="224"/>
      <c r="R148" s="224"/>
      <c r="S148" s="224"/>
      <c r="T148" s="225"/>
      <c r="AT148" s="226" t="s">
        <v>167</v>
      </c>
      <c r="AU148" s="226" t="s">
        <v>165</v>
      </c>
      <c r="AV148" s="11" t="s">
        <v>165</v>
      </c>
      <c r="AW148" s="11" t="s">
        <v>34</v>
      </c>
      <c r="AX148" s="11" t="s">
        <v>8</v>
      </c>
      <c r="AY148" s="226" t="s">
        <v>157</v>
      </c>
    </row>
    <row r="149" spans="2:65" s="1" customFormat="1" ht="16.5" customHeight="1">
      <c r="B149" s="38"/>
      <c r="C149" s="248" t="s">
        <v>9</v>
      </c>
      <c r="D149" s="248" t="s">
        <v>223</v>
      </c>
      <c r="E149" s="249" t="s">
        <v>3652</v>
      </c>
      <c r="F149" s="250" t="s">
        <v>1456</v>
      </c>
      <c r="G149" s="251" t="s">
        <v>434</v>
      </c>
      <c r="H149" s="252">
        <v>6</v>
      </c>
      <c r="I149" s="253"/>
      <c r="J149" s="252">
        <f>ROUND(I149*H149,0)</f>
        <v>0</v>
      </c>
      <c r="K149" s="250" t="s">
        <v>209</v>
      </c>
      <c r="L149" s="254"/>
      <c r="M149" s="255" t="s">
        <v>20</v>
      </c>
      <c r="N149" s="256" t="s">
        <v>46</v>
      </c>
      <c r="O149" s="79"/>
      <c r="P149" s="212">
        <f>O149*H149</f>
        <v>0</v>
      </c>
      <c r="Q149" s="212">
        <v>0</v>
      </c>
      <c r="R149" s="212">
        <f>Q149*H149</f>
        <v>0</v>
      </c>
      <c r="S149" s="212">
        <v>0</v>
      </c>
      <c r="T149" s="213">
        <f>S149*H149</f>
        <v>0</v>
      </c>
      <c r="AR149" s="17" t="s">
        <v>374</v>
      </c>
      <c r="AT149" s="17" t="s">
        <v>223</v>
      </c>
      <c r="AU149" s="17" t="s">
        <v>165</v>
      </c>
      <c r="AY149" s="17" t="s">
        <v>157</v>
      </c>
      <c r="BE149" s="214">
        <f>IF(N149="základní",J149,0)</f>
        <v>0</v>
      </c>
      <c r="BF149" s="214">
        <f>IF(N149="snížená",J149,0)</f>
        <v>0</v>
      </c>
      <c r="BG149" s="214">
        <f>IF(N149="zákl. přenesená",J149,0)</f>
        <v>0</v>
      </c>
      <c r="BH149" s="214">
        <f>IF(N149="sníž. přenesená",J149,0)</f>
        <v>0</v>
      </c>
      <c r="BI149" s="214">
        <f>IF(N149="nulová",J149,0)</f>
        <v>0</v>
      </c>
      <c r="BJ149" s="17" t="s">
        <v>165</v>
      </c>
      <c r="BK149" s="214">
        <f>ROUND(I149*H149,0)</f>
        <v>0</v>
      </c>
      <c r="BL149" s="17" t="s">
        <v>247</v>
      </c>
      <c r="BM149" s="17" t="s">
        <v>3653</v>
      </c>
    </row>
    <row r="150" spans="2:51" s="11" customFormat="1" ht="12">
      <c r="B150" s="215"/>
      <c r="C150" s="216"/>
      <c r="D150" s="217" t="s">
        <v>167</v>
      </c>
      <c r="E150" s="218" t="s">
        <v>20</v>
      </c>
      <c r="F150" s="219" t="s">
        <v>732</v>
      </c>
      <c r="G150" s="216"/>
      <c r="H150" s="220">
        <v>6</v>
      </c>
      <c r="I150" s="221"/>
      <c r="J150" s="216"/>
      <c r="K150" s="216"/>
      <c r="L150" s="222"/>
      <c r="M150" s="223"/>
      <c r="N150" s="224"/>
      <c r="O150" s="224"/>
      <c r="P150" s="224"/>
      <c r="Q150" s="224"/>
      <c r="R150" s="224"/>
      <c r="S150" s="224"/>
      <c r="T150" s="225"/>
      <c r="AT150" s="226" t="s">
        <v>167</v>
      </c>
      <c r="AU150" s="226" t="s">
        <v>165</v>
      </c>
      <c r="AV150" s="11" t="s">
        <v>165</v>
      </c>
      <c r="AW150" s="11" t="s">
        <v>34</v>
      </c>
      <c r="AX150" s="11" t="s">
        <v>8</v>
      </c>
      <c r="AY150" s="226" t="s">
        <v>157</v>
      </c>
    </row>
    <row r="151" spans="2:65" s="1" customFormat="1" ht="16.5" customHeight="1">
      <c r="B151" s="38"/>
      <c r="C151" s="248" t="s">
        <v>247</v>
      </c>
      <c r="D151" s="248" t="s">
        <v>223</v>
      </c>
      <c r="E151" s="249" t="s">
        <v>3654</v>
      </c>
      <c r="F151" s="250" t="s">
        <v>1460</v>
      </c>
      <c r="G151" s="251" t="s">
        <v>231</v>
      </c>
      <c r="H151" s="252">
        <v>60</v>
      </c>
      <c r="I151" s="253"/>
      <c r="J151" s="252">
        <f>ROUND(I151*H151,0)</f>
        <v>0</v>
      </c>
      <c r="K151" s="250" t="s">
        <v>209</v>
      </c>
      <c r="L151" s="254"/>
      <c r="M151" s="255" t="s">
        <v>20</v>
      </c>
      <c r="N151" s="256" t="s">
        <v>46</v>
      </c>
      <c r="O151" s="79"/>
      <c r="P151" s="212">
        <f>O151*H151</f>
        <v>0</v>
      </c>
      <c r="Q151" s="212">
        <v>0</v>
      </c>
      <c r="R151" s="212">
        <f>Q151*H151</f>
        <v>0</v>
      </c>
      <c r="S151" s="212">
        <v>0</v>
      </c>
      <c r="T151" s="213">
        <f>S151*H151</f>
        <v>0</v>
      </c>
      <c r="AR151" s="17" t="s">
        <v>374</v>
      </c>
      <c r="AT151" s="17" t="s">
        <v>223</v>
      </c>
      <c r="AU151" s="17" t="s">
        <v>165</v>
      </c>
      <c r="AY151" s="17" t="s">
        <v>157</v>
      </c>
      <c r="BE151" s="214">
        <f>IF(N151="základní",J151,0)</f>
        <v>0</v>
      </c>
      <c r="BF151" s="214">
        <f>IF(N151="snížená",J151,0)</f>
        <v>0</v>
      </c>
      <c r="BG151" s="214">
        <f>IF(N151="zákl. přenesená",J151,0)</f>
        <v>0</v>
      </c>
      <c r="BH151" s="214">
        <f>IF(N151="sníž. přenesená",J151,0)</f>
        <v>0</v>
      </c>
      <c r="BI151" s="214">
        <f>IF(N151="nulová",J151,0)</f>
        <v>0</v>
      </c>
      <c r="BJ151" s="17" t="s">
        <v>165</v>
      </c>
      <c r="BK151" s="214">
        <f>ROUND(I151*H151,0)</f>
        <v>0</v>
      </c>
      <c r="BL151" s="17" t="s">
        <v>247</v>
      </c>
      <c r="BM151" s="17" t="s">
        <v>3655</v>
      </c>
    </row>
    <row r="152" spans="2:51" s="11" customFormat="1" ht="12">
      <c r="B152" s="215"/>
      <c r="C152" s="216"/>
      <c r="D152" s="217" t="s">
        <v>167</v>
      </c>
      <c r="E152" s="218" t="s">
        <v>20</v>
      </c>
      <c r="F152" s="219" t="s">
        <v>3656</v>
      </c>
      <c r="G152" s="216"/>
      <c r="H152" s="220">
        <v>60</v>
      </c>
      <c r="I152" s="221"/>
      <c r="J152" s="216"/>
      <c r="K152" s="216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167</v>
      </c>
      <c r="AU152" s="226" t="s">
        <v>165</v>
      </c>
      <c r="AV152" s="11" t="s">
        <v>165</v>
      </c>
      <c r="AW152" s="11" t="s">
        <v>34</v>
      </c>
      <c r="AX152" s="11" t="s">
        <v>8</v>
      </c>
      <c r="AY152" s="226" t="s">
        <v>157</v>
      </c>
    </row>
    <row r="153" spans="2:65" s="1" customFormat="1" ht="16.5" customHeight="1">
      <c r="B153" s="38"/>
      <c r="C153" s="248" t="s">
        <v>253</v>
      </c>
      <c r="D153" s="248" t="s">
        <v>223</v>
      </c>
      <c r="E153" s="249" t="s">
        <v>3657</v>
      </c>
      <c r="F153" s="250" t="s">
        <v>1464</v>
      </c>
      <c r="G153" s="251" t="s">
        <v>434</v>
      </c>
      <c r="H153" s="252">
        <v>36</v>
      </c>
      <c r="I153" s="253"/>
      <c r="J153" s="252">
        <f>ROUND(I153*H153,0)</f>
        <v>0</v>
      </c>
      <c r="K153" s="250" t="s">
        <v>209</v>
      </c>
      <c r="L153" s="254"/>
      <c r="M153" s="255" t="s">
        <v>20</v>
      </c>
      <c r="N153" s="256" t="s">
        <v>46</v>
      </c>
      <c r="O153" s="79"/>
      <c r="P153" s="212">
        <f>O153*H153</f>
        <v>0</v>
      </c>
      <c r="Q153" s="212">
        <v>0</v>
      </c>
      <c r="R153" s="212">
        <f>Q153*H153</f>
        <v>0</v>
      </c>
      <c r="S153" s="212">
        <v>0</v>
      </c>
      <c r="T153" s="213">
        <f>S153*H153</f>
        <v>0</v>
      </c>
      <c r="AR153" s="17" t="s">
        <v>374</v>
      </c>
      <c r="AT153" s="17" t="s">
        <v>223</v>
      </c>
      <c r="AU153" s="17" t="s">
        <v>165</v>
      </c>
      <c r="AY153" s="17" t="s">
        <v>157</v>
      </c>
      <c r="BE153" s="214">
        <f>IF(N153="základní",J153,0)</f>
        <v>0</v>
      </c>
      <c r="BF153" s="214">
        <f>IF(N153="snížená",J153,0)</f>
        <v>0</v>
      </c>
      <c r="BG153" s="214">
        <f>IF(N153="zákl. přenesená",J153,0)</f>
        <v>0</v>
      </c>
      <c r="BH153" s="214">
        <f>IF(N153="sníž. přenesená",J153,0)</f>
        <v>0</v>
      </c>
      <c r="BI153" s="214">
        <f>IF(N153="nulová",J153,0)</f>
        <v>0</v>
      </c>
      <c r="BJ153" s="17" t="s">
        <v>165</v>
      </c>
      <c r="BK153" s="214">
        <f>ROUND(I153*H153,0)</f>
        <v>0</v>
      </c>
      <c r="BL153" s="17" t="s">
        <v>247</v>
      </c>
      <c r="BM153" s="17" t="s">
        <v>3658</v>
      </c>
    </row>
    <row r="154" spans="2:51" s="11" customFormat="1" ht="12">
      <c r="B154" s="215"/>
      <c r="C154" s="216"/>
      <c r="D154" s="217" t="s">
        <v>167</v>
      </c>
      <c r="E154" s="218" t="s">
        <v>20</v>
      </c>
      <c r="F154" s="219" t="s">
        <v>3659</v>
      </c>
      <c r="G154" s="216"/>
      <c r="H154" s="220">
        <v>36</v>
      </c>
      <c r="I154" s="221"/>
      <c r="J154" s="216"/>
      <c r="K154" s="216"/>
      <c r="L154" s="222"/>
      <c r="M154" s="223"/>
      <c r="N154" s="224"/>
      <c r="O154" s="224"/>
      <c r="P154" s="224"/>
      <c r="Q154" s="224"/>
      <c r="R154" s="224"/>
      <c r="S154" s="224"/>
      <c r="T154" s="225"/>
      <c r="AT154" s="226" t="s">
        <v>167</v>
      </c>
      <c r="AU154" s="226" t="s">
        <v>165</v>
      </c>
      <c r="AV154" s="11" t="s">
        <v>165</v>
      </c>
      <c r="AW154" s="11" t="s">
        <v>34</v>
      </c>
      <c r="AX154" s="11" t="s">
        <v>8</v>
      </c>
      <c r="AY154" s="226" t="s">
        <v>157</v>
      </c>
    </row>
    <row r="155" spans="2:65" s="1" customFormat="1" ht="16.5" customHeight="1">
      <c r="B155" s="38"/>
      <c r="C155" s="248" t="s">
        <v>257</v>
      </c>
      <c r="D155" s="248" t="s">
        <v>223</v>
      </c>
      <c r="E155" s="249" t="s">
        <v>3660</v>
      </c>
      <c r="F155" s="250" t="s">
        <v>1468</v>
      </c>
      <c r="G155" s="251" t="s">
        <v>434</v>
      </c>
      <c r="H155" s="252">
        <v>36</v>
      </c>
      <c r="I155" s="253"/>
      <c r="J155" s="252">
        <f>ROUND(I155*H155,0)</f>
        <v>0</v>
      </c>
      <c r="K155" s="250" t="s">
        <v>209</v>
      </c>
      <c r="L155" s="254"/>
      <c r="M155" s="255" t="s">
        <v>20</v>
      </c>
      <c r="N155" s="256" t="s">
        <v>46</v>
      </c>
      <c r="O155" s="79"/>
      <c r="P155" s="212">
        <f>O155*H155</f>
        <v>0</v>
      </c>
      <c r="Q155" s="212">
        <v>0</v>
      </c>
      <c r="R155" s="212">
        <f>Q155*H155</f>
        <v>0</v>
      </c>
      <c r="S155" s="212">
        <v>0</v>
      </c>
      <c r="T155" s="213">
        <f>S155*H155</f>
        <v>0</v>
      </c>
      <c r="AR155" s="17" t="s">
        <v>374</v>
      </c>
      <c r="AT155" s="17" t="s">
        <v>223</v>
      </c>
      <c r="AU155" s="17" t="s">
        <v>165</v>
      </c>
      <c r="AY155" s="17" t="s">
        <v>157</v>
      </c>
      <c r="BE155" s="214">
        <f>IF(N155="základní",J155,0)</f>
        <v>0</v>
      </c>
      <c r="BF155" s="214">
        <f>IF(N155="snížená",J155,0)</f>
        <v>0</v>
      </c>
      <c r="BG155" s="214">
        <f>IF(N155="zákl. přenesená",J155,0)</f>
        <v>0</v>
      </c>
      <c r="BH155" s="214">
        <f>IF(N155="sníž. přenesená",J155,0)</f>
        <v>0</v>
      </c>
      <c r="BI155" s="214">
        <f>IF(N155="nulová",J155,0)</f>
        <v>0</v>
      </c>
      <c r="BJ155" s="17" t="s">
        <v>165</v>
      </c>
      <c r="BK155" s="214">
        <f>ROUND(I155*H155,0)</f>
        <v>0</v>
      </c>
      <c r="BL155" s="17" t="s">
        <v>247</v>
      </c>
      <c r="BM155" s="17" t="s">
        <v>3661</v>
      </c>
    </row>
    <row r="156" spans="2:51" s="11" customFormat="1" ht="12">
      <c r="B156" s="215"/>
      <c r="C156" s="216"/>
      <c r="D156" s="217" t="s">
        <v>167</v>
      </c>
      <c r="E156" s="218" t="s">
        <v>20</v>
      </c>
      <c r="F156" s="219" t="s">
        <v>3659</v>
      </c>
      <c r="G156" s="216"/>
      <c r="H156" s="220">
        <v>36</v>
      </c>
      <c r="I156" s="221"/>
      <c r="J156" s="216"/>
      <c r="K156" s="216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167</v>
      </c>
      <c r="AU156" s="226" t="s">
        <v>165</v>
      </c>
      <c r="AV156" s="11" t="s">
        <v>165</v>
      </c>
      <c r="AW156" s="11" t="s">
        <v>34</v>
      </c>
      <c r="AX156" s="11" t="s">
        <v>8</v>
      </c>
      <c r="AY156" s="226" t="s">
        <v>157</v>
      </c>
    </row>
    <row r="157" spans="2:65" s="1" customFormat="1" ht="16.5" customHeight="1">
      <c r="B157" s="38"/>
      <c r="C157" s="248" t="s">
        <v>264</v>
      </c>
      <c r="D157" s="248" t="s">
        <v>223</v>
      </c>
      <c r="E157" s="249" t="s">
        <v>3662</v>
      </c>
      <c r="F157" s="250" t="s">
        <v>3663</v>
      </c>
      <c r="G157" s="251" t="s">
        <v>434</v>
      </c>
      <c r="H157" s="252">
        <v>6</v>
      </c>
      <c r="I157" s="253"/>
      <c r="J157" s="252">
        <f>ROUND(I157*H157,0)</f>
        <v>0</v>
      </c>
      <c r="K157" s="250" t="s">
        <v>209</v>
      </c>
      <c r="L157" s="254"/>
      <c r="M157" s="255" t="s">
        <v>20</v>
      </c>
      <c r="N157" s="256" t="s">
        <v>46</v>
      </c>
      <c r="O157" s="79"/>
      <c r="P157" s="212">
        <f>O157*H157</f>
        <v>0</v>
      </c>
      <c r="Q157" s="212">
        <v>0</v>
      </c>
      <c r="R157" s="212">
        <f>Q157*H157</f>
        <v>0</v>
      </c>
      <c r="S157" s="212">
        <v>0</v>
      </c>
      <c r="T157" s="213">
        <f>S157*H157</f>
        <v>0</v>
      </c>
      <c r="AR157" s="17" t="s">
        <v>374</v>
      </c>
      <c r="AT157" s="17" t="s">
        <v>223</v>
      </c>
      <c r="AU157" s="17" t="s">
        <v>165</v>
      </c>
      <c r="AY157" s="17" t="s">
        <v>157</v>
      </c>
      <c r="BE157" s="214">
        <f>IF(N157="základní",J157,0)</f>
        <v>0</v>
      </c>
      <c r="BF157" s="214">
        <f>IF(N157="snížená",J157,0)</f>
        <v>0</v>
      </c>
      <c r="BG157" s="214">
        <f>IF(N157="zákl. přenesená",J157,0)</f>
        <v>0</v>
      </c>
      <c r="BH157" s="214">
        <f>IF(N157="sníž. přenesená",J157,0)</f>
        <v>0</v>
      </c>
      <c r="BI157" s="214">
        <f>IF(N157="nulová",J157,0)</f>
        <v>0</v>
      </c>
      <c r="BJ157" s="17" t="s">
        <v>165</v>
      </c>
      <c r="BK157" s="214">
        <f>ROUND(I157*H157,0)</f>
        <v>0</v>
      </c>
      <c r="BL157" s="17" t="s">
        <v>247</v>
      </c>
      <c r="BM157" s="17" t="s">
        <v>3664</v>
      </c>
    </row>
    <row r="158" spans="2:51" s="11" customFormat="1" ht="12">
      <c r="B158" s="215"/>
      <c r="C158" s="216"/>
      <c r="D158" s="217" t="s">
        <v>167</v>
      </c>
      <c r="E158" s="218" t="s">
        <v>20</v>
      </c>
      <c r="F158" s="219" t="s">
        <v>732</v>
      </c>
      <c r="G158" s="216"/>
      <c r="H158" s="220">
        <v>6</v>
      </c>
      <c r="I158" s="221"/>
      <c r="J158" s="216"/>
      <c r="K158" s="216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167</v>
      </c>
      <c r="AU158" s="226" t="s">
        <v>165</v>
      </c>
      <c r="AV158" s="11" t="s">
        <v>165</v>
      </c>
      <c r="AW158" s="11" t="s">
        <v>34</v>
      </c>
      <c r="AX158" s="11" t="s">
        <v>8</v>
      </c>
      <c r="AY158" s="226" t="s">
        <v>157</v>
      </c>
    </row>
    <row r="159" spans="2:65" s="1" customFormat="1" ht="16.5" customHeight="1">
      <c r="B159" s="38"/>
      <c r="C159" s="248" t="s">
        <v>281</v>
      </c>
      <c r="D159" s="248" t="s">
        <v>223</v>
      </c>
      <c r="E159" s="249" t="s">
        <v>3665</v>
      </c>
      <c r="F159" s="250" t="s">
        <v>1474</v>
      </c>
      <c r="G159" s="251" t="s">
        <v>434</v>
      </c>
      <c r="H159" s="252">
        <v>6</v>
      </c>
      <c r="I159" s="253"/>
      <c r="J159" s="252">
        <f>ROUND(I159*H159,0)</f>
        <v>0</v>
      </c>
      <c r="K159" s="250" t="s">
        <v>209</v>
      </c>
      <c r="L159" s="254"/>
      <c r="M159" s="255" t="s">
        <v>20</v>
      </c>
      <c r="N159" s="256" t="s">
        <v>46</v>
      </c>
      <c r="O159" s="79"/>
      <c r="P159" s="212">
        <f>O159*H159</f>
        <v>0</v>
      </c>
      <c r="Q159" s="212">
        <v>0</v>
      </c>
      <c r="R159" s="212">
        <f>Q159*H159</f>
        <v>0</v>
      </c>
      <c r="S159" s="212">
        <v>0</v>
      </c>
      <c r="T159" s="213">
        <f>S159*H159</f>
        <v>0</v>
      </c>
      <c r="AR159" s="17" t="s">
        <v>374</v>
      </c>
      <c r="AT159" s="17" t="s">
        <v>223</v>
      </c>
      <c r="AU159" s="17" t="s">
        <v>165</v>
      </c>
      <c r="AY159" s="17" t="s">
        <v>157</v>
      </c>
      <c r="BE159" s="214">
        <f>IF(N159="základní",J159,0)</f>
        <v>0</v>
      </c>
      <c r="BF159" s="214">
        <f>IF(N159="snížená",J159,0)</f>
        <v>0</v>
      </c>
      <c r="BG159" s="214">
        <f>IF(N159="zákl. přenesená",J159,0)</f>
        <v>0</v>
      </c>
      <c r="BH159" s="214">
        <f>IF(N159="sníž. přenesená",J159,0)</f>
        <v>0</v>
      </c>
      <c r="BI159" s="214">
        <f>IF(N159="nulová",J159,0)</f>
        <v>0</v>
      </c>
      <c r="BJ159" s="17" t="s">
        <v>165</v>
      </c>
      <c r="BK159" s="214">
        <f>ROUND(I159*H159,0)</f>
        <v>0</v>
      </c>
      <c r="BL159" s="17" t="s">
        <v>247</v>
      </c>
      <c r="BM159" s="17" t="s">
        <v>3666</v>
      </c>
    </row>
    <row r="160" spans="2:51" s="11" customFormat="1" ht="12">
      <c r="B160" s="215"/>
      <c r="C160" s="216"/>
      <c r="D160" s="217" t="s">
        <v>167</v>
      </c>
      <c r="E160" s="218" t="s">
        <v>20</v>
      </c>
      <c r="F160" s="219" t="s">
        <v>732</v>
      </c>
      <c r="G160" s="216"/>
      <c r="H160" s="220">
        <v>6</v>
      </c>
      <c r="I160" s="221"/>
      <c r="J160" s="216"/>
      <c r="K160" s="216"/>
      <c r="L160" s="222"/>
      <c r="M160" s="223"/>
      <c r="N160" s="224"/>
      <c r="O160" s="224"/>
      <c r="P160" s="224"/>
      <c r="Q160" s="224"/>
      <c r="R160" s="224"/>
      <c r="S160" s="224"/>
      <c r="T160" s="225"/>
      <c r="AT160" s="226" t="s">
        <v>167</v>
      </c>
      <c r="AU160" s="226" t="s">
        <v>165</v>
      </c>
      <c r="AV160" s="11" t="s">
        <v>165</v>
      </c>
      <c r="AW160" s="11" t="s">
        <v>34</v>
      </c>
      <c r="AX160" s="11" t="s">
        <v>8</v>
      </c>
      <c r="AY160" s="226" t="s">
        <v>157</v>
      </c>
    </row>
    <row r="161" spans="2:65" s="1" customFormat="1" ht="16.5" customHeight="1">
      <c r="B161" s="38"/>
      <c r="C161" s="248" t="s">
        <v>7</v>
      </c>
      <c r="D161" s="248" t="s">
        <v>223</v>
      </c>
      <c r="E161" s="249" t="s">
        <v>3667</v>
      </c>
      <c r="F161" s="250" t="s">
        <v>3668</v>
      </c>
      <c r="G161" s="251" t="s">
        <v>434</v>
      </c>
      <c r="H161" s="252">
        <v>20</v>
      </c>
      <c r="I161" s="253"/>
      <c r="J161" s="252">
        <f>ROUND(I161*H161,0)</f>
        <v>0</v>
      </c>
      <c r="K161" s="250" t="s">
        <v>209</v>
      </c>
      <c r="L161" s="254"/>
      <c r="M161" s="255" t="s">
        <v>20</v>
      </c>
      <c r="N161" s="256" t="s">
        <v>46</v>
      </c>
      <c r="O161" s="79"/>
      <c r="P161" s="212">
        <f>O161*H161</f>
        <v>0</v>
      </c>
      <c r="Q161" s="212">
        <v>0</v>
      </c>
      <c r="R161" s="212">
        <f>Q161*H161</f>
        <v>0</v>
      </c>
      <c r="S161" s="212">
        <v>0</v>
      </c>
      <c r="T161" s="213">
        <f>S161*H161</f>
        <v>0</v>
      </c>
      <c r="AR161" s="17" t="s">
        <v>374</v>
      </c>
      <c r="AT161" s="17" t="s">
        <v>223</v>
      </c>
      <c r="AU161" s="17" t="s">
        <v>165</v>
      </c>
      <c r="AY161" s="17" t="s">
        <v>157</v>
      </c>
      <c r="BE161" s="214">
        <f>IF(N161="základní",J161,0)</f>
        <v>0</v>
      </c>
      <c r="BF161" s="214">
        <f>IF(N161="snížená",J161,0)</f>
        <v>0</v>
      </c>
      <c r="BG161" s="214">
        <f>IF(N161="zákl. přenesená",J161,0)</f>
        <v>0</v>
      </c>
      <c r="BH161" s="214">
        <f>IF(N161="sníž. přenesená",J161,0)</f>
        <v>0</v>
      </c>
      <c r="BI161" s="214">
        <f>IF(N161="nulová",J161,0)</f>
        <v>0</v>
      </c>
      <c r="BJ161" s="17" t="s">
        <v>165</v>
      </c>
      <c r="BK161" s="214">
        <f>ROUND(I161*H161,0)</f>
        <v>0</v>
      </c>
      <c r="BL161" s="17" t="s">
        <v>247</v>
      </c>
      <c r="BM161" s="17" t="s">
        <v>3669</v>
      </c>
    </row>
    <row r="162" spans="2:51" s="11" customFormat="1" ht="12">
      <c r="B162" s="215"/>
      <c r="C162" s="216"/>
      <c r="D162" s="217" t="s">
        <v>167</v>
      </c>
      <c r="E162" s="218" t="s">
        <v>20</v>
      </c>
      <c r="F162" s="219" t="s">
        <v>3401</v>
      </c>
      <c r="G162" s="216"/>
      <c r="H162" s="220">
        <v>20</v>
      </c>
      <c r="I162" s="221"/>
      <c r="J162" s="216"/>
      <c r="K162" s="216"/>
      <c r="L162" s="222"/>
      <c r="M162" s="223"/>
      <c r="N162" s="224"/>
      <c r="O162" s="224"/>
      <c r="P162" s="224"/>
      <c r="Q162" s="224"/>
      <c r="R162" s="224"/>
      <c r="S162" s="224"/>
      <c r="T162" s="225"/>
      <c r="AT162" s="226" t="s">
        <v>167</v>
      </c>
      <c r="AU162" s="226" t="s">
        <v>165</v>
      </c>
      <c r="AV162" s="11" t="s">
        <v>165</v>
      </c>
      <c r="AW162" s="11" t="s">
        <v>34</v>
      </c>
      <c r="AX162" s="11" t="s">
        <v>8</v>
      </c>
      <c r="AY162" s="226" t="s">
        <v>157</v>
      </c>
    </row>
    <row r="163" spans="2:65" s="1" customFormat="1" ht="16.5" customHeight="1">
      <c r="B163" s="38"/>
      <c r="C163" s="248" t="s">
        <v>296</v>
      </c>
      <c r="D163" s="248" t="s">
        <v>223</v>
      </c>
      <c r="E163" s="249" t="s">
        <v>3670</v>
      </c>
      <c r="F163" s="250" t="s">
        <v>1481</v>
      </c>
      <c r="G163" s="251" t="s">
        <v>434</v>
      </c>
      <c r="H163" s="252">
        <v>20</v>
      </c>
      <c r="I163" s="253"/>
      <c r="J163" s="252">
        <f>ROUND(I163*H163,0)</f>
        <v>0</v>
      </c>
      <c r="K163" s="250" t="s">
        <v>209</v>
      </c>
      <c r="L163" s="254"/>
      <c r="M163" s="255" t="s">
        <v>20</v>
      </c>
      <c r="N163" s="256" t="s">
        <v>46</v>
      </c>
      <c r="O163" s="79"/>
      <c r="P163" s="212">
        <f>O163*H163</f>
        <v>0</v>
      </c>
      <c r="Q163" s="212">
        <v>0</v>
      </c>
      <c r="R163" s="212">
        <f>Q163*H163</f>
        <v>0</v>
      </c>
      <c r="S163" s="212">
        <v>0</v>
      </c>
      <c r="T163" s="213">
        <f>S163*H163</f>
        <v>0</v>
      </c>
      <c r="AR163" s="17" t="s">
        <v>374</v>
      </c>
      <c r="AT163" s="17" t="s">
        <v>223</v>
      </c>
      <c r="AU163" s="17" t="s">
        <v>165</v>
      </c>
      <c r="AY163" s="17" t="s">
        <v>157</v>
      </c>
      <c r="BE163" s="214">
        <f>IF(N163="základní",J163,0)</f>
        <v>0</v>
      </c>
      <c r="BF163" s="214">
        <f>IF(N163="snížená",J163,0)</f>
        <v>0</v>
      </c>
      <c r="BG163" s="214">
        <f>IF(N163="zákl. přenesená",J163,0)</f>
        <v>0</v>
      </c>
      <c r="BH163" s="214">
        <f>IF(N163="sníž. přenesená",J163,0)</f>
        <v>0</v>
      </c>
      <c r="BI163" s="214">
        <f>IF(N163="nulová",J163,0)</f>
        <v>0</v>
      </c>
      <c r="BJ163" s="17" t="s">
        <v>165</v>
      </c>
      <c r="BK163" s="214">
        <f>ROUND(I163*H163,0)</f>
        <v>0</v>
      </c>
      <c r="BL163" s="17" t="s">
        <v>247</v>
      </c>
      <c r="BM163" s="17" t="s">
        <v>3671</v>
      </c>
    </row>
    <row r="164" spans="2:51" s="11" customFormat="1" ht="12">
      <c r="B164" s="215"/>
      <c r="C164" s="216"/>
      <c r="D164" s="217" t="s">
        <v>167</v>
      </c>
      <c r="E164" s="218" t="s">
        <v>20</v>
      </c>
      <c r="F164" s="219" t="s">
        <v>3401</v>
      </c>
      <c r="G164" s="216"/>
      <c r="H164" s="220">
        <v>20</v>
      </c>
      <c r="I164" s="221"/>
      <c r="J164" s="216"/>
      <c r="K164" s="216"/>
      <c r="L164" s="222"/>
      <c r="M164" s="223"/>
      <c r="N164" s="224"/>
      <c r="O164" s="224"/>
      <c r="P164" s="224"/>
      <c r="Q164" s="224"/>
      <c r="R164" s="224"/>
      <c r="S164" s="224"/>
      <c r="T164" s="225"/>
      <c r="AT164" s="226" t="s">
        <v>167</v>
      </c>
      <c r="AU164" s="226" t="s">
        <v>165</v>
      </c>
      <c r="AV164" s="11" t="s">
        <v>165</v>
      </c>
      <c r="AW164" s="11" t="s">
        <v>34</v>
      </c>
      <c r="AX164" s="11" t="s">
        <v>8</v>
      </c>
      <c r="AY164" s="226" t="s">
        <v>157</v>
      </c>
    </row>
    <row r="165" spans="2:65" s="1" customFormat="1" ht="16.5" customHeight="1">
      <c r="B165" s="38"/>
      <c r="C165" s="248" t="s">
        <v>314</v>
      </c>
      <c r="D165" s="248" t="s">
        <v>223</v>
      </c>
      <c r="E165" s="249" t="s">
        <v>3672</v>
      </c>
      <c r="F165" s="250" t="s">
        <v>1064</v>
      </c>
      <c r="G165" s="251" t="s">
        <v>541</v>
      </c>
      <c r="H165" s="252">
        <v>27.5</v>
      </c>
      <c r="I165" s="253"/>
      <c r="J165" s="252">
        <f>ROUND(I165*H165,0)</f>
        <v>0</v>
      </c>
      <c r="K165" s="250" t="s">
        <v>209</v>
      </c>
      <c r="L165" s="254"/>
      <c r="M165" s="255" t="s">
        <v>20</v>
      </c>
      <c r="N165" s="256" t="s">
        <v>46</v>
      </c>
      <c r="O165" s="79"/>
      <c r="P165" s="212">
        <f>O165*H165</f>
        <v>0</v>
      </c>
      <c r="Q165" s="212">
        <v>0</v>
      </c>
      <c r="R165" s="212">
        <f>Q165*H165</f>
        <v>0</v>
      </c>
      <c r="S165" s="212">
        <v>0</v>
      </c>
      <c r="T165" s="213">
        <f>S165*H165</f>
        <v>0</v>
      </c>
      <c r="AR165" s="17" t="s">
        <v>374</v>
      </c>
      <c r="AT165" s="17" t="s">
        <v>223</v>
      </c>
      <c r="AU165" s="17" t="s">
        <v>165</v>
      </c>
      <c r="AY165" s="17" t="s">
        <v>157</v>
      </c>
      <c r="BE165" s="214">
        <f>IF(N165="základní",J165,0)</f>
        <v>0</v>
      </c>
      <c r="BF165" s="214">
        <f>IF(N165="snížená",J165,0)</f>
        <v>0</v>
      </c>
      <c r="BG165" s="214">
        <f>IF(N165="zákl. přenesená",J165,0)</f>
        <v>0</v>
      </c>
      <c r="BH165" s="214">
        <f>IF(N165="sníž. přenesená",J165,0)</f>
        <v>0</v>
      </c>
      <c r="BI165" s="214">
        <f>IF(N165="nulová",J165,0)</f>
        <v>0</v>
      </c>
      <c r="BJ165" s="17" t="s">
        <v>165</v>
      </c>
      <c r="BK165" s="214">
        <f>ROUND(I165*H165,0)</f>
        <v>0</v>
      </c>
      <c r="BL165" s="17" t="s">
        <v>247</v>
      </c>
      <c r="BM165" s="17" t="s">
        <v>3673</v>
      </c>
    </row>
    <row r="166" spans="2:63" s="10" customFormat="1" ht="22.8" customHeight="1">
      <c r="B166" s="188"/>
      <c r="C166" s="189"/>
      <c r="D166" s="190" t="s">
        <v>73</v>
      </c>
      <c r="E166" s="202" t="s">
        <v>1485</v>
      </c>
      <c r="F166" s="202" t="s">
        <v>3674</v>
      </c>
      <c r="G166" s="189"/>
      <c r="H166" s="189"/>
      <c r="I166" s="192"/>
      <c r="J166" s="203">
        <f>BK166</f>
        <v>0</v>
      </c>
      <c r="K166" s="189"/>
      <c r="L166" s="194"/>
      <c r="M166" s="195"/>
      <c r="N166" s="196"/>
      <c r="O166" s="196"/>
      <c r="P166" s="197">
        <f>SUM(P167:P190)</f>
        <v>0</v>
      </c>
      <c r="Q166" s="196"/>
      <c r="R166" s="197">
        <f>SUM(R167:R190)</f>
        <v>0</v>
      </c>
      <c r="S166" s="196"/>
      <c r="T166" s="198">
        <f>SUM(T167:T190)</f>
        <v>0</v>
      </c>
      <c r="AR166" s="199" t="s">
        <v>8</v>
      </c>
      <c r="AT166" s="200" t="s">
        <v>73</v>
      </c>
      <c r="AU166" s="200" t="s">
        <v>8</v>
      </c>
      <c r="AY166" s="199" t="s">
        <v>157</v>
      </c>
      <c r="BK166" s="201">
        <f>SUM(BK167:BK190)</f>
        <v>0</v>
      </c>
    </row>
    <row r="167" spans="2:65" s="1" customFormat="1" ht="16.5" customHeight="1">
      <c r="B167" s="38"/>
      <c r="C167" s="204" t="s">
        <v>325</v>
      </c>
      <c r="D167" s="204" t="s">
        <v>159</v>
      </c>
      <c r="E167" s="205" t="s">
        <v>1487</v>
      </c>
      <c r="F167" s="206" t="s">
        <v>1488</v>
      </c>
      <c r="G167" s="207" t="s">
        <v>231</v>
      </c>
      <c r="H167" s="208">
        <v>210</v>
      </c>
      <c r="I167" s="209"/>
      <c r="J167" s="208">
        <f>ROUND(I167*H167,0)</f>
        <v>0</v>
      </c>
      <c r="K167" s="206" t="s">
        <v>209</v>
      </c>
      <c r="L167" s="43"/>
      <c r="M167" s="210" t="s">
        <v>20</v>
      </c>
      <c r="N167" s="211" t="s">
        <v>46</v>
      </c>
      <c r="O167" s="79"/>
      <c r="P167" s="212">
        <f>O167*H167</f>
        <v>0</v>
      </c>
      <c r="Q167" s="212">
        <v>0</v>
      </c>
      <c r="R167" s="212">
        <f>Q167*H167</f>
        <v>0</v>
      </c>
      <c r="S167" s="212">
        <v>0</v>
      </c>
      <c r="T167" s="213">
        <f>S167*H167</f>
        <v>0</v>
      </c>
      <c r="AR167" s="17" t="s">
        <v>247</v>
      </c>
      <c r="AT167" s="17" t="s">
        <v>159</v>
      </c>
      <c r="AU167" s="17" t="s">
        <v>165</v>
      </c>
      <c r="AY167" s="17" t="s">
        <v>157</v>
      </c>
      <c r="BE167" s="214">
        <f>IF(N167="základní",J167,0)</f>
        <v>0</v>
      </c>
      <c r="BF167" s="214">
        <f>IF(N167="snížená",J167,0)</f>
        <v>0</v>
      </c>
      <c r="BG167" s="214">
        <f>IF(N167="zákl. přenesená",J167,0)</f>
        <v>0</v>
      </c>
      <c r="BH167" s="214">
        <f>IF(N167="sníž. přenesená",J167,0)</f>
        <v>0</v>
      </c>
      <c r="BI167" s="214">
        <f>IF(N167="nulová",J167,0)</f>
        <v>0</v>
      </c>
      <c r="BJ167" s="17" t="s">
        <v>165</v>
      </c>
      <c r="BK167" s="214">
        <f>ROUND(I167*H167,0)</f>
        <v>0</v>
      </c>
      <c r="BL167" s="17" t="s">
        <v>247</v>
      </c>
      <c r="BM167" s="17" t="s">
        <v>3675</v>
      </c>
    </row>
    <row r="168" spans="2:51" s="11" customFormat="1" ht="12">
      <c r="B168" s="215"/>
      <c r="C168" s="216"/>
      <c r="D168" s="217" t="s">
        <v>167</v>
      </c>
      <c r="E168" s="218" t="s">
        <v>20</v>
      </c>
      <c r="F168" s="219" t="s">
        <v>3648</v>
      </c>
      <c r="G168" s="216"/>
      <c r="H168" s="220">
        <v>210</v>
      </c>
      <c r="I168" s="221"/>
      <c r="J168" s="216"/>
      <c r="K168" s="216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167</v>
      </c>
      <c r="AU168" s="226" t="s">
        <v>165</v>
      </c>
      <c r="AV168" s="11" t="s">
        <v>165</v>
      </c>
      <c r="AW168" s="11" t="s">
        <v>34</v>
      </c>
      <c r="AX168" s="11" t="s">
        <v>8</v>
      </c>
      <c r="AY168" s="226" t="s">
        <v>157</v>
      </c>
    </row>
    <row r="169" spans="2:65" s="1" customFormat="1" ht="16.5" customHeight="1">
      <c r="B169" s="38"/>
      <c r="C169" s="204" t="s">
        <v>329</v>
      </c>
      <c r="D169" s="204" t="s">
        <v>159</v>
      </c>
      <c r="E169" s="205" t="s">
        <v>1490</v>
      </c>
      <c r="F169" s="206" t="s">
        <v>1491</v>
      </c>
      <c r="G169" s="207" t="s">
        <v>231</v>
      </c>
      <c r="H169" s="208">
        <v>30</v>
      </c>
      <c r="I169" s="209"/>
      <c r="J169" s="208">
        <f>ROUND(I169*H169,0)</f>
        <v>0</v>
      </c>
      <c r="K169" s="206" t="s">
        <v>209</v>
      </c>
      <c r="L169" s="43"/>
      <c r="M169" s="210" t="s">
        <v>20</v>
      </c>
      <c r="N169" s="211" t="s">
        <v>46</v>
      </c>
      <c r="O169" s="79"/>
      <c r="P169" s="212">
        <f>O169*H169</f>
        <v>0</v>
      </c>
      <c r="Q169" s="212">
        <v>0</v>
      </c>
      <c r="R169" s="212">
        <f>Q169*H169</f>
        <v>0</v>
      </c>
      <c r="S169" s="212">
        <v>0</v>
      </c>
      <c r="T169" s="213">
        <f>S169*H169</f>
        <v>0</v>
      </c>
      <c r="AR169" s="17" t="s">
        <v>247</v>
      </c>
      <c r="AT169" s="17" t="s">
        <v>159</v>
      </c>
      <c r="AU169" s="17" t="s">
        <v>165</v>
      </c>
      <c r="AY169" s="17" t="s">
        <v>157</v>
      </c>
      <c r="BE169" s="214">
        <f>IF(N169="základní",J169,0)</f>
        <v>0</v>
      </c>
      <c r="BF169" s="214">
        <f>IF(N169="snížená",J169,0)</f>
        <v>0</v>
      </c>
      <c r="BG169" s="214">
        <f>IF(N169="zákl. přenesená",J169,0)</f>
        <v>0</v>
      </c>
      <c r="BH169" s="214">
        <f>IF(N169="sníž. přenesená",J169,0)</f>
        <v>0</v>
      </c>
      <c r="BI169" s="214">
        <f>IF(N169="nulová",J169,0)</f>
        <v>0</v>
      </c>
      <c r="BJ169" s="17" t="s">
        <v>165</v>
      </c>
      <c r="BK169" s="214">
        <f>ROUND(I169*H169,0)</f>
        <v>0</v>
      </c>
      <c r="BL169" s="17" t="s">
        <v>247</v>
      </c>
      <c r="BM169" s="17" t="s">
        <v>3676</v>
      </c>
    </row>
    <row r="170" spans="2:51" s="11" customFormat="1" ht="12">
      <c r="B170" s="215"/>
      <c r="C170" s="216"/>
      <c r="D170" s="217" t="s">
        <v>167</v>
      </c>
      <c r="E170" s="218" t="s">
        <v>20</v>
      </c>
      <c r="F170" s="219" t="s">
        <v>3651</v>
      </c>
      <c r="G170" s="216"/>
      <c r="H170" s="220">
        <v>30</v>
      </c>
      <c r="I170" s="221"/>
      <c r="J170" s="216"/>
      <c r="K170" s="216"/>
      <c r="L170" s="222"/>
      <c r="M170" s="223"/>
      <c r="N170" s="224"/>
      <c r="O170" s="224"/>
      <c r="P170" s="224"/>
      <c r="Q170" s="224"/>
      <c r="R170" s="224"/>
      <c r="S170" s="224"/>
      <c r="T170" s="225"/>
      <c r="AT170" s="226" t="s">
        <v>167</v>
      </c>
      <c r="AU170" s="226" t="s">
        <v>165</v>
      </c>
      <c r="AV170" s="11" t="s">
        <v>165</v>
      </c>
      <c r="AW170" s="11" t="s">
        <v>34</v>
      </c>
      <c r="AX170" s="11" t="s">
        <v>8</v>
      </c>
      <c r="AY170" s="226" t="s">
        <v>157</v>
      </c>
    </row>
    <row r="171" spans="2:65" s="1" customFormat="1" ht="16.5" customHeight="1">
      <c r="B171" s="38"/>
      <c r="C171" s="204" t="s">
        <v>334</v>
      </c>
      <c r="D171" s="204" t="s">
        <v>159</v>
      </c>
      <c r="E171" s="205" t="s">
        <v>1493</v>
      </c>
      <c r="F171" s="206" t="s">
        <v>1456</v>
      </c>
      <c r="G171" s="207" t="s">
        <v>434</v>
      </c>
      <c r="H171" s="208">
        <v>6</v>
      </c>
      <c r="I171" s="209"/>
      <c r="J171" s="208">
        <f>ROUND(I171*H171,0)</f>
        <v>0</v>
      </c>
      <c r="K171" s="206" t="s">
        <v>209</v>
      </c>
      <c r="L171" s="43"/>
      <c r="M171" s="210" t="s">
        <v>20</v>
      </c>
      <c r="N171" s="211" t="s">
        <v>46</v>
      </c>
      <c r="O171" s="79"/>
      <c r="P171" s="212">
        <f>O171*H171</f>
        <v>0</v>
      </c>
      <c r="Q171" s="212">
        <v>0</v>
      </c>
      <c r="R171" s="212">
        <f>Q171*H171</f>
        <v>0</v>
      </c>
      <c r="S171" s="212">
        <v>0</v>
      </c>
      <c r="T171" s="213">
        <f>S171*H171</f>
        <v>0</v>
      </c>
      <c r="AR171" s="17" t="s">
        <v>247</v>
      </c>
      <c r="AT171" s="17" t="s">
        <v>159</v>
      </c>
      <c r="AU171" s="17" t="s">
        <v>165</v>
      </c>
      <c r="AY171" s="17" t="s">
        <v>157</v>
      </c>
      <c r="BE171" s="214">
        <f>IF(N171="základní",J171,0)</f>
        <v>0</v>
      </c>
      <c r="BF171" s="214">
        <f>IF(N171="snížená",J171,0)</f>
        <v>0</v>
      </c>
      <c r="BG171" s="214">
        <f>IF(N171="zákl. přenesená",J171,0)</f>
        <v>0</v>
      </c>
      <c r="BH171" s="214">
        <f>IF(N171="sníž. přenesená",J171,0)</f>
        <v>0</v>
      </c>
      <c r="BI171" s="214">
        <f>IF(N171="nulová",J171,0)</f>
        <v>0</v>
      </c>
      <c r="BJ171" s="17" t="s">
        <v>165</v>
      </c>
      <c r="BK171" s="214">
        <f>ROUND(I171*H171,0)</f>
        <v>0</v>
      </c>
      <c r="BL171" s="17" t="s">
        <v>247</v>
      </c>
      <c r="BM171" s="17" t="s">
        <v>3677</v>
      </c>
    </row>
    <row r="172" spans="2:51" s="11" customFormat="1" ht="12">
      <c r="B172" s="215"/>
      <c r="C172" s="216"/>
      <c r="D172" s="217" t="s">
        <v>167</v>
      </c>
      <c r="E172" s="218" t="s">
        <v>20</v>
      </c>
      <c r="F172" s="219" t="s">
        <v>732</v>
      </c>
      <c r="G172" s="216"/>
      <c r="H172" s="220">
        <v>6</v>
      </c>
      <c r="I172" s="221"/>
      <c r="J172" s="216"/>
      <c r="K172" s="216"/>
      <c r="L172" s="222"/>
      <c r="M172" s="223"/>
      <c r="N172" s="224"/>
      <c r="O172" s="224"/>
      <c r="P172" s="224"/>
      <c r="Q172" s="224"/>
      <c r="R172" s="224"/>
      <c r="S172" s="224"/>
      <c r="T172" s="225"/>
      <c r="AT172" s="226" t="s">
        <v>167</v>
      </c>
      <c r="AU172" s="226" t="s">
        <v>165</v>
      </c>
      <c r="AV172" s="11" t="s">
        <v>165</v>
      </c>
      <c r="AW172" s="11" t="s">
        <v>34</v>
      </c>
      <c r="AX172" s="11" t="s">
        <v>8</v>
      </c>
      <c r="AY172" s="226" t="s">
        <v>157</v>
      </c>
    </row>
    <row r="173" spans="2:65" s="1" customFormat="1" ht="16.5" customHeight="1">
      <c r="B173" s="38"/>
      <c r="C173" s="204" t="s">
        <v>340</v>
      </c>
      <c r="D173" s="204" t="s">
        <v>159</v>
      </c>
      <c r="E173" s="205" t="s">
        <v>1495</v>
      </c>
      <c r="F173" s="206" t="s">
        <v>1460</v>
      </c>
      <c r="G173" s="207" t="s">
        <v>231</v>
      </c>
      <c r="H173" s="208">
        <v>60</v>
      </c>
      <c r="I173" s="209"/>
      <c r="J173" s="208">
        <f>ROUND(I173*H173,0)</f>
        <v>0</v>
      </c>
      <c r="K173" s="206" t="s">
        <v>209</v>
      </c>
      <c r="L173" s="43"/>
      <c r="M173" s="210" t="s">
        <v>20</v>
      </c>
      <c r="N173" s="211" t="s">
        <v>46</v>
      </c>
      <c r="O173" s="79"/>
      <c r="P173" s="212">
        <f>O173*H173</f>
        <v>0</v>
      </c>
      <c r="Q173" s="212">
        <v>0</v>
      </c>
      <c r="R173" s="212">
        <f>Q173*H173</f>
        <v>0</v>
      </c>
      <c r="S173" s="212">
        <v>0</v>
      </c>
      <c r="T173" s="213">
        <f>S173*H173</f>
        <v>0</v>
      </c>
      <c r="AR173" s="17" t="s">
        <v>247</v>
      </c>
      <c r="AT173" s="17" t="s">
        <v>159</v>
      </c>
      <c r="AU173" s="17" t="s">
        <v>165</v>
      </c>
      <c r="AY173" s="17" t="s">
        <v>157</v>
      </c>
      <c r="BE173" s="214">
        <f>IF(N173="základní",J173,0)</f>
        <v>0</v>
      </c>
      <c r="BF173" s="214">
        <f>IF(N173="snížená",J173,0)</f>
        <v>0</v>
      </c>
      <c r="BG173" s="214">
        <f>IF(N173="zákl. přenesená",J173,0)</f>
        <v>0</v>
      </c>
      <c r="BH173" s="214">
        <f>IF(N173="sníž. přenesená",J173,0)</f>
        <v>0</v>
      </c>
      <c r="BI173" s="214">
        <f>IF(N173="nulová",J173,0)</f>
        <v>0</v>
      </c>
      <c r="BJ173" s="17" t="s">
        <v>165</v>
      </c>
      <c r="BK173" s="214">
        <f>ROUND(I173*H173,0)</f>
        <v>0</v>
      </c>
      <c r="BL173" s="17" t="s">
        <v>247</v>
      </c>
      <c r="BM173" s="17" t="s">
        <v>3678</v>
      </c>
    </row>
    <row r="174" spans="2:51" s="11" customFormat="1" ht="12">
      <c r="B174" s="215"/>
      <c r="C174" s="216"/>
      <c r="D174" s="217" t="s">
        <v>167</v>
      </c>
      <c r="E174" s="218" t="s">
        <v>20</v>
      </c>
      <c r="F174" s="219" t="s">
        <v>3656</v>
      </c>
      <c r="G174" s="216"/>
      <c r="H174" s="220">
        <v>60</v>
      </c>
      <c r="I174" s="221"/>
      <c r="J174" s="216"/>
      <c r="K174" s="216"/>
      <c r="L174" s="222"/>
      <c r="M174" s="223"/>
      <c r="N174" s="224"/>
      <c r="O174" s="224"/>
      <c r="P174" s="224"/>
      <c r="Q174" s="224"/>
      <c r="R174" s="224"/>
      <c r="S174" s="224"/>
      <c r="T174" s="225"/>
      <c r="AT174" s="226" t="s">
        <v>167</v>
      </c>
      <c r="AU174" s="226" t="s">
        <v>165</v>
      </c>
      <c r="AV174" s="11" t="s">
        <v>165</v>
      </c>
      <c r="AW174" s="11" t="s">
        <v>34</v>
      </c>
      <c r="AX174" s="11" t="s">
        <v>8</v>
      </c>
      <c r="AY174" s="226" t="s">
        <v>157</v>
      </c>
    </row>
    <row r="175" spans="2:65" s="1" customFormat="1" ht="16.5" customHeight="1">
      <c r="B175" s="38"/>
      <c r="C175" s="204" t="s">
        <v>345</v>
      </c>
      <c r="D175" s="204" t="s">
        <v>159</v>
      </c>
      <c r="E175" s="205" t="s">
        <v>1497</v>
      </c>
      <c r="F175" s="206" t="s">
        <v>1464</v>
      </c>
      <c r="G175" s="207" t="s">
        <v>434</v>
      </c>
      <c r="H175" s="208">
        <v>36</v>
      </c>
      <c r="I175" s="209"/>
      <c r="J175" s="208">
        <f>ROUND(I175*H175,0)</f>
        <v>0</v>
      </c>
      <c r="K175" s="206" t="s">
        <v>209</v>
      </c>
      <c r="L175" s="43"/>
      <c r="M175" s="210" t="s">
        <v>20</v>
      </c>
      <c r="N175" s="211" t="s">
        <v>46</v>
      </c>
      <c r="O175" s="79"/>
      <c r="P175" s="212">
        <f>O175*H175</f>
        <v>0</v>
      </c>
      <c r="Q175" s="212">
        <v>0</v>
      </c>
      <c r="R175" s="212">
        <f>Q175*H175</f>
        <v>0</v>
      </c>
      <c r="S175" s="212">
        <v>0</v>
      </c>
      <c r="T175" s="213">
        <f>S175*H175</f>
        <v>0</v>
      </c>
      <c r="AR175" s="17" t="s">
        <v>247</v>
      </c>
      <c r="AT175" s="17" t="s">
        <v>159</v>
      </c>
      <c r="AU175" s="17" t="s">
        <v>165</v>
      </c>
      <c r="AY175" s="17" t="s">
        <v>157</v>
      </c>
      <c r="BE175" s="214">
        <f>IF(N175="základní",J175,0)</f>
        <v>0</v>
      </c>
      <c r="BF175" s="214">
        <f>IF(N175="snížená",J175,0)</f>
        <v>0</v>
      </c>
      <c r="BG175" s="214">
        <f>IF(N175="zákl. přenesená",J175,0)</f>
        <v>0</v>
      </c>
      <c r="BH175" s="214">
        <f>IF(N175="sníž. přenesená",J175,0)</f>
        <v>0</v>
      </c>
      <c r="BI175" s="214">
        <f>IF(N175="nulová",J175,0)</f>
        <v>0</v>
      </c>
      <c r="BJ175" s="17" t="s">
        <v>165</v>
      </c>
      <c r="BK175" s="214">
        <f>ROUND(I175*H175,0)</f>
        <v>0</v>
      </c>
      <c r="BL175" s="17" t="s">
        <v>247</v>
      </c>
      <c r="BM175" s="17" t="s">
        <v>3679</v>
      </c>
    </row>
    <row r="176" spans="2:51" s="11" customFormat="1" ht="12">
      <c r="B176" s="215"/>
      <c r="C176" s="216"/>
      <c r="D176" s="217" t="s">
        <v>167</v>
      </c>
      <c r="E176" s="218" t="s">
        <v>20</v>
      </c>
      <c r="F176" s="219" t="s">
        <v>3659</v>
      </c>
      <c r="G176" s="216"/>
      <c r="H176" s="220">
        <v>36</v>
      </c>
      <c r="I176" s="221"/>
      <c r="J176" s="216"/>
      <c r="K176" s="216"/>
      <c r="L176" s="222"/>
      <c r="M176" s="223"/>
      <c r="N176" s="224"/>
      <c r="O176" s="224"/>
      <c r="P176" s="224"/>
      <c r="Q176" s="224"/>
      <c r="R176" s="224"/>
      <c r="S176" s="224"/>
      <c r="T176" s="225"/>
      <c r="AT176" s="226" t="s">
        <v>167</v>
      </c>
      <c r="AU176" s="226" t="s">
        <v>165</v>
      </c>
      <c r="AV176" s="11" t="s">
        <v>165</v>
      </c>
      <c r="AW176" s="11" t="s">
        <v>34</v>
      </c>
      <c r="AX176" s="11" t="s">
        <v>8</v>
      </c>
      <c r="AY176" s="226" t="s">
        <v>157</v>
      </c>
    </row>
    <row r="177" spans="2:65" s="1" customFormat="1" ht="16.5" customHeight="1">
      <c r="B177" s="38"/>
      <c r="C177" s="204" t="s">
        <v>350</v>
      </c>
      <c r="D177" s="204" t="s">
        <v>159</v>
      </c>
      <c r="E177" s="205" t="s">
        <v>1499</v>
      </c>
      <c r="F177" s="206" t="s">
        <v>1468</v>
      </c>
      <c r="G177" s="207" t="s">
        <v>434</v>
      </c>
      <c r="H177" s="208">
        <v>36</v>
      </c>
      <c r="I177" s="209"/>
      <c r="J177" s="208">
        <f>ROUND(I177*H177,0)</f>
        <v>0</v>
      </c>
      <c r="K177" s="206" t="s">
        <v>209</v>
      </c>
      <c r="L177" s="43"/>
      <c r="M177" s="210" t="s">
        <v>20</v>
      </c>
      <c r="N177" s="211" t="s">
        <v>46</v>
      </c>
      <c r="O177" s="79"/>
      <c r="P177" s="212">
        <f>O177*H177</f>
        <v>0</v>
      </c>
      <c r="Q177" s="212">
        <v>0</v>
      </c>
      <c r="R177" s="212">
        <f>Q177*H177</f>
        <v>0</v>
      </c>
      <c r="S177" s="212">
        <v>0</v>
      </c>
      <c r="T177" s="213">
        <f>S177*H177</f>
        <v>0</v>
      </c>
      <c r="AR177" s="17" t="s">
        <v>247</v>
      </c>
      <c r="AT177" s="17" t="s">
        <v>159</v>
      </c>
      <c r="AU177" s="17" t="s">
        <v>165</v>
      </c>
      <c r="AY177" s="17" t="s">
        <v>157</v>
      </c>
      <c r="BE177" s="214">
        <f>IF(N177="základní",J177,0)</f>
        <v>0</v>
      </c>
      <c r="BF177" s="214">
        <f>IF(N177="snížená",J177,0)</f>
        <v>0</v>
      </c>
      <c r="BG177" s="214">
        <f>IF(N177="zákl. přenesená",J177,0)</f>
        <v>0</v>
      </c>
      <c r="BH177" s="214">
        <f>IF(N177="sníž. přenesená",J177,0)</f>
        <v>0</v>
      </c>
      <c r="BI177" s="214">
        <f>IF(N177="nulová",J177,0)</f>
        <v>0</v>
      </c>
      <c r="BJ177" s="17" t="s">
        <v>165</v>
      </c>
      <c r="BK177" s="214">
        <f>ROUND(I177*H177,0)</f>
        <v>0</v>
      </c>
      <c r="BL177" s="17" t="s">
        <v>247</v>
      </c>
      <c r="BM177" s="17" t="s">
        <v>3680</v>
      </c>
    </row>
    <row r="178" spans="2:51" s="11" customFormat="1" ht="12">
      <c r="B178" s="215"/>
      <c r="C178" s="216"/>
      <c r="D178" s="217" t="s">
        <v>167</v>
      </c>
      <c r="E178" s="218" t="s">
        <v>20</v>
      </c>
      <c r="F178" s="219" t="s">
        <v>3659</v>
      </c>
      <c r="G178" s="216"/>
      <c r="H178" s="220">
        <v>36</v>
      </c>
      <c r="I178" s="221"/>
      <c r="J178" s="216"/>
      <c r="K178" s="216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167</v>
      </c>
      <c r="AU178" s="226" t="s">
        <v>165</v>
      </c>
      <c r="AV178" s="11" t="s">
        <v>165</v>
      </c>
      <c r="AW178" s="11" t="s">
        <v>34</v>
      </c>
      <c r="AX178" s="11" t="s">
        <v>8</v>
      </c>
      <c r="AY178" s="226" t="s">
        <v>157</v>
      </c>
    </row>
    <row r="179" spans="2:65" s="1" customFormat="1" ht="16.5" customHeight="1">
      <c r="B179" s="38"/>
      <c r="C179" s="204" t="s">
        <v>364</v>
      </c>
      <c r="D179" s="204" t="s">
        <v>159</v>
      </c>
      <c r="E179" s="205" t="s">
        <v>1501</v>
      </c>
      <c r="F179" s="206" t="s">
        <v>1502</v>
      </c>
      <c r="G179" s="207" t="s">
        <v>434</v>
      </c>
      <c r="H179" s="208">
        <v>6</v>
      </c>
      <c r="I179" s="209"/>
      <c r="J179" s="208">
        <f>ROUND(I179*H179,0)</f>
        <v>0</v>
      </c>
      <c r="K179" s="206" t="s">
        <v>209</v>
      </c>
      <c r="L179" s="43"/>
      <c r="M179" s="210" t="s">
        <v>20</v>
      </c>
      <c r="N179" s="211" t="s">
        <v>46</v>
      </c>
      <c r="O179" s="79"/>
      <c r="P179" s="212">
        <f>O179*H179</f>
        <v>0</v>
      </c>
      <c r="Q179" s="212">
        <v>0</v>
      </c>
      <c r="R179" s="212">
        <f>Q179*H179</f>
        <v>0</v>
      </c>
      <c r="S179" s="212">
        <v>0</v>
      </c>
      <c r="T179" s="213">
        <f>S179*H179</f>
        <v>0</v>
      </c>
      <c r="AR179" s="17" t="s">
        <v>247</v>
      </c>
      <c r="AT179" s="17" t="s">
        <v>159</v>
      </c>
      <c r="AU179" s="17" t="s">
        <v>165</v>
      </c>
      <c r="AY179" s="17" t="s">
        <v>157</v>
      </c>
      <c r="BE179" s="214">
        <f>IF(N179="základní",J179,0)</f>
        <v>0</v>
      </c>
      <c r="BF179" s="214">
        <f>IF(N179="snížená",J179,0)</f>
        <v>0</v>
      </c>
      <c r="BG179" s="214">
        <f>IF(N179="zákl. přenesená",J179,0)</f>
        <v>0</v>
      </c>
      <c r="BH179" s="214">
        <f>IF(N179="sníž. přenesená",J179,0)</f>
        <v>0</v>
      </c>
      <c r="BI179" s="214">
        <f>IF(N179="nulová",J179,0)</f>
        <v>0</v>
      </c>
      <c r="BJ179" s="17" t="s">
        <v>165</v>
      </c>
      <c r="BK179" s="214">
        <f>ROUND(I179*H179,0)</f>
        <v>0</v>
      </c>
      <c r="BL179" s="17" t="s">
        <v>247</v>
      </c>
      <c r="BM179" s="17" t="s">
        <v>3681</v>
      </c>
    </row>
    <row r="180" spans="2:51" s="11" customFormat="1" ht="12">
      <c r="B180" s="215"/>
      <c r="C180" s="216"/>
      <c r="D180" s="217" t="s">
        <v>167</v>
      </c>
      <c r="E180" s="218" t="s">
        <v>20</v>
      </c>
      <c r="F180" s="219" t="s">
        <v>732</v>
      </c>
      <c r="G180" s="216"/>
      <c r="H180" s="220">
        <v>6</v>
      </c>
      <c r="I180" s="221"/>
      <c r="J180" s="216"/>
      <c r="K180" s="216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167</v>
      </c>
      <c r="AU180" s="226" t="s">
        <v>165</v>
      </c>
      <c r="AV180" s="11" t="s">
        <v>165</v>
      </c>
      <c r="AW180" s="11" t="s">
        <v>34</v>
      </c>
      <c r="AX180" s="11" t="s">
        <v>8</v>
      </c>
      <c r="AY180" s="226" t="s">
        <v>157</v>
      </c>
    </row>
    <row r="181" spans="2:65" s="1" customFormat="1" ht="16.5" customHeight="1">
      <c r="B181" s="38"/>
      <c r="C181" s="204" t="s">
        <v>369</v>
      </c>
      <c r="D181" s="204" t="s">
        <v>159</v>
      </c>
      <c r="E181" s="205" t="s">
        <v>1504</v>
      </c>
      <c r="F181" s="206" t="s">
        <v>1505</v>
      </c>
      <c r="G181" s="207" t="s">
        <v>434</v>
      </c>
      <c r="H181" s="208">
        <v>57</v>
      </c>
      <c r="I181" s="209"/>
      <c r="J181" s="208">
        <f>ROUND(I181*H181,0)</f>
        <v>0</v>
      </c>
      <c r="K181" s="206" t="s">
        <v>209</v>
      </c>
      <c r="L181" s="43"/>
      <c r="M181" s="210" t="s">
        <v>20</v>
      </c>
      <c r="N181" s="211" t="s">
        <v>46</v>
      </c>
      <c r="O181" s="79"/>
      <c r="P181" s="212">
        <f>O181*H181</f>
        <v>0</v>
      </c>
      <c r="Q181" s="212">
        <v>0</v>
      </c>
      <c r="R181" s="212">
        <f>Q181*H181</f>
        <v>0</v>
      </c>
      <c r="S181" s="212">
        <v>0</v>
      </c>
      <c r="T181" s="213">
        <f>S181*H181</f>
        <v>0</v>
      </c>
      <c r="AR181" s="17" t="s">
        <v>247</v>
      </c>
      <c r="AT181" s="17" t="s">
        <v>159</v>
      </c>
      <c r="AU181" s="17" t="s">
        <v>165</v>
      </c>
      <c r="AY181" s="17" t="s">
        <v>157</v>
      </c>
      <c r="BE181" s="214">
        <f>IF(N181="základní",J181,0)</f>
        <v>0</v>
      </c>
      <c r="BF181" s="214">
        <f>IF(N181="snížená",J181,0)</f>
        <v>0</v>
      </c>
      <c r="BG181" s="214">
        <f>IF(N181="zákl. přenesená",J181,0)</f>
        <v>0</v>
      </c>
      <c r="BH181" s="214">
        <f>IF(N181="sníž. přenesená",J181,0)</f>
        <v>0</v>
      </c>
      <c r="BI181" s="214">
        <f>IF(N181="nulová",J181,0)</f>
        <v>0</v>
      </c>
      <c r="BJ181" s="17" t="s">
        <v>165</v>
      </c>
      <c r="BK181" s="214">
        <f>ROUND(I181*H181,0)</f>
        <v>0</v>
      </c>
      <c r="BL181" s="17" t="s">
        <v>247</v>
      </c>
      <c r="BM181" s="17" t="s">
        <v>3682</v>
      </c>
    </row>
    <row r="182" spans="2:51" s="11" customFormat="1" ht="12">
      <c r="B182" s="215"/>
      <c r="C182" s="216"/>
      <c r="D182" s="217" t="s">
        <v>167</v>
      </c>
      <c r="E182" s="218" t="s">
        <v>20</v>
      </c>
      <c r="F182" s="219" t="s">
        <v>3683</v>
      </c>
      <c r="G182" s="216"/>
      <c r="H182" s="220">
        <v>57</v>
      </c>
      <c r="I182" s="221"/>
      <c r="J182" s="216"/>
      <c r="K182" s="216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167</v>
      </c>
      <c r="AU182" s="226" t="s">
        <v>165</v>
      </c>
      <c r="AV182" s="11" t="s">
        <v>165</v>
      </c>
      <c r="AW182" s="11" t="s">
        <v>34</v>
      </c>
      <c r="AX182" s="11" t="s">
        <v>8</v>
      </c>
      <c r="AY182" s="226" t="s">
        <v>157</v>
      </c>
    </row>
    <row r="183" spans="2:65" s="1" customFormat="1" ht="16.5" customHeight="1">
      <c r="B183" s="38"/>
      <c r="C183" s="204" t="s">
        <v>374</v>
      </c>
      <c r="D183" s="204" t="s">
        <v>159</v>
      </c>
      <c r="E183" s="205" t="s">
        <v>1507</v>
      </c>
      <c r="F183" s="206" t="s">
        <v>1508</v>
      </c>
      <c r="G183" s="207" t="s">
        <v>434</v>
      </c>
      <c r="H183" s="208">
        <v>1</v>
      </c>
      <c r="I183" s="209"/>
      <c r="J183" s="208">
        <f>ROUND(I183*H183,0)</f>
        <v>0</v>
      </c>
      <c r="K183" s="206" t="s">
        <v>209</v>
      </c>
      <c r="L183" s="43"/>
      <c r="M183" s="210" t="s">
        <v>20</v>
      </c>
      <c r="N183" s="211" t="s">
        <v>46</v>
      </c>
      <c r="O183" s="79"/>
      <c r="P183" s="212">
        <f>O183*H183</f>
        <v>0</v>
      </c>
      <c r="Q183" s="212">
        <v>0</v>
      </c>
      <c r="R183" s="212">
        <f>Q183*H183</f>
        <v>0</v>
      </c>
      <c r="S183" s="212">
        <v>0</v>
      </c>
      <c r="T183" s="213">
        <f>S183*H183</f>
        <v>0</v>
      </c>
      <c r="AR183" s="17" t="s">
        <v>247</v>
      </c>
      <c r="AT183" s="17" t="s">
        <v>159</v>
      </c>
      <c r="AU183" s="17" t="s">
        <v>165</v>
      </c>
      <c r="AY183" s="17" t="s">
        <v>157</v>
      </c>
      <c r="BE183" s="214">
        <f>IF(N183="základní",J183,0)</f>
        <v>0</v>
      </c>
      <c r="BF183" s="214">
        <f>IF(N183="snížená",J183,0)</f>
        <v>0</v>
      </c>
      <c r="BG183" s="214">
        <f>IF(N183="zákl. přenesená",J183,0)</f>
        <v>0</v>
      </c>
      <c r="BH183" s="214">
        <f>IF(N183="sníž. přenesená",J183,0)</f>
        <v>0</v>
      </c>
      <c r="BI183" s="214">
        <f>IF(N183="nulová",J183,0)</f>
        <v>0</v>
      </c>
      <c r="BJ183" s="17" t="s">
        <v>165</v>
      </c>
      <c r="BK183" s="214">
        <f>ROUND(I183*H183,0)</f>
        <v>0</v>
      </c>
      <c r="BL183" s="17" t="s">
        <v>247</v>
      </c>
      <c r="BM183" s="17" t="s">
        <v>3684</v>
      </c>
    </row>
    <row r="184" spans="2:51" s="11" customFormat="1" ht="12">
      <c r="B184" s="215"/>
      <c r="C184" s="216"/>
      <c r="D184" s="217" t="s">
        <v>167</v>
      </c>
      <c r="E184" s="218" t="s">
        <v>20</v>
      </c>
      <c r="F184" s="219" t="s">
        <v>8</v>
      </c>
      <c r="G184" s="216"/>
      <c r="H184" s="220">
        <v>1</v>
      </c>
      <c r="I184" s="221"/>
      <c r="J184" s="216"/>
      <c r="K184" s="216"/>
      <c r="L184" s="222"/>
      <c r="M184" s="223"/>
      <c r="N184" s="224"/>
      <c r="O184" s="224"/>
      <c r="P184" s="224"/>
      <c r="Q184" s="224"/>
      <c r="R184" s="224"/>
      <c r="S184" s="224"/>
      <c r="T184" s="225"/>
      <c r="AT184" s="226" t="s">
        <v>167</v>
      </c>
      <c r="AU184" s="226" t="s">
        <v>165</v>
      </c>
      <c r="AV184" s="11" t="s">
        <v>165</v>
      </c>
      <c r="AW184" s="11" t="s">
        <v>34</v>
      </c>
      <c r="AX184" s="11" t="s">
        <v>8</v>
      </c>
      <c r="AY184" s="226" t="s">
        <v>157</v>
      </c>
    </row>
    <row r="185" spans="2:65" s="1" customFormat="1" ht="16.5" customHeight="1">
      <c r="B185" s="38"/>
      <c r="C185" s="204" t="s">
        <v>378</v>
      </c>
      <c r="D185" s="204" t="s">
        <v>159</v>
      </c>
      <c r="E185" s="205" t="s">
        <v>1510</v>
      </c>
      <c r="F185" s="206" t="s">
        <v>1511</v>
      </c>
      <c r="G185" s="207" t="s">
        <v>434</v>
      </c>
      <c r="H185" s="208">
        <v>1</v>
      </c>
      <c r="I185" s="209"/>
      <c r="J185" s="208">
        <f>ROUND(I185*H185,0)</f>
        <v>0</v>
      </c>
      <c r="K185" s="206" t="s">
        <v>209</v>
      </c>
      <c r="L185" s="43"/>
      <c r="M185" s="210" t="s">
        <v>20</v>
      </c>
      <c r="N185" s="211" t="s">
        <v>46</v>
      </c>
      <c r="O185" s="79"/>
      <c r="P185" s="212">
        <f>O185*H185</f>
        <v>0</v>
      </c>
      <c r="Q185" s="212">
        <v>0</v>
      </c>
      <c r="R185" s="212">
        <f>Q185*H185</f>
        <v>0</v>
      </c>
      <c r="S185" s="212">
        <v>0</v>
      </c>
      <c r="T185" s="213">
        <f>S185*H185</f>
        <v>0</v>
      </c>
      <c r="AR185" s="17" t="s">
        <v>247</v>
      </c>
      <c r="AT185" s="17" t="s">
        <v>159</v>
      </c>
      <c r="AU185" s="17" t="s">
        <v>165</v>
      </c>
      <c r="AY185" s="17" t="s">
        <v>157</v>
      </c>
      <c r="BE185" s="214">
        <f>IF(N185="základní",J185,0)</f>
        <v>0</v>
      </c>
      <c r="BF185" s="214">
        <f>IF(N185="snížená",J185,0)</f>
        <v>0</v>
      </c>
      <c r="BG185" s="214">
        <f>IF(N185="zákl. přenesená",J185,0)</f>
        <v>0</v>
      </c>
      <c r="BH185" s="214">
        <f>IF(N185="sníž. přenesená",J185,0)</f>
        <v>0</v>
      </c>
      <c r="BI185" s="214">
        <f>IF(N185="nulová",J185,0)</f>
        <v>0</v>
      </c>
      <c r="BJ185" s="17" t="s">
        <v>165</v>
      </c>
      <c r="BK185" s="214">
        <f>ROUND(I185*H185,0)</f>
        <v>0</v>
      </c>
      <c r="BL185" s="17" t="s">
        <v>247</v>
      </c>
      <c r="BM185" s="17" t="s">
        <v>3685</v>
      </c>
    </row>
    <row r="186" spans="2:51" s="11" customFormat="1" ht="12">
      <c r="B186" s="215"/>
      <c r="C186" s="216"/>
      <c r="D186" s="217" t="s">
        <v>167</v>
      </c>
      <c r="E186" s="218" t="s">
        <v>20</v>
      </c>
      <c r="F186" s="219" t="s">
        <v>8</v>
      </c>
      <c r="G186" s="216"/>
      <c r="H186" s="220">
        <v>1</v>
      </c>
      <c r="I186" s="221"/>
      <c r="J186" s="216"/>
      <c r="K186" s="216"/>
      <c r="L186" s="222"/>
      <c r="M186" s="223"/>
      <c r="N186" s="224"/>
      <c r="O186" s="224"/>
      <c r="P186" s="224"/>
      <c r="Q186" s="224"/>
      <c r="R186" s="224"/>
      <c r="S186" s="224"/>
      <c r="T186" s="225"/>
      <c r="AT186" s="226" t="s">
        <v>167</v>
      </c>
      <c r="AU186" s="226" t="s">
        <v>165</v>
      </c>
      <c r="AV186" s="11" t="s">
        <v>165</v>
      </c>
      <c r="AW186" s="11" t="s">
        <v>34</v>
      </c>
      <c r="AX186" s="11" t="s">
        <v>8</v>
      </c>
      <c r="AY186" s="226" t="s">
        <v>157</v>
      </c>
    </row>
    <row r="187" spans="2:65" s="1" customFormat="1" ht="16.5" customHeight="1">
      <c r="B187" s="38"/>
      <c r="C187" s="204" t="s">
        <v>383</v>
      </c>
      <c r="D187" s="204" t="s">
        <v>159</v>
      </c>
      <c r="E187" s="205" t="s">
        <v>1513</v>
      </c>
      <c r="F187" s="206" t="s">
        <v>1514</v>
      </c>
      <c r="G187" s="207" t="s">
        <v>434</v>
      </c>
      <c r="H187" s="208">
        <v>1</v>
      </c>
      <c r="I187" s="209"/>
      <c r="J187" s="208">
        <f>ROUND(I187*H187,0)</f>
        <v>0</v>
      </c>
      <c r="K187" s="206" t="s">
        <v>209</v>
      </c>
      <c r="L187" s="43"/>
      <c r="M187" s="210" t="s">
        <v>20</v>
      </c>
      <c r="N187" s="211" t="s">
        <v>46</v>
      </c>
      <c r="O187" s="79"/>
      <c r="P187" s="212">
        <f>O187*H187</f>
        <v>0</v>
      </c>
      <c r="Q187" s="212">
        <v>0</v>
      </c>
      <c r="R187" s="212">
        <f>Q187*H187</f>
        <v>0</v>
      </c>
      <c r="S187" s="212">
        <v>0</v>
      </c>
      <c r="T187" s="213">
        <f>S187*H187</f>
        <v>0</v>
      </c>
      <c r="AR187" s="17" t="s">
        <v>247</v>
      </c>
      <c r="AT187" s="17" t="s">
        <v>159</v>
      </c>
      <c r="AU187" s="17" t="s">
        <v>165</v>
      </c>
      <c r="AY187" s="17" t="s">
        <v>157</v>
      </c>
      <c r="BE187" s="214">
        <f>IF(N187="základní",J187,0)</f>
        <v>0</v>
      </c>
      <c r="BF187" s="214">
        <f>IF(N187="snížená",J187,0)</f>
        <v>0</v>
      </c>
      <c r="BG187" s="214">
        <f>IF(N187="zákl. přenesená",J187,0)</f>
        <v>0</v>
      </c>
      <c r="BH187" s="214">
        <f>IF(N187="sníž. přenesená",J187,0)</f>
        <v>0</v>
      </c>
      <c r="BI187" s="214">
        <f>IF(N187="nulová",J187,0)</f>
        <v>0</v>
      </c>
      <c r="BJ187" s="17" t="s">
        <v>165</v>
      </c>
      <c r="BK187" s="214">
        <f>ROUND(I187*H187,0)</f>
        <v>0</v>
      </c>
      <c r="BL187" s="17" t="s">
        <v>247</v>
      </c>
      <c r="BM187" s="17" t="s">
        <v>3686</v>
      </c>
    </row>
    <row r="188" spans="2:51" s="11" customFormat="1" ht="12">
      <c r="B188" s="215"/>
      <c r="C188" s="216"/>
      <c r="D188" s="217" t="s">
        <v>167</v>
      </c>
      <c r="E188" s="218" t="s">
        <v>20</v>
      </c>
      <c r="F188" s="219" t="s">
        <v>8</v>
      </c>
      <c r="G188" s="216"/>
      <c r="H188" s="220">
        <v>1</v>
      </c>
      <c r="I188" s="221"/>
      <c r="J188" s="216"/>
      <c r="K188" s="216"/>
      <c r="L188" s="222"/>
      <c r="M188" s="223"/>
      <c r="N188" s="224"/>
      <c r="O188" s="224"/>
      <c r="P188" s="224"/>
      <c r="Q188" s="224"/>
      <c r="R188" s="224"/>
      <c r="S188" s="224"/>
      <c r="T188" s="225"/>
      <c r="AT188" s="226" t="s">
        <v>167</v>
      </c>
      <c r="AU188" s="226" t="s">
        <v>165</v>
      </c>
      <c r="AV188" s="11" t="s">
        <v>165</v>
      </c>
      <c r="AW188" s="11" t="s">
        <v>34</v>
      </c>
      <c r="AX188" s="11" t="s">
        <v>8</v>
      </c>
      <c r="AY188" s="226" t="s">
        <v>157</v>
      </c>
    </row>
    <row r="189" spans="2:65" s="1" customFormat="1" ht="16.5" customHeight="1">
      <c r="B189" s="38"/>
      <c r="C189" s="204" t="s">
        <v>388</v>
      </c>
      <c r="D189" s="204" t="s">
        <v>159</v>
      </c>
      <c r="E189" s="205" t="s">
        <v>1516</v>
      </c>
      <c r="F189" s="206" t="s">
        <v>1000</v>
      </c>
      <c r="G189" s="207" t="s">
        <v>208</v>
      </c>
      <c r="H189" s="208">
        <v>17.5</v>
      </c>
      <c r="I189" s="209"/>
      <c r="J189" s="208">
        <f>ROUND(I189*H189,0)</f>
        <v>0</v>
      </c>
      <c r="K189" s="206" t="s">
        <v>209</v>
      </c>
      <c r="L189" s="43"/>
      <c r="M189" s="210" t="s">
        <v>20</v>
      </c>
      <c r="N189" s="211" t="s">
        <v>46</v>
      </c>
      <c r="O189" s="79"/>
      <c r="P189" s="212">
        <f>O189*H189</f>
        <v>0</v>
      </c>
      <c r="Q189" s="212">
        <v>0</v>
      </c>
      <c r="R189" s="212">
        <f>Q189*H189</f>
        <v>0</v>
      </c>
      <c r="S189" s="212">
        <v>0</v>
      </c>
      <c r="T189" s="213">
        <f>S189*H189</f>
        <v>0</v>
      </c>
      <c r="AR189" s="17" t="s">
        <v>247</v>
      </c>
      <c r="AT189" s="17" t="s">
        <v>159</v>
      </c>
      <c r="AU189" s="17" t="s">
        <v>165</v>
      </c>
      <c r="AY189" s="17" t="s">
        <v>157</v>
      </c>
      <c r="BE189" s="214">
        <f>IF(N189="základní",J189,0)</f>
        <v>0</v>
      </c>
      <c r="BF189" s="214">
        <f>IF(N189="snížená",J189,0)</f>
        <v>0</v>
      </c>
      <c r="BG189" s="214">
        <f>IF(N189="zákl. přenesená",J189,0)</f>
        <v>0</v>
      </c>
      <c r="BH189" s="214">
        <f>IF(N189="sníž. přenesená",J189,0)</f>
        <v>0</v>
      </c>
      <c r="BI189" s="214">
        <f>IF(N189="nulová",J189,0)</f>
        <v>0</v>
      </c>
      <c r="BJ189" s="17" t="s">
        <v>165</v>
      </c>
      <c r="BK189" s="214">
        <f>ROUND(I189*H189,0)</f>
        <v>0</v>
      </c>
      <c r="BL189" s="17" t="s">
        <v>247</v>
      </c>
      <c r="BM189" s="17" t="s">
        <v>3687</v>
      </c>
    </row>
    <row r="190" spans="2:65" s="1" customFormat="1" ht="16.5" customHeight="1">
      <c r="B190" s="38"/>
      <c r="C190" s="204" t="s">
        <v>394</v>
      </c>
      <c r="D190" s="204" t="s">
        <v>159</v>
      </c>
      <c r="E190" s="205" t="s">
        <v>1518</v>
      </c>
      <c r="F190" s="206" t="s">
        <v>3688</v>
      </c>
      <c r="G190" s="207" t="s">
        <v>208</v>
      </c>
      <c r="H190" s="208">
        <v>15</v>
      </c>
      <c r="I190" s="209"/>
      <c r="J190" s="208">
        <f>ROUND(I190*H190,0)</f>
        <v>0</v>
      </c>
      <c r="K190" s="206" t="s">
        <v>209</v>
      </c>
      <c r="L190" s="43"/>
      <c r="M190" s="210" t="s">
        <v>20</v>
      </c>
      <c r="N190" s="211" t="s">
        <v>46</v>
      </c>
      <c r="O190" s="79"/>
      <c r="P190" s="212">
        <f>O190*H190</f>
        <v>0</v>
      </c>
      <c r="Q190" s="212">
        <v>0</v>
      </c>
      <c r="R190" s="212">
        <f>Q190*H190</f>
        <v>0</v>
      </c>
      <c r="S190" s="212">
        <v>0</v>
      </c>
      <c r="T190" s="213">
        <f>S190*H190</f>
        <v>0</v>
      </c>
      <c r="AR190" s="17" t="s">
        <v>247</v>
      </c>
      <c r="AT190" s="17" t="s">
        <v>159</v>
      </c>
      <c r="AU190" s="17" t="s">
        <v>165</v>
      </c>
      <c r="AY190" s="17" t="s">
        <v>157</v>
      </c>
      <c r="BE190" s="214">
        <f>IF(N190="základní",J190,0)</f>
        <v>0</v>
      </c>
      <c r="BF190" s="214">
        <f>IF(N190="snížená",J190,0)</f>
        <v>0</v>
      </c>
      <c r="BG190" s="214">
        <f>IF(N190="zákl. přenesená",J190,0)</f>
        <v>0</v>
      </c>
      <c r="BH190" s="214">
        <f>IF(N190="sníž. přenesená",J190,0)</f>
        <v>0</v>
      </c>
      <c r="BI190" s="214">
        <f>IF(N190="nulová",J190,0)</f>
        <v>0</v>
      </c>
      <c r="BJ190" s="17" t="s">
        <v>165</v>
      </c>
      <c r="BK190" s="214">
        <f>ROUND(I190*H190,0)</f>
        <v>0</v>
      </c>
      <c r="BL190" s="17" t="s">
        <v>247</v>
      </c>
      <c r="BM190" s="17" t="s">
        <v>3689</v>
      </c>
    </row>
    <row r="191" spans="2:63" s="10" customFormat="1" ht="22.8" customHeight="1">
      <c r="B191" s="188"/>
      <c r="C191" s="189"/>
      <c r="D191" s="190" t="s">
        <v>73</v>
      </c>
      <c r="E191" s="202" t="s">
        <v>1521</v>
      </c>
      <c r="F191" s="202" t="s">
        <v>1522</v>
      </c>
      <c r="G191" s="189"/>
      <c r="H191" s="189"/>
      <c r="I191" s="192"/>
      <c r="J191" s="203">
        <f>BK191</f>
        <v>0</v>
      </c>
      <c r="K191" s="189"/>
      <c r="L191" s="194"/>
      <c r="M191" s="195"/>
      <c r="N191" s="196"/>
      <c r="O191" s="196"/>
      <c r="P191" s="197">
        <f>SUM(P192:P225)</f>
        <v>0</v>
      </c>
      <c r="Q191" s="196"/>
      <c r="R191" s="197">
        <f>SUM(R192:R225)</f>
        <v>0.03084</v>
      </c>
      <c r="S191" s="196"/>
      <c r="T191" s="198">
        <f>SUM(T192:T225)</f>
        <v>0</v>
      </c>
      <c r="AR191" s="199" t="s">
        <v>8</v>
      </c>
      <c r="AT191" s="200" t="s">
        <v>73</v>
      </c>
      <c r="AU191" s="200" t="s">
        <v>8</v>
      </c>
      <c r="AY191" s="199" t="s">
        <v>157</v>
      </c>
      <c r="BK191" s="201">
        <f>SUM(BK192:BK225)</f>
        <v>0</v>
      </c>
    </row>
    <row r="192" spans="2:65" s="1" customFormat="1" ht="16.5" customHeight="1">
      <c r="B192" s="38"/>
      <c r="C192" s="248" t="s">
        <v>398</v>
      </c>
      <c r="D192" s="248" t="s">
        <v>223</v>
      </c>
      <c r="E192" s="249" t="s">
        <v>2503</v>
      </c>
      <c r="F192" s="250" t="s">
        <v>1527</v>
      </c>
      <c r="G192" s="251" t="s">
        <v>434</v>
      </c>
      <c r="H192" s="252">
        <v>3</v>
      </c>
      <c r="I192" s="253"/>
      <c r="J192" s="252">
        <f>ROUND(I192*H192,0)</f>
        <v>0</v>
      </c>
      <c r="K192" s="250" t="s">
        <v>209</v>
      </c>
      <c r="L192" s="254"/>
      <c r="M192" s="255" t="s">
        <v>20</v>
      </c>
      <c r="N192" s="256" t="s">
        <v>46</v>
      </c>
      <c r="O192" s="79"/>
      <c r="P192" s="212">
        <f>O192*H192</f>
        <v>0</v>
      </c>
      <c r="Q192" s="212">
        <v>0</v>
      </c>
      <c r="R192" s="212">
        <f>Q192*H192</f>
        <v>0</v>
      </c>
      <c r="S192" s="212">
        <v>0</v>
      </c>
      <c r="T192" s="213">
        <f>S192*H192</f>
        <v>0</v>
      </c>
      <c r="AR192" s="17" t="s">
        <v>1353</v>
      </c>
      <c r="AT192" s="17" t="s">
        <v>223</v>
      </c>
      <c r="AU192" s="17" t="s">
        <v>165</v>
      </c>
      <c r="AY192" s="17" t="s">
        <v>157</v>
      </c>
      <c r="BE192" s="214">
        <f>IF(N192="základní",J192,0)</f>
        <v>0</v>
      </c>
      <c r="BF192" s="214">
        <f>IF(N192="snížená",J192,0)</f>
        <v>0</v>
      </c>
      <c r="BG192" s="214">
        <f>IF(N192="zákl. přenesená",J192,0)</f>
        <v>0</v>
      </c>
      <c r="BH192" s="214">
        <f>IF(N192="sníž. přenesená",J192,0)</f>
        <v>0</v>
      </c>
      <c r="BI192" s="214">
        <f>IF(N192="nulová",J192,0)</f>
        <v>0</v>
      </c>
      <c r="BJ192" s="17" t="s">
        <v>165</v>
      </c>
      <c r="BK192" s="214">
        <f>ROUND(I192*H192,0)</f>
        <v>0</v>
      </c>
      <c r="BL192" s="17" t="s">
        <v>538</v>
      </c>
      <c r="BM192" s="17" t="s">
        <v>3690</v>
      </c>
    </row>
    <row r="193" spans="2:65" s="1" customFormat="1" ht="16.5" customHeight="1">
      <c r="B193" s="38"/>
      <c r="C193" s="248" t="s">
        <v>404</v>
      </c>
      <c r="D193" s="248" t="s">
        <v>223</v>
      </c>
      <c r="E193" s="249" t="s">
        <v>1529</v>
      </c>
      <c r="F193" s="250" t="s">
        <v>1530</v>
      </c>
      <c r="G193" s="251" t="s">
        <v>434</v>
      </c>
      <c r="H193" s="252">
        <v>43</v>
      </c>
      <c r="I193" s="253"/>
      <c r="J193" s="252">
        <f>ROUND(I193*H193,0)</f>
        <v>0</v>
      </c>
      <c r="K193" s="250" t="s">
        <v>209</v>
      </c>
      <c r="L193" s="254"/>
      <c r="M193" s="255" t="s">
        <v>20</v>
      </c>
      <c r="N193" s="256" t="s">
        <v>46</v>
      </c>
      <c r="O193" s="79"/>
      <c r="P193" s="212">
        <f>O193*H193</f>
        <v>0</v>
      </c>
      <c r="Q193" s="212">
        <v>0</v>
      </c>
      <c r="R193" s="212">
        <f>Q193*H193</f>
        <v>0</v>
      </c>
      <c r="S193" s="212">
        <v>0</v>
      </c>
      <c r="T193" s="213">
        <f>S193*H193</f>
        <v>0</v>
      </c>
      <c r="AR193" s="17" t="s">
        <v>1353</v>
      </c>
      <c r="AT193" s="17" t="s">
        <v>223</v>
      </c>
      <c r="AU193" s="17" t="s">
        <v>165</v>
      </c>
      <c r="AY193" s="17" t="s">
        <v>157</v>
      </c>
      <c r="BE193" s="214">
        <f>IF(N193="základní",J193,0)</f>
        <v>0</v>
      </c>
      <c r="BF193" s="214">
        <f>IF(N193="snížená",J193,0)</f>
        <v>0</v>
      </c>
      <c r="BG193" s="214">
        <f>IF(N193="zákl. přenesená",J193,0)</f>
        <v>0</v>
      </c>
      <c r="BH193" s="214">
        <f>IF(N193="sníž. přenesená",J193,0)</f>
        <v>0</v>
      </c>
      <c r="BI193" s="214">
        <f>IF(N193="nulová",J193,0)</f>
        <v>0</v>
      </c>
      <c r="BJ193" s="17" t="s">
        <v>165</v>
      </c>
      <c r="BK193" s="214">
        <f>ROUND(I193*H193,0)</f>
        <v>0</v>
      </c>
      <c r="BL193" s="17" t="s">
        <v>538</v>
      </c>
      <c r="BM193" s="17" t="s">
        <v>3691</v>
      </c>
    </row>
    <row r="194" spans="2:65" s="1" customFormat="1" ht="16.5" customHeight="1">
      <c r="B194" s="38"/>
      <c r="C194" s="248" t="s">
        <v>409</v>
      </c>
      <c r="D194" s="248" t="s">
        <v>223</v>
      </c>
      <c r="E194" s="249" t="s">
        <v>1532</v>
      </c>
      <c r="F194" s="250" t="s">
        <v>1533</v>
      </c>
      <c r="G194" s="251" t="s">
        <v>434</v>
      </c>
      <c r="H194" s="252">
        <v>4</v>
      </c>
      <c r="I194" s="253"/>
      <c r="J194" s="252">
        <f>ROUND(I194*H194,0)</f>
        <v>0</v>
      </c>
      <c r="K194" s="250" t="s">
        <v>209</v>
      </c>
      <c r="L194" s="254"/>
      <c r="M194" s="255" t="s">
        <v>20</v>
      </c>
      <c r="N194" s="256" t="s">
        <v>46</v>
      </c>
      <c r="O194" s="79"/>
      <c r="P194" s="212">
        <f>O194*H194</f>
        <v>0</v>
      </c>
      <c r="Q194" s="212">
        <v>0</v>
      </c>
      <c r="R194" s="212">
        <f>Q194*H194</f>
        <v>0</v>
      </c>
      <c r="S194" s="212">
        <v>0</v>
      </c>
      <c r="T194" s="213">
        <f>S194*H194</f>
        <v>0</v>
      </c>
      <c r="AR194" s="17" t="s">
        <v>1353</v>
      </c>
      <c r="AT194" s="17" t="s">
        <v>223</v>
      </c>
      <c r="AU194" s="17" t="s">
        <v>165</v>
      </c>
      <c r="AY194" s="17" t="s">
        <v>157</v>
      </c>
      <c r="BE194" s="214">
        <f>IF(N194="základní",J194,0)</f>
        <v>0</v>
      </c>
      <c r="BF194" s="214">
        <f>IF(N194="snížená",J194,0)</f>
        <v>0</v>
      </c>
      <c r="BG194" s="214">
        <f>IF(N194="zákl. přenesená",J194,0)</f>
        <v>0</v>
      </c>
      <c r="BH194" s="214">
        <f>IF(N194="sníž. přenesená",J194,0)</f>
        <v>0</v>
      </c>
      <c r="BI194" s="214">
        <f>IF(N194="nulová",J194,0)</f>
        <v>0</v>
      </c>
      <c r="BJ194" s="17" t="s">
        <v>165</v>
      </c>
      <c r="BK194" s="214">
        <f>ROUND(I194*H194,0)</f>
        <v>0</v>
      </c>
      <c r="BL194" s="17" t="s">
        <v>538</v>
      </c>
      <c r="BM194" s="17" t="s">
        <v>3692</v>
      </c>
    </row>
    <row r="195" spans="2:65" s="1" customFormat="1" ht="16.5" customHeight="1">
      <c r="B195" s="38"/>
      <c r="C195" s="248" t="s">
        <v>413</v>
      </c>
      <c r="D195" s="248" t="s">
        <v>223</v>
      </c>
      <c r="E195" s="249" t="s">
        <v>1535</v>
      </c>
      <c r="F195" s="250" t="s">
        <v>1536</v>
      </c>
      <c r="G195" s="251" t="s">
        <v>434</v>
      </c>
      <c r="H195" s="252">
        <v>4</v>
      </c>
      <c r="I195" s="253"/>
      <c r="J195" s="252">
        <f>ROUND(I195*H195,0)</f>
        <v>0</v>
      </c>
      <c r="K195" s="250" t="s">
        <v>209</v>
      </c>
      <c r="L195" s="254"/>
      <c r="M195" s="255" t="s">
        <v>20</v>
      </c>
      <c r="N195" s="256" t="s">
        <v>46</v>
      </c>
      <c r="O195" s="79"/>
      <c r="P195" s="212">
        <f>O195*H195</f>
        <v>0</v>
      </c>
      <c r="Q195" s="212">
        <v>0</v>
      </c>
      <c r="R195" s="212">
        <f>Q195*H195</f>
        <v>0</v>
      </c>
      <c r="S195" s="212">
        <v>0</v>
      </c>
      <c r="T195" s="213">
        <f>S195*H195</f>
        <v>0</v>
      </c>
      <c r="AR195" s="17" t="s">
        <v>1353</v>
      </c>
      <c r="AT195" s="17" t="s">
        <v>223</v>
      </c>
      <c r="AU195" s="17" t="s">
        <v>165</v>
      </c>
      <c r="AY195" s="17" t="s">
        <v>157</v>
      </c>
      <c r="BE195" s="214">
        <f>IF(N195="základní",J195,0)</f>
        <v>0</v>
      </c>
      <c r="BF195" s="214">
        <f>IF(N195="snížená",J195,0)</f>
        <v>0</v>
      </c>
      <c r="BG195" s="214">
        <f>IF(N195="zákl. přenesená",J195,0)</f>
        <v>0</v>
      </c>
      <c r="BH195" s="214">
        <f>IF(N195="sníž. přenesená",J195,0)</f>
        <v>0</v>
      </c>
      <c r="BI195" s="214">
        <f>IF(N195="nulová",J195,0)</f>
        <v>0</v>
      </c>
      <c r="BJ195" s="17" t="s">
        <v>165</v>
      </c>
      <c r="BK195" s="214">
        <f>ROUND(I195*H195,0)</f>
        <v>0</v>
      </c>
      <c r="BL195" s="17" t="s">
        <v>538</v>
      </c>
      <c r="BM195" s="17" t="s">
        <v>3693</v>
      </c>
    </row>
    <row r="196" spans="2:65" s="1" customFormat="1" ht="16.5" customHeight="1">
      <c r="B196" s="38"/>
      <c r="C196" s="248" t="s">
        <v>417</v>
      </c>
      <c r="D196" s="248" t="s">
        <v>223</v>
      </c>
      <c r="E196" s="249" t="s">
        <v>1538</v>
      </c>
      <c r="F196" s="250" t="s">
        <v>1554</v>
      </c>
      <c r="G196" s="251" t="s">
        <v>434</v>
      </c>
      <c r="H196" s="252">
        <v>4</v>
      </c>
      <c r="I196" s="253"/>
      <c r="J196" s="252">
        <f>ROUND(I196*H196,0)</f>
        <v>0</v>
      </c>
      <c r="K196" s="250" t="s">
        <v>209</v>
      </c>
      <c r="L196" s="254"/>
      <c r="M196" s="255" t="s">
        <v>20</v>
      </c>
      <c r="N196" s="256" t="s">
        <v>46</v>
      </c>
      <c r="O196" s="79"/>
      <c r="P196" s="212">
        <f>O196*H196</f>
        <v>0</v>
      </c>
      <c r="Q196" s="212">
        <v>0</v>
      </c>
      <c r="R196" s="212">
        <f>Q196*H196</f>
        <v>0</v>
      </c>
      <c r="S196" s="212">
        <v>0</v>
      </c>
      <c r="T196" s="213">
        <f>S196*H196</f>
        <v>0</v>
      </c>
      <c r="AR196" s="17" t="s">
        <v>1353</v>
      </c>
      <c r="AT196" s="17" t="s">
        <v>223</v>
      </c>
      <c r="AU196" s="17" t="s">
        <v>165</v>
      </c>
      <c r="AY196" s="17" t="s">
        <v>157</v>
      </c>
      <c r="BE196" s="214">
        <f>IF(N196="základní",J196,0)</f>
        <v>0</v>
      </c>
      <c r="BF196" s="214">
        <f>IF(N196="snížená",J196,0)</f>
        <v>0</v>
      </c>
      <c r="BG196" s="214">
        <f>IF(N196="zákl. přenesená",J196,0)</f>
        <v>0</v>
      </c>
      <c r="BH196" s="214">
        <f>IF(N196="sníž. přenesená",J196,0)</f>
        <v>0</v>
      </c>
      <c r="BI196" s="214">
        <f>IF(N196="nulová",J196,0)</f>
        <v>0</v>
      </c>
      <c r="BJ196" s="17" t="s">
        <v>165</v>
      </c>
      <c r="BK196" s="214">
        <f>ROUND(I196*H196,0)</f>
        <v>0</v>
      </c>
      <c r="BL196" s="17" t="s">
        <v>538</v>
      </c>
      <c r="BM196" s="17" t="s">
        <v>3694</v>
      </c>
    </row>
    <row r="197" spans="2:65" s="1" customFormat="1" ht="16.5" customHeight="1">
      <c r="B197" s="38"/>
      <c r="C197" s="248" t="s">
        <v>421</v>
      </c>
      <c r="D197" s="248" t="s">
        <v>223</v>
      </c>
      <c r="E197" s="249" t="s">
        <v>3695</v>
      </c>
      <c r="F197" s="250" t="s">
        <v>3696</v>
      </c>
      <c r="G197" s="251" t="s">
        <v>434</v>
      </c>
      <c r="H197" s="252">
        <v>1</v>
      </c>
      <c r="I197" s="253"/>
      <c r="J197" s="252">
        <f>ROUND(I197*H197,0)</f>
        <v>0</v>
      </c>
      <c r="K197" s="250" t="s">
        <v>209</v>
      </c>
      <c r="L197" s="254"/>
      <c r="M197" s="255" t="s">
        <v>20</v>
      </c>
      <c r="N197" s="256" t="s">
        <v>46</v>
      </c>
      <c r="O197" s="79"/>
      <c r="P197" s="212">
        <f>O197*H197</f>
        <v>0</v>
      </c>
      <c r="Q197" s="212">
        <v>0</v>
      </c>
      <c r="R197" s="212">
        <f>Q197*H197</f>
        <v>0</v>
      </c>
      <c r="S197" s="212">
        <v>0</v>
      </c>
      <c r="T197" s="213">
        <f>S197*H197</f>
        <v>0</v>
      </c>
      <c r="AR197" s="17" t="s">
        <v>1353</v>
      </c>
      <c r="AT197" s="17" t="s">
        <v>223</v>
      </c>
      <c r="AU197" s="17" t="s">
        <v>165</v>
      </c>
      <c r="AY197" s="17" t="s">
        <v>157</v>
      </c>
      <c r="BE197" s="214">
        <f>IF(N197="základní",J197,0)</f>
        <v>0</v>
      </c>
      <c r="BF197" s="214">
        <f>IF(N197="snížená",J197,0)</f>
        <v>0</v>
      </c>
      <c r="BG197" s="214">
        <f>IF(N197="zákl. přenesená",J197,0)</f>
        <v>0</v>
      </c>
      <c r="BH197" s="214">
        <f>IF(N197="sníž. přenesená",J197,0)</f>
        <v>0</v>
      </c>
      <c r="BI197" s="214">
        <f>IF(N197="nulová",J197,0)</f>
        <v>0</v>
      </c>
      <c r="BJ197" s="17" t="s">
        <v>165</v>
      </c>
      <c r="BK197" s="214">
        <f>ROUND(I197*H197,0)</f>
        <v>0</v>
      </c>
      <c r="BL197" s="17" t="s">
        <v>538</v>
      </c>
      <c r="BM197" s="17" t="s">
        <v>3697</v>
      </c>
    </row>
    <row r="198" spans="2:65" s="1" customFormat="1" ht="16.5" customHeight="1">
      <c r="B198" s="38"/>
      <c r="C198" s="248" t="s">
        <v>431</v>
      </c>
      <c r="D198" s="248" t="s">
        <v>223</v>
      </c>
      <c r="E198" s="249" t="s">
        <v>3698</v>
      </c>
      <c r="F198" s="250" t="s">
        <v>3699</v>
      </c>
      <c r="G198" s="251" t="s">
        <v>434</v>
      </c>
      <c r="H198" s="252">
        <v>1</v>
      </c>
      <c r="I198" s="253"/>
      <c r="J198" s="252">
        <f>ROUND(I198*H198,0)</f>
        <v>0</v>
      </c>
      <c r="K198" s="250" t="s">
        <v>209</v>
      </c>
      <c r="L198" s="254"/>
      <c r="M198" s="255" t="s">
        <v>20</v>
      </c>
      <c r="N198" s="256" t="s">
        <v>46</v>
      </c>
      <c r="O198" s="79"/>
      <c r="P198" s="212">
        <f>O198*H198</f>
        <v>0</v>
      </c>
      <c r="Q198" s="212">
        <v>0</v>
      </c>
      <c r="R198" s="212">
        <f>Q198*H198</f>
        <v>0</v>
      </c>
      <c r="S198" s="212">
        <v>0</v>
      </c>
      <c r="T198" s="213">
        <f>S198*H198</f>
        <v>0</v>
      </c>
      <c r="AR198" s="17" t="s">
        <v>1353</v>
      </c>
      <c r="AT198" s="17" t="s">
        <v>223</v>
      </c>
      <c r="AU198" s="17" t="s">
        <v>165</v>
      </c>
      <c r="AY198" s="17" t="s">
        <v>157</v>
      </c>
      <c r="BE198" s="214">
        <f>IF(N198="základní",J198,0)</f>
        <v>0</v>
      </c>
      <c r="BF198" s="214">
        <f>IF(N198="snížená",J198,0)</f>
        <v>0</v>
      </c>
      <c r="BG198" s="214">
        <f>IF(N198="zákl. přenesená",J198,0)</f>
        <v>0</v>
      </c>
      <c r="BH198" s="214">
        <f>IF(N198="sníž. přenesená",J198,0)</f>
        <v>0</v>
      </c>
      <c r="BI198" s="214">
        <f>IF(N198="nulová",J198,0)</f>
        <v>0</v>
      </c>
      <c r="BJ198" s="17" t="s">
        <v>165</v>
      </c>
      <c r="BK198" s="214">
        <f>ROUND(I198*H198,0)</f>
        <v>0</v>
      </c>
      <c r="BL198" s="17" t="s">
        <v>538</v>
      </c>
      <c r="BM198" s="17" t="s">
        <v>3700</v>
      </c>
    </row>
    <row r="199" spans="2:65" s="1" customFormat="1" ht="16.5" customHeight="1">
      <c r="B199" s="38"/>
      <c r="C199" s="248" t="s">
        <v>437</v>
      </c>
      <c r="D199" s="248" t="s">
        <v>223</v>
      </c>
      <c r="E199" s="249" t="s">
        <v>3701</v>
      </c>
      <c r="F199" s="250" t="s">
        <v>3702</v>
      </c>
      <c r="G199" s="251" t="s">
        <v>434</v>
      </c>
      <c r="H199" s="252">
        <v>1</v>
      </c>
      <c r="I199" s="253"/>
      <c r="J199" s="252">
        <f>ROUND(I199*H199,0)</f>
        <v>0</v>
      </c>
      <c r="K199" s="250" t="s">
        <v>209</v>
      </c>
      <c r="L199" s="254"/>
      <c r="M199" s="255" t="s">
        <v>20</v>
      </c>
      <c r="N199" s="256" t="s">
        <v>46</v>
      </c>
      <c r="O199" s="79"/>
      <c r="P199" s="212">
        <f>O199*H199</f>
        <v>0</v>
      </c>
      <c r="Q199" s="212">
        <v>0</v>
      </c>
      <c r="R199" s="212">
        <f>Q199*H199</f>
        <v>0</v>
      </c>
      <c r="S199" s="212">
        <v>0</v>
      </c>
      <c r="T199" s="213">
        <f>S199*H199</f>
        <v>0</v>
      </c>
      <c r="AR199" s="17" t="s">
        <v>1353</v>
      </c>
      <c r="AT199" s="17" t="s">
        <v>223</v>
      </c>
      <c r="AU199" s="17" t="s">
        <v>165</v>
      </c>
      <c r="AY199" s="17" t="s">
        <v>157</v>
      </c>
      <c r="BE199" s="214">
        <f>IF(N199="základní",J199,0)</f>
        <v>0</v>
      </c>
      <c r="BF199" s="214">
        <f>IF(N199="snížená",J199,0)</f>
        <v>0</v>
      </c>
      <c r="BG199" s="214">
        <f>IF(N199="zákl. přenesená",J199,0)</f>
        <v>0</v>
      </c>
      <c r="BH199" s="214">
        <f>IF(N199="sníž. přenesená",J199,0)</f>
        <v>0</v>
      </c>
      <c r="BI199" s="214">
        <f>IF(N199="nulová",J199,0)</f>
        <v>0</v>
      </c>
      <c r="BJ199" s="17" t="s">
        <v>165</v>
      </c>
      <c r="BK199" s="214">
        <f>ROUND(I199*H199,0)</f>
        <v>0</v>
      </c>
      <c r="BL199" s="17" t="s">
        <v>538</v>
      </c>
      <c r="BM199" s="17" t="s">
        <v>3703</v>
      </c>
    </row>
    <row r="200" spans="2:65" s="1" customFormat="1" ht="16.5" customHeight="1">
      <c r="B200" s="38"/>
      <c r="C200" s="248" t="s">
        <v>442</v>
      </c>
      <c r="D200" s="248" t="s">
        <v>223</v>
      </c>
      <c r="E200" s="249" t="s">
        <v>1541</v>
      </c>
      <c r="F200" s="250" t="s">
        <v>1558</v>
      </c>
      <c r="G200" s="251" t="s">
        <v>434</v>
      </c>
      <c r="H200" s="252">
        <v>4</v>
      </c>
      <c r="I200" s="253"/>
      <c r="J200" s="252">
        <f>ROUND(I200*H200,0)</f>
        <v>0</v>
      </c>
      <c r="K200" s="250" t="s">
        <v>209</v>
      </c>
      <c r="L200" s="254"/>
      <c r="M200" s="255" t="s">
        <v>20</v>
      </c>
      <c r="N200" s="256" t="s">
        <v>46</v>
      </c>
      <c r="O200" s="79"/>
      <c r="P200" s="212">
        <f>O200*H200</f>
        <v>0</v>
      </c>
      <c r="Q200" s="212">
        <v>0</v>
      </c>
      <c r="R200" s="212">
        <f>Q200*H200</f>
        <v>0</v>
      </c>
      <c r="S200" s="212">
        <v>0</v>
      </c>
      <c r="T200" s="213">
        <f>S200*H200</f>
        <v>0</v>
      </c>
      <c r="AR200" s="17" t="s">
        <v>1353</v>
      </c>
      <c r="AT200" s="17" t="s">
        <v>223</v>
      </c>
      <c r="AU200" s="17" t="s">
        <v>165</v>
      </c>
      <c r="AY200" s="17" t="s">
        <v>157</v>
      </c>
      <c r="BE200" s="214">
        <f>IF(N200="základní",J200,0)</f>
        <v>0</v>
      </c>
      <c r="BF200" s="214">
        <f>IF(N200="snížená",J200,0)</f>
        <v>0</v>
      </c>
      <c r="BG200" s="214">
        <f>IF(N200="zákl. přenesená",J200,0)</f>
        <v>0</v>
      </c>
      <c r="BH200" s="214">
        <f>IF(N200="sníž. přenesená",J200,0)</f>
        <v>0</v>
      </c>
      <c r="BI200" s="214">
        <f>IF(N200="nulová",J200,0)</f>
        <v>0</v>
      </c>
      <c r="BJ200" s="17" t="s">
        <v>165</v>
      </c>
      <c r="BK200" s="214">
        <f>ROUND(I200*H200,0)</f>
        <v>0</v>
      </c>
      <c r="BL200" s="17" t="s">
        <v>538</v>
      </c>
      <c r="BM200" s="17" t="s">
        <v>3704</v>
      </c>
    </row>
    <row r="201" spans="2:65" s="1" customFormat="1" ht="16.5" customHeight="1">
      <c r="B201" s="38"/>
      <c r="C201" s="248" t="s">
        <v>446</v>
      </c>
      <c r="D201" s="248" t="s">
        <v>223</v>
      </c>
      <c r="E201" s="249" t="s">
        <v>1544</v>
      </c>
      <c r="F201" s="250" t="s">
        <v>1561</v>
      </c>
      <c r="G201" s="251" t="s">
        <v>434</v>
      </c>
      <c r="H201" s="252">
        <v>30</v>
      </c>
      <c r="I201" s="253"/>
      <c r="J201" s="252">
        <f>ROUND(I201*H201,0)</f>
        <v>0</v>
      </c>
      <c r="K201" s="250" t="s">
        <v>209</v>
      </c>
      <c r="L201" s="254"/>
      <c r="M201" s="255" t="s">
        <v>20</v>
      </c>
      <c r="N201" s="256" t="s">
        <v>46</v>
      </c>
      <c r="O201" s="79"/>
      <c r="P201" s="212">
        <f>O201*H201</f>
        <v>0</v>
      </c>
      <c r="Q201" s="212">
        <v>0</v>
      </c>
      <c r="R201" s="212">
        <f>Q201*H201</f>
        <v>0</v>
      </c>
      <c r="S201" s="212">
        <v>0</v>
      </c>
      <c r="T201" s="213">
        <f>S201*H201</f>
        <v>0</v>
      </c>
      <c r="AR201" s="17" t="s">
        <v>1353</v>
      </c>
      <c r="AT201" s="17" t="s">
        <v>223</v>
      </c>
      <c r="AU201" s="17" t="s">
        <v>165</v>
      </c>
      <c r="AY201" s="17" t="s">
        <v>157</v>
      </c>
      <c r="BE201" s="214">
        <f>IF(N201="základní",J201,0)</f>
        <v>0</v>
      </c>
      <c r="BF201" s="214">
        <f>IF(N201="snížená",J201,0)</f>
        <v>0</v>
      </c>
      <c r="BG201" s="214">
        <f>IF(N201="zákl. přenesená",J201,0)</f>
        <v>0</v>
      </c>
      <c r="BH201" s="214">
        <f>IF(N201="sníž. přenesená",J201,0)</f>
        <v>0</v>
      </c>
      <c r="BI201" s="214">
        <f>IF(N201="nulová",J201,0)</f>
        <v>0</v>
      </c>
      <c r="BJ201" s="17" t="s">
        <v>165</v>
      </c>
      <c r="BK201" s="214">
        <f>ROUND(I201*H201,0)</f>
        <v>0</v>
      </c>
      <c r="BL201" s="17" t="s">
        <v>538</v>
      </c>
      <c r="BM201" s="17" t="s">
        <v>3705</v>
      </c>
    </row>
    <row r="202" spans="2:65" s="1" customFormat="1" ht="16.5" customHeight="1">
      <c r="B202" s="38"/>
      <c r="C202" s="248" t="s">
        <v>451</v>
      </c>
      <c r="D202" s="248" t="s">
        <v>223</v>
      </c>
      <c r="E202" s="249" t="s">
        <v>1547</v>
      </c>
      <c r="F202" s="250" t="s">
        <v>1564</v>
      </c>
      <c r="G202" s="251" t="s">
        <v>231</v>
      </c>
      <c r="H202" s="252">
        <v>78</v>
      </c>
      <c r="I202" s="253"/>
      <c r="J202" s="252">
        <f>ROUND(I202*H202,0)</f>
        <v>0</v>
      </c>
      <c r="K202" s="250" t="s">
        <v>209</v>
      </c>
      <c r="L202" s="254"/>
      <c r="M202" s="255" t="s">
        <v>20</v>
      </c>
      <c r="N202" s="256" t="s">
        <v>46</v>
      </c>
      <c r="O202" s="79"/>
      <c r="P202" s="212">
        <f>O202*H202</f>
        <v>0</v>
      </c>
      <c r="Q202" s="212">
        <v>0</v>
      </c>
      <c r="R202" s="212">
        <f>Q202*H202</f>
        <v>0</v>
      </c>
      <c r="S202" s="212">
        <v>0</v>
      </c>
      <c r="T202" s="213">
        <f>S202*H202</f>
        <v>0</v>
      </c>
      <c r="AR202" s="17" t="s">
        <v>1353</v>
      </c>
      <c r="AT202" s="17" t="s">
        <v>223</v>
      </c>
      <c r="AU202" s="17" t="s">
        <v>165</v>
      </c>
      <c r="AY202" s="17" t="s">
        <v>157</v>
      </c>
      <c r="BE202" s="214">
        <f>IF(N202="základní",J202,0)</f>
        <v>0</v>
      </c>
      <c r="BF202" s="214">
        <f>IF(N202="snížená",J202,0)</f>
        <v>0</v>
      </c>
      <c r="BG202" s="214">
        <f>IF(N202="zákl. přenesená",J202,0)</f>
        <v>0</v>
      </c>
      <c r="BH202" s="214">
        <f>IF(N202="sníž. přenesená",J202,0)</f>
        <v>0</v>
      </c>
      <c r="BI202" s="214">
        <f>IF(N202="nulová",J202,0)</f>
        <v>0</v>
      </c>
      <c r="BJ202" s="17" t="s">
        <v>165</v>
      </c>
      <c r="BK202" s="214">
        <f>ROUND(I202*H202,0)</f>
        <v>0</v>
      </c>
      <c r="BL202" s="17" t="s">
        <v>538</v>
      </c>
      <c r="BM202" s="17" t="s">
        <v>3706</v>
      </c>
    </row>
    <row r="203" spans="2:65" s="1" customFormat="1" ht="16.5" customHeight="1">
      <c r="B203" s="38"/>
      <c r="C203" s="248" t="s">
        <v>456</v>
      </c>
      <c r="D203" s="248" t="s">
        <v>223</v>
      </c>
      <c r="E203" s="249" t="s">
        <v>1550</v>
      </c>
      <c r="F203" s="250" t="s">
        <v>1567</v>
      </c>
      <c r="G203" s="251" t="s">
        <v>231</v>
      </c>
      <c r="H203" s="252">
        <v>12</v>
      </c>
      <c r="I203" s="253"/>
      <c r="J203" s="252">
        <f>ROUND(I203*H203,0)</f>
        <v>0</v>
      </c>
      <c r="K203" s="250" t="s">
        <v>209</v>
      </c>
      <c r="L203" s="254"/>
      <c r="M203" s="255" t="s">
        <v>20</v>
      </c>
      <c r="N203" s="256" t="s">
        <v>46</v>
      </c>
      <c r="O203" s="79"/>
      <c r="P203" s="212">
        <f>O203*H203</f>
        <v>0</v>
      </c>
      <c r="Q203" s="212">
        <v>0</v>
      </c>
      <c r="R203" s="212">
        <f>Q203*H203</f>
        <v>0</v>
      </c>
      <c r="S203" s="212">
        <v>0</v>
      </c>
      <c r="T203" s="213">
        <f>S203*H203</f>
        <v>0</v>
      </c>
      <c r="AR203" s="17" t="s">
        <v>1353</v>
      </c>
      <c r="AT203" s="17" t="s">
        <v>223</v>
      </c>
      <c r="AU203" s="17" t="s">
        <v>165</v>
      </c>
      <c r="AY203" s="17" t="s">
        <v>157</v>
      </c>
      <c r="BE203" s="214">
        <f>IF(N203="základní",J203,0)</f>
        <v>0</v>
      </c>
      <c r="BF203" s="214">
        <f>IF(N203="snížená",J203,0)</f>
        <v>0</v>
      </c>
      <c r="BG203" s="214">
        <f>IF(N203="zákl. přenesená",J203,0)</f>
        <v>0</v>
      </c>
      <c r="BH203" s="214">
        <f>IF(N203="sníž. přenesená",J203,0)</f>
        <v>0</v>
      </c>
      <c r="BI203" s="214">
        <f>IF(N203="nulová",J203,0)</f>
        <v>0</v>
      </c>
      <c r="BJ203" s="17" t="s">
        <v>165</v>
      </c>
      <c r="BK203" s="214">
        <f>ROUND(I203*H203,0)</f>
        <v>0</v>
      </c>
      <c r="BL203" s="17" t="s">
        <v>538</v>
      </c>
      <c r="BM203" s="17" t="s">
        <v>3707</v>
      </c>
    </row>
    <row r="204" spans="2:65" s="1" customFormat="1" ht="16.5" customHeight="1">
      <c r="B204" s="38"/>
      <c r="C204" s="248" t="s">
        <v>460</v>
      </c>
      <c r="D204" s="248" t="s">
        <v>223</v>
      </c>
      <c r="E204" s="249" t="s">
        <v>1553</v>
      </c>
      <c r="F204" s="250" t="s">
        <v>1570</v>
      </c>
      <c r="G204" s="251" t="s">
        <v>231</v>
      </c>
      <c r="H204" s="252">
        <v>7</v>
      </c>
      <c r="I204" s="253"/>
      <c r="J204" s="252">
        <f>ROUND(I204*H204,0)</f>
        <v>0</v>
      </c>
      <c r="K204" s="250" t="s">
        <v>209</v>
      </c>
      <c r="L204" s="254"/>
      <c r="M204" s="255" t="s">
        <v>20</v>
      </c>
      <c r="N204" s="256" t="s">
        <v>46</v>
      </c>
      <c r="O204" s="79"/>
      <c r="P204" s="212">
        <f>O204*H204</f>
        <v>0</v>
      </c>
      <c r="Q204" s="212">
        <v>0</v>
      </c>
      <c r="R204" s="212">
        <f>Q204*H204</f>
        <v>0</v>
      </c>
      <c r="S204" s="212">
        <v>0</v>
      </c>
      <c r="T204" s="213">
        <f>S204*H204</f>
        <v>0</v>
      </c>
      <c r="AR204" s="17" t="s">
        <v>1353</v>
      </c>
      <c r="AT204" s="17" t="s">
        <v>223</v>
      </c>
      <c r="AU204" s="17" t="s">
        <v>165</v>
      </c>
      <c r="AY204" s="17" t="s">
        <v>157</v>
      </c>
      <c r="BE204" s="214">
        <f>IF(N204="základní",J204,0)</f>
        <v>0</v>
      </c>
      <c r="BF204" s="214">
        <f>IF(N204="snížená",J204,0)</f>
        <v>0</v>
      </c>
      <c r="BG204" s="214">
        <f>IF(N204="zákl. přenesená",J204,0)</f>
        <v>0</v>
      </c>
      <c r="BH204" s="214">
        <f>IF(N204="sníž. přenesená",J204,0)</f>
        <v>0</v>
      </c>
      <c r="BI204" s="214">
        <f>IF(N204="nulová",J204,0)</f>
        <v>0</v>
      </c>
      <c r="BJ204" s="17" t="s">
        <v>165</v>
      </c>
      <c r="BK204" s="214">
        <f>ROUND(I204*H204,0)</f>
        <v>0</v>
      </c>
      <c r="BL204" s="17" t="s">
        <v>538</v>
      </c>
      <c r="BM204" s="17" t="s">
        <v>3708</v>
      </c>
    </row>
    <row r="205" spans="2:65" s="1" customFormat="1" ht="16.5" customHeight="1">
      <c r="B205" s="38"/>
      <c r="C205" s="248" t="s">
        <v>466</v>
      </c>
      <c r="D205" s="248" t="s">
        <v>223</v>
      </c>
      <c r="E205" s="249" t="s">
        <v>1557</v>
      </c>
      <c r="F205" s="250" t="s">
        <v>1576</v>
      </c>
      <c r="G205" s="251" t="s">
        <v>434</v>
      </c>
      <c r="H205" s="252">
        <v>4</v>
      </c>
      <c r="I205" s="253"/>
      <c r="J205" s="252">
        <f>ROUND(I205*H205,0)</f>
        <v>0</v>
      </c>
      <c r="K205" s="250" t="s">
        <v>209</v>
      </c>
      <c r="L205" s="254"/>
      <c r="M205" s="255" t="s">
        <v>20</v>
      </c>
      <c r="N205" s="256" t="s">
        <v>46</v>
      </c>
      <c r="O205" s="79"/>
      <c r="P205" s="212">
        <f>O205*H205</f>
        <v>0</v>
      </c>
      <c r="Q205" s="212">
        <v>0</v>
      </c>
      <c r="R205" s="212">
        <f>Q205*H205</f>
        <v>0</v>
      </c>
      <c r="S205" s="212">
        <v>0</v>
      </c>
      <c r="T205" s="213">
        <f>S205*H205</f>
        <v>0</v>
      </c>
      <c r="AR205" s="17" t="s">
        <v>1353</v>
      </c>
      <c r="AT205" s="17" t="s">
        <v>223</v>
      </c>
      <c r="AU205" s="17" t="s">
        <v>165</v>
      </c>
      <c r="AY205" s="17" t="s">
        <v>157</v>
      </c>
      <c r="BE205" s="214">
        <f>IF(N205="základní",J205,0)</f>
        <v>0</v>
      </c>
      <c r="BF205" s="214">
        <f>IF(N205="snížená",J205,0)</f>
        <v>0</v>
      </c>
      <c r="BG205" s="214">
        <f>IF(N205="zákl. přenesená",J205,0)</f>
        <v>0</v>
      </c>
      <c r="BH205" s="214">
        <f>IF(N205="sníž. přenesená",J205,0)</f>
        <v>0</v>
      </c>
      <c r="BI205" s="214">
        <f>IF(N205="nulová",J205,0)</f>
        <v>0</v>
      </c>
      <c r="BJ205" s="17" t="s">
        <v>165</v>
      </c>
      <c r="BK205" s="214">
        <f>ROUND(I205*H205,0)</f>
        <v>0</v>
      </c>
      <c r="BL205" s="17" t="s">
        <v>538</v>
      </c>
      <c r="BM205" s="17" t="s">
        <v>3709</v>
      </c>
    </row>
    <row r="206" spans="2:65" s="1" customFormat="1" ht="16.5" customHeight="1">
      <c r="B206" s="38"/>
      <c r="C206" s="248" t="s">
        <v>471</v>
      </c>
      <c r="D206" s="248" t="s">
        <v>223</v>
      </c>
      <c r="E206" s="249" t="s">
        <v>1560</v>
      </c>
      <c r="F206" s="250" t="s">
        <v>3710</v>
      </c>
      <c r="G206" s="251" t="s">
        <v>434</v>
      </c>
      <c r="H206" s="252">
        <v>5</v>
      </c>
      <c r="I206" s="253"/>
      <c r="J206" s="252">
        <f>ROUND(I206*H206,0)</f>
        <v>0</v>
      </c>
      <c r="K206" s="250" t="s">
        <v>209</v>
      </c>
      <c r="L206" s="254"/>
      <c r="M206" s="255" t="s">
        <v>20</v>
      </c>
      <c r="N206" s="256" t="s">
        <v>46</v>
      </c>
      <c r="O206" s="79"/>
      <c r="P206" s="212">
        <f>O206*H206</f>
        <v>0</v>
      </c>
      <c r="Q206" s="212">
        <v>0</v>
      </c>
      <c r="R206" s="212">
        <f>Q206*H206</f>
        <v>0</v>
      </c>
      <c r="S206" s="212">
        <v>0</v>
      </c>
      <c r="T206" s="213">
        <f>S206*H206</f>
        <v>0</v>
      </c>
      <c r="AR206" s="17" t="s">
        <v>1353</v>
      </c>
      <c r="AT206" s="17" t="s">
        <v>223</v>
      </c>
      <c r="AU206" s="17" t="s">
        <v>165</v>
      </c>
      <c r="AY206" s="17" t="s">
        <v>157</v>
      </c>
      <c r="BE206" s="214">
        <f>IF(N206="základní",J206,0)</f>
        <v>0</v>
      </c>
      <c r="BF206" s="214">
        <f>IF(N206="snížená",J206,0)</f>
        <v>0</v>
      </c>
      <c r="BG206" s="214">
        <f>IF(N206="zákl. přenesená",J206,0)</f>
        <v>0</v>
      </c>
      <c r="BH206" s="214">
        <f>IF(N206="sníž. přenesená",J206,0)</f>
        <v>0</v>
      </c>
      <c r="BI206" s="214">
        <f>IF(N206="nulová",J206,0)</f>
        <v>0</v>
      </c>
      <c r="BJ206" s="17" t="s">
        <v>165</v>
      </c>
      <c r="BK206" s="214">
        <f>ROUND(I206*H206,0)</f>
        <v>0</v>
      </c>
      <c r="BL206" s="17" t="s">
        <v>538</v>
      </c>
      <c r="BM206" s="17" t="s">
        <v>3711</v>
      </c>
    </row>
    <row r="207" spans="2:65" s="1" customFormat="1" ht="16.5" customHeight="1">
      <c r="B207" s="38"/>
      <c r="C207" s="248" t="s">
        <v>476</v>
      </c>
      <c r="D207" s="248" t="s">
        <v>223</v>
      </c>
      <c r="E207" s="249" t="s">
        <v>1572</v>
      </c>
      <c r="F207" s="250" t="s">
        <v>1573</v>
      </c>
      <c r="G207" s="251" t="s">
        <v>231</v>
      </c>
      <c r="H207" s="252">
        <v>1.1</v>
      </c>
      <c r="I207" s="253"/>
      <c r="J207" s="252">
        <f>ROUND(I207*H207,0)</f>
        <v>0</v>
      </c>
      <c r="K207" s="250" t="s">
        <v>209</v>
      </c>
      <c r="L207" s="254"/>
      <c r="M207" s="255" t="s">
        <v>20</v>
      </c>
      <c r="N207" s="256" t="s">
        <v>46</v>
      </c>
      <c r="O207" s="79"/>
      <c r="P207" s="212">
        <f>O207*H207</f>
        <v>0</v>
      </c>
      <c r="Q207" s="212">
        <v>0</v>
      </c>
      <c r="R207" s="212">
        <f>Q207*H207</f>
        <v>0</v>
      </c>
      <c r="S207" s="212">
        <v>0</v>
      </c>
      <c r="T207" s="213">
        <f>S207*H207</f>
        <v>0</v>
      </c>
      <c r="AR207" s="17" t="s">
        <v>1353</v>
      </c>
      <c r="AT207" s="17" t="s">
        <v>223</v>
      </c>
      <c r="AU207" s="17" t="s">
        <v>165</v>
      </c>
      <c r="AY207" s="17" t="s">
        <v>157</v>
      </c>
      <c r="BE207" s="214">
        <f>IF(N207="základní",J207,0)</f>
        <v>0</v>
      </c>
      <c r="BF207" s="214">
        <f>IF(N207="snížená",J207,0)</f>
        <v>0</v>
      </c>
      <c r="BG207" s="214">
        <f>IF(N207="zákl. přenesená",J207,0)</f>
        <v>0</v>
      </c>
      <c r="BH207" s="214">
        <f>IF(N207="sníž. přenesená",J207,0)</f>
        <v>0</v>
      </c>
      <c r="BI207" s="214">
        <f>IF(N207="nulová",J207,0)</f>
        <v>0</v>
      </c>
      <c r="BJ207" s="17" t="s">
        <v>165</v>
      </c>
      <c r="BK207" s="214">
        <f>ROUND(I207*H207,0)</f>
        <v>0</v>
      </c>
      <c r="BL207" s="17" t="s">
        <v>538</v>
      </c>
      <c r="BM207" s="17" t="s">
        <v>3712</v>
      </c>
    </row>
    <row r="208" spans="2:65" s="1" customFormat="1" ht="16.5" customHeight="1">
      <c r="B208" s="38"/>
      <c r="C208" s="248" t="s">
        <v>481</v>
      </c>
      <c r="D208" s="248" t="s">
        <v>223</v>
      </c>
      <c r="E208" s="249" t="s">
        <v>1578</v>
      </c>
      <c r="F208" s="250" t="s">
        <v>1579</v>
      </c>
      <c r="G208" s="251" t="s">
        <v>434</v>
      </c>
      <c r="H208" s="252">
        <v>1</v>
      </c>
      <c r="I208" s="253"/>
      <c r="J208" s="252">
        <f>ROUND(I208*H208,0)</f>
        <v>0</v>
      </c>
      <c r="K208" s="250" t="s">
        <v>209</v>
      </c>
      <c r="L208" s="254"/>
      <c r="M208" s="255" t="s">
        <v>20</v>
      </c>
      <c r="N208" s="256" t="s">
        <v>46</v>
      </c>
      <c r="O208" s="79"/>
      <c r="P208" s="212">
        <f>O208*H208</f>
        <v>0</v>
      </c>
      <c r="Q208" s="212">
        <v>0</v>
      </c>
      <c r="R208" s="212">
        <f>Q208*H208</f>
        <v>0</v>
      </c>
      <c r="S208" s="212">
        <v>0</v>
      </c>
      <c r="T208" s="213">
        <f>S208*H208</f>
        <v>0</v>
      </c>
      <c r="AR208" s="17" t="s">
        <v>1353</v>
      </c>
      <c r="AT208" s="17" t="s">
        <v>223</v>
      </c>
      <c r="AU208" s="17" t="s">
        <v>165</v>
      </c>
      <c r="AY208" s="17" t="s">
        <v>157</v>
      </c>
      <c r="BE208" s="214">
        <f>IF(N208="základní",J208,0)</f>
        <v>0</v>
      </c>
      <c r="BF208" s="214">
        <f>IF(N208="snížená",J208,0)</f>
        <v>0</v>
      </c>
      <c r="BG208" s="214">
        <f>IF(N208="zákl. přenesená",J208,0)</f>
        <v>0</v>
      </c>
      <c r="BH208" s="214">
        <f>IF(N208="sníž. přenesená",J208,0)</f>
        <v>0</v>
      </c>
      <c r="BI208" s="214">
        <f>IF(N208="nulová",J208,0)</f>
        <v>0</v>
      </c>
      <c r="BJ208" s="17" t="s">
        <v>165</v>
      </c>
      <c r="BK208" s="214">
        <f>ROUND(I208*H208,0)</f>
        <v>0</v>
      </c>
      <c r="BL208" s="17" t="s">
        <v>538</v>
      </c>
      <c r="BM208" s="17" t="s">
        <v>3713</v>
      </c>
    </row>
    <row r="209" spans="2:65" s="1" customFormat="1" ht="16.5" customHeight="1">
      <c r="B209" s="38"/>
      <c r="C209" s="248" t="s">
        <v>486</v>
      </c>
      <c r="D209" s="248" t="s">
        <v>223</v>
      </c>
      <c r="E209" s="249" t="s">
        <v>1584</v>
      </c>
      <c r="F209" s="250" t="s">
        <v>1585</v>
      </c>
      <c r="G209" s="251" t="s">
        <v>541</v>
      </c>
      <c r="H209" s="252">
        <v>7</v>
      </c>
      <c r="I209" s="253"/>
      <c r="J209" s="252">
        <f>ROUND(I209*H209,0)</f>
        <v>0</v>
      </c>
      <c r="K209" s="250" t="s">
        <v>209</v>
      </c>
      <c r="L209" s="254"/>
      <c r="M209" s="255" t="s">
        <v>20</v>
      </c>
      <c r="N209" s="256" t="s">
        <v>46</v>
      </c>
      <c r="O209" s="79"/>
      <c r="P209" s="212">
        <f>O209*H209</f>
        <v>0</v>
      </c>
      <c r="Q209" s="212">
        <v>0</v>
      </c>
      <c r="R209" s="212">
        <f>Q209*H209</f>
        <v>0</v>
      </c>
      <c r="S209" s="212">
        <v>0</v>
      </c>
      <c r="T209" s="213">
        <f>S209*H209</f>
        <v>0</v>
      </c>
      <c r="AR209" s="17" t="s">
        <v>1353</v>
      </c>
      <c r="AT209" s="17" t="s">
        <v>223</v>
      </c>
      <c r="AU209" s="17" t="s">
        <v>165</v>
      </c>
      <c r="AY209" s="17" t="s">
        <v>157</v>
      </c>
      <c r="BE209" s="214">
        <f>IF(N209="základní",J209,0)</f>
        <v>0</v>
      </c>
      <c r="BF209" s="214">
        <f>IF(N209="snížená",J209,0)</f>
        <v>0</v>
      </c>
      <c r="BG209" s="214">
        <f>IF(N209="zákl. přenesená",J209,0)</f>
        <v>0</v>
      </c>
      <c r="BH209" s="214">
        <f>IF(N209="sníž. přenesená",J209,0)</f>
        <v>0</v>
      </c>
      <c r="BI209" s="214">
        <f>IF(N209="nulová",J209,0)</f>
        <v>0</v>
      </c>
      <c r="BJ209" s="17" t="s">
        <v>165</v>
      </c>
      <c r="BK209" s="214">
        <f>ROUND(I209*H209,0)</f>
        <v>0</v>
      </c>
      <c r="BL209" s="17" t="s">
        <v>538</v>
      </c>
      <c r="BM209" s="17" t="s">
        <v>3714</v>
      </c>
    </row>
    <row r="210" spans="2:65" s="1" customFormat="1" ht="16.5" customHeight="1">
      <c r="B210" s="38"/>
      <c r="C210" s="248" t="s">
        <v>491</v>
      </c>
      <c r="D210" s="248" t="s">
        <v>223</v>
      </c>
      <c r="E210" s="249" t="s">
        <v>3715</v>
      </c>
      <c r="F210" s="250" t="s">
        <v>3716</v>
      </c>
      <c r="G210" s="251" t="s">
        <v>1871</v>
      </c>
      <c r="H210" s="252">
        <v>1</v>
      </c>
      <c r="I210" s="253"/>
      <c r="J210" s="252">
        <f>ROUND(I210*H210,0)</f>
        <v>0</v>
      </c>
      <c r="K210" s="250" t="s">
        <v>209</v>
      </c>
      <c r="L210" s="254"/>
      <c r="M210" s="255" t="s">
        <v>20</v>
      </c>
      <c r="N210" s="256" t="s">
        <v>46</v>
      </c>
      <c r="O210" s="79"/>
      <c r="P210" s="212">
        <f>O210*H210</f>
        <v>0</v>
      </c>
      <c r="Q210" s="212">
        <v>0</v>
      </c>
      <c r="R210" s="212">
        <f>Q210*H210</f>
        <v>0</v>
      </c>
      <c r="S210" s="212">
        <v>0</v>
      </c>
      <c r="T210" s="213">
        <f>S210*H210</f>
        <v>0</v>
      </c>
      <c r="AR210" s="17" t="s">
        <v>1353</v>
      </c>
      <c r="AT210" s="17" t="s">
        <v>223</v>
      </c>
      <c r="AU210" s="17" t="s">
        <v>165</v>
      </c>
      <c r="AY210" s="17" t="s">
        <v>157</v>
      </c>
      <c r="BE210" s="214">
        <f>IF(N210="základní",J210,0)</f>
        <v>0</v>
      </c>
      <c r="BF210" s="214">
        <f>IF(N210="snížená",J210,0)</f>
        <v>0</v>
      </c>
      <c r="BG210" s="214">
        <f>IF(N210="zákl. přenesená",J210,0)</f>
        <v>0</v>
      </c>
      <c r="BH210" s="214">
        <f>IF(N210="sníž. přenesená",J210,0)</f>
        <v>0</v>
      </c>
      <c r="BI210" s="214">
        <f>IF(N210="nulová",J210,0)</f>
        <v>0</v>
      </c>
      <c r="BJ210" s="17" t="s">
        <v>165</v>
      </c>
      <c r="BK210" s="214">
        <f>ROUND(I210*H210,0)</f>
        <v>0</v>
      </c>
      <c r="BL210" s="17" t="s">
        <v>538</v>
      </c>
      <c r="BM210" s="17" t="s">
        <v>3717</v>
      </c>
    </row>
    <row r="211" spans="2:65" s="1" customFormat="1" ht="16.5" customHeight="1">
      <c r="B211" s="38"/>
      <c r="C211" s="248" t="s">
        <v>495</v>
      </c>
      <c r="D211" s="248" t="s">
        <v>223</v>
      </c>
      <c r="E211" s="249" t="s">
        <v>1590</v>
      </c>
      <c r="F211" s="250" t="s">
        <v>1591</v>
      </c>
      <c r="G211" s="251" t="s">
        <v>1871</v>
      </c>
      <c r="H211" s="252">
        <v>1</v>
      </c>
      <c r="I211" s="253"/>
      <c r="J211" s="252">
        <f>ROUND(I211*H211,0)</f>
        <v>0</v>
      </c>
      <c r="K211" s="250" t="s">
        <v>209</v>
      </c>
      <c r="L211" s="254"/>
      <c r="M211" s="255" t="s">
        <v>20</v>
      </c>
      <c r="N211" s="256" t="s">
        <v>46</v>
      </c>
      <c r="O211" s="79"/>
      <c r="P211" s="212">
        <f>O211*H211</f>
        <v>0</v>
      </c>
      <c r="Q211" s="212">
        <v>0</v>
      </c>
      <c r="R211" s="212">
        <f>Q211*H211</f>
        <v>0</v>
      </c>
      <c r="S211" s="212">
        <v>0</v>
      </c>
      <c r="T211" s="213">
        <f>S211*H211</f>
        <v>0</v>
      </c>
      <c r="AR211" s="17" t="s">
        <v>1353</v>
      </c>
      <c r="AT211" s="17" t="s">
        <v>223</v>
      </c>
      <c r="AU211" s="17" t="s">
        <v>165</v>
      </c>
      <c r="AY211" s="17" t="s">
        <v>157</v>
      </c>
      <c r="BE211" s="214">
        <f>IF(N211="základní",J211,0)</f>
        <v>0</v>
      </c>
      <c r="BF211" s="214">
        <f>IF(N211="snížená",J211,0)</f>
        <v>0</v>
      </c>
      <c r="BG211" s="214">
        <f>IF(N211="zákl. přenesená",J211,0)</f>
        <v>0</v>
      </c>
      <c r="BH211" s="214">
        <f>IF(N211="sníž. přenesená",J211,0)</f>
        <v>0</v>
      </c>
      <c r="BI211" s="214">
        <f>IF(N211="nulová",J211,0)</f>
        <v>0</v>
      </c>
      <c r="BJ211" s="17" t="s">
        <v>165</v>
      </c>
      <c r="BK211" s="214">
        <f>ROUND(I211*H211,0)</f>
        <v>0</v>
      </c>
      <c r="BL211" s="17" t="s">
        <v>538</v>
      </c>
      <c r="BM211" s="17" t="s">
        <v>3718</v>
      </c>
    </row>
    <row r="212" spans="2:65" s="1" customFormat="1" ht="16.5" customHeight="1">
      <c r="B212" s="38"/>
      <c r="C212" s="248" t="s">
        <v>499</v>
      </c>
      <c r="D212" s="248" t="s">
        <v>223</v>
      </c>
      <c r="E212" s="249" t="s">
        <v>1593</v>
      </c>
      <c r="F212" s="250" t="s">
        <v>1594</v>
      </c>
      <c r="G212" s="251" t="s">
        <v>162</v>
      </c>
      <c r="H212" s="252">
        <v>18</v>
      </c>
      <c r="I212" s="253"/>
      <c r="J212" s="252">
        <f>ROUND(I212*H212,0)</f>
        <v>0</v>
      </c>
      <c r="K212" s="250" t="s">
        <v>209</v>
      </c>
      <c r="L212" s="254"/>
      <c r="M212" s="255" t="s">
        <v>20</v>
      </c>
      <c r="N212" s="256" t="s">
        <v>46</v>
      </c>
      <c r="O212" s="79"/>
      <c r="P212" s="212">
        <f>O212*H212</f>
        <v>0</v>
      </c>
      <c r="Q212" s="212">
        <v>0</v>
      </c>
      <c r="R212" s="212">
        <f>Q212*H212</f>
        <v>0</v>
      </c>
      <c r="S212" s="212">
        <v>0</v>
      </c>
      <c r="T212" s="213">
        <f>S212*H212</f>
        <v>0</v>
      </c>
      <c r="AR212" s="17" t="s">
        <v>1353</v>
      </c>
      <c r="AT212" s="17" t="s">
        <v>223</v>
      </c>
      <c r="AU212" s="17" t="s">
        <v>165</v>
      </c>
      <c r="AY212" s="17" t="s">
        <v>157</v>
      </c>
      <c r="BE212" s="214">
        <f>IF(N212="základní",J212,0)</f>
        <v>0</v>
      </c>
      <c r="BF212" s="214">
        <f>IF(N212="snížená",J212,0)</f>
        <v>0</v>
      </c>
      <c r="BG212" s="214">
        <f>IF(N212="zákl. přenesená",J212,0)</f>
        <v>0</v>
      </c>
      <c r="BH212" s="214">
        <f>IF(N212="sníž. přenesená",J212,0)</f>
        <v>0</v>
      </c>
      <c r="BI212" s="214">
        <f>IF(N212="nulová",J212,0)</f>
        <v>0</v>
      </c>
      <c r="BJ212" s="17" t="s">
        <v>165</v>
      </c>
      <c r="BK212" s="214">
        <f>ROUND(I212*H212,0)</f>
        <v>0</v>
      </c>
      <c r="BL212" s="17" t="s">
        <v>538</v>
      </c>
      <c r="BM212" s="17" t="s">
        <v>3719</v>
      </c>
    </row>
    <row r="213" spans="2:65" s="1" customFormat="1" ht="16.5" customHeight="1">
      <c r="B213" s="38"/>
      <c r="C213" s="248" t="s">
        <v>504</v>
      </c>
      <c r="D213" s="248" t="s">
        <v>223</v>
      </c>
      <c r="E213" s="249" t="s">
        <v>1596</v>
      </c>
      <c r="F213" s="250" t="s">
        <v>1597</v>
      </c>
      <c r="G213" s="251" t="s">
        <v>162</v>
      </c>
      <c r="H213" s="252">
        <v>42</v>
      </c>
      <c r="I213" s="253"/>
      <c r="J213" s="252">
        <f>ROUND(I213*H213,0)</f>
        <v>0</v>
      </c>
      <c r="K213" s="250" t="s">
        <v>209</v>
      </c>
      <c r="L213" s="254"/>
      <c r="M213" s="255" t="s">
        <v>20</v>
      </c>
      <c r="N213" s="256" t="s">
        <v>46</v>
      </c>
      <c r="O213" s="79"/>
      <c r="P213" s="212">
        <f>O213*H213</f>
        <v>0</v>
      </c>
      <c r="Q213" s="212">
        <v>0</v>
      </c>
      <c r="R213" s="212">
        <f>Q213*H213</f>
        <v>0</v>
      </c>
      <c r="S213" s="212">
        <v>0</v>
      </c>
      <c r="T213" s="213">
        <f>S213*H213</f>
        <v>0</v>
      </c>
      <c r="AR213" s="17" t="s">
        <v>374</v>
      </c>
      <c r="AT213" s="17" t="s">
        <v>223</v>
      </c>
      <c r="AU213" s="17" t="s">
        <v>165</v>
      </c>
      <c r="AY213" s="17" t="s">
        <v>157</v>
      </c>
      <c r="BE213" s="214">
        <f>IF(N213="základní",J213,0)</f>
        <v>0</v>
      </c>
      <c r="BF213" s="214">
        <f>IF(N213="snížená",J213,0)</f>
        <v>0</v>
      </c>
      <c r="BG213" s="214">
        <f>IF(N213="zákl. přenesená",J213,0)</f>
        <v>0</v>
      </c>
      <c r="BH213" s="214">
        <f>IF(N213="sníž. přenesená",J213,0)</f>
        <v>0</v>
      </c>
      <c r="BI213" s="214">
        <f>IF(N213="nulová",J213,0)</f>
        <v>0</v>
      </c>
      <c r="BJ213" s="17" t="s">
        <v>165</v>
      </c>
      <c r="BK213" s="214">
        <f>ROUND(I213*H213,0)</f>
        <v>0</v>
      </c>
      <c r="BL213" s="17" t="s">
        <v>247</v>
      </c>
      <c r="BM213" s="17" t="s">
        <v>3720</v>
      </c>
    </row>
    <row r="214" spans="2:65" s="1" customFormat="1" ht="16.5" customHeight="1">
      <c r="B214" s="38"/>
      <c r="C214" s="248" t="s">
        <v>511</v>
      </c>
      <c r="D214" s="248" t="s">
        <v>223</v>
      </c>
      <c r="E214" s="249" t="s">
        <v>1599</v>
      </c>
      <c r="F214" s="250" t="s">
        <v>1600</v>
      </c>
      <c r="G214" s="251" t="s">
        <v>434</v>
      </c>
      <c r="H214" s="252">
        <v>5</v>
      </c>
      <c r="I214" s="253"/>
      <c r="J214" s="252">
        <f>ROUND(I214*H214,0)</f>
        <v>0</v>
      </c>
      <c r="K214" s="250" t="s">
        <v>209</v>
      </c>
      <c r="L214" s="254"/>
      <c r="M214" s="255" t="s">
        <v>20</v>
      </c>
      <c r="N214" s="256" t="s">
        <v>46</v>
      </c>
      <c r="O214" s="79"/>
      <c r="P214" s="212">
        <f>O214*H214</f>
        <v>0</v>
      </c>
      <c r="Q214" s="212">
        <v>0</v>
      </c>
      <c r="R214" s="212">
        <f>Q214*H214</f>
        <v>0</v>
      </c>
      <c r="S214" s="212">
        <v>0</v>
      </c>
      <c r="T214" s="213">
        <f>S214*H214</f>
        <v>0</v>
      </c>
      <c r="AR214" s="17" t="s">
        <v>374</v>
      </c>
      <c r="AT214" s="17" t="s">
        <v>223</v>
      </c>
      <c r="AU214" s="17" t="s">
        <v>165</v>
      </c>
      <c r="AY214" s="17" t="s">
        <v>157</v>
      </c>
      <c r="BE214" s="214">
        <f>IF(N214="základní",J214,0)</f>
        <v>0</v>
      </c>
      <c r="BF214" s="214">
        <f>IF(N214="snížená",J214,0)</f>
        <v>0</v>
      </c>
      <c r="BG214" s="214">
        <f>IF(N214="zákl. přenesená",J214,0)</f>
        <v>0</v>
      </c>
      <c r="BH214" s="214">
        <f>IF(N214="sníž. přenesená",J214,0)</f>
        <v>0</v>
      </c>
      <c r="BI214" s="214">
        <f>IF(N214="nulová",J214,0)</f>
        <v>0</v>
      </c>
      <c r="BJ214" s="17" t="s">
        <v>165</v>
      </c>
      <c r="BK214" s="214">
        <f>ROUND(I214*H214,0)</f>
        <v>0</v>
      </c>
      <c r="BL214" s="17" t="s">
        <v>247</v>
      </c>
      <c r="BM214" s="17" t="s">
        <v>3721</v>
      </c>
    </row>
    <row r="215" spans="2:65" s="1" customFormat="1" ht="16.5" customHeight="1">
      <c r="B215" s="38"/>
      <c r="C215" s="248" t="s">
        <v>517</v>
      </c>
      <c r="D215" s="248" t="s">
        <v>223</v>
      </c>
      <c r="E215" s="249" t="s">
        <v>2526</v>
      </c>
      <c r="F215" s="250" t="s">
        <v>1588</v>
      </c>
      <c r="G215" s="251" t="s">
        <v>208</v>
      </c>
      <c r="H215" s="252">
        <v>74</v>
      </c>
      <c r="I215" s="253"/>
      <c r="J215" s="252">
        <f>ROUND(I215*H215,0)</f>
        <v>0</v>
      </c>
      <c r="K215" s="250" t="s">
        <v>209</v>
      </c>
      <c r="L215" s="254"/>
      <c r="M215" s="255" t="s">
        <v>20</v>
      </c>
      <c r="N215" s="256" t="s">
        <v>46</v>
      </c>
      <c r="O215" s="79"/>
      <c r="P215" s="212">
        <f>O215*H215</f>
        <v>0</v>
      </c>
      <c r="Q215" s="212">
        <v>0</v>
      </c>
      <c r="R215" s="212">
        <f>Q215*H215</f>
        <v>0</v>
      </c>
      <c r="S215" s="212">
        <v>0</v>
      </c>
      <c r="T215" s="213">
        <f>S215*H215</f>
        <v>0</v>
      </c>
      <c r="AR215" s="17" t="s">
        <v>374</v>
      </c>
      <c r="AT215" s="17" t="s">
        <v>223</v>
      </c>
      <c r="AU215" s="17" t="s">
        <v>165</v>
      </c>
      <c r="AY215" s="17" t="s">
        <v>157</v>
      </c>
      <c r="BE215" s="214">
        <f>IF(N215="základní",J215,0)</f>
        <v>0</v>
      </c>
      <c r="BF215" s="214">
        <f>IF(N215="snížená",J215,0)</f>
        <v>0</v>
      </c>
      <c r="BG215" s="214">
        <f>IF(N215="zákl. přenesená",J215,0)</f>
        <v>0</v>
      </c>
      <c r="BH215" s="214">
        <f>IF(N215="sníž. přenesená",J215,0)</f>
        <v>0</v>
      </c>
      <c r="BI215" s="214">
        <f>IF(N215="nulová",J215,0)</f>
        <v>0</v>
      </c>
      <c r="BJ215" s="17" t="s">
        <v>165</v>
      </c>
      <c r="BK215" s="214">
        <f>ROUND(I215*H215,0)</f>
        <v>0</v>
      </c>
      <c r="BL215" s="17" t="s">
        <v>247</v>
      </c>
      <c r="BM215" s="17" t="s">
        <v>3722</v>
      </c>
    </row>
    <row r="216" spans="2:65" s="1" customFormat="1" ht="16.5" customHeight="1">
      <c r="B216" s="38"/>
      <c r="C216" s="248" t="s">
        <v>521</v>
      </c>
      <c r="D216" s="248" t="s">
        <v>223</v>
      </c>
      <c r="E216" s="249" t="s">
        <v>2528</v>
      </c>
      <c r="F216" s="250" t="s">
        <v>1591</v>
      </c>
      <c r="G216" s="251" t="s">
        <v>208</v>
      </c>
      <c r="H216" s="252">
        <v>38</v>
      </c>
      <c r="I216" s="253"/>
      <c r="J216" s="252">
        <f>ROUND(I216*H216,0)</f>
        <v>0</v>
      </c>
      <c r="K216" s="250" t="s">
        <v>209</v>
      </c>
      <c r="L216" s="254"/>
      <c r="M216" s="255" t="s">
        <v>20</v>
      </c>
      <c r="N216" s="256" t="s">
        <v>46</v>
      </c>
      <c r="O216" s="79"/>
      <c r="P216" s="212">
        <f>O216*H216</f>
        <v>0</v>
      </c>
      <c r="Q216" s="212">
        <v>0</v>
      </c>
      <c r="R216" s="212">
        <f>Q216*H216</f>
        <v>0</v>
      </c>
      <c r="S216" s="212">
        <v>0</v>
      </c>
      <c r="T216" s="213">
        <f>S216*H216</f>
        <v>0</v>
      </c>
      <c r="AR216" s="17" t="s">
        <v>374</v>
      </c>
      <c r="AT216" s="17" t="s">
        <v>223</v>
      </c>
      <c r="AU216" s="17" t="s">
        <v>165</v>
      </c>
      <c r="AY216" s="17" t="s">
        <v>157</v>
      </c>
      <c r="BE216" s="214">
        <f>IF(N216="základní",J216,0)</f>
        <v>0</v>
      </c>
      <c r="BF216" s="214">
        <f>IF(N216="snížená",J216,0)</f>
        <v>0</v>
      </c>
      <c r="BG216" s="214">
        <f>IF(N216="zákl. přenesená",J216,0)</f>
        <v>0</v>
      </c>
      <c r="BH216" s="214">
        <f>IF(N216="sníž. přenesená",J216,0)</f>
        <v>0</v>
      </c>
      <c r="BI216" s="214">
        <f>IF(N216="nulová",J216,0)</f>
        <v>0</v>
      </c>
      <c r="BJ216" s="17" t="s">
        <v>165</v>
      </c>
      <c r="BK216" s="214">
        <f>ROUND(I216*H216,0)</f>
        <v>0</v>
      </c>
      <c r="BL216" s="17" t="s">
        <v>247</v>
      </c>
      <c r="BM216" s="17" t="s">
        <v>3723</v>
      </c>
    </row>
    <row r="217" spans="2:65" s="1" customFormat="1" ht="16.5" customHeight="1">
      <c r="B217" s="38"/>
      <c r="C217" s="248" t="s">
        <v>526</v>
      </c>
      <c r="D217" s="248" t="s">
        <v>223</v>
      </c>
      <c r="E217" s="249" t="s">
        <v>763</v>
      </c>
      <c r="F217" s="250" t="s">
        <v>1605</v>
      </c>
      <c r="G217" s="251" t="s">
        <v>434</v>
      </c>
      <c r="H217" s="252">
        <v>257</v>
      </c>
      <c r="I217" s="253"/>
      <c r="J217" s="252">
        <f>ROUND(I217*H217,0)</f>
        <v>0</v>
      </c>
      <c r="K217" s="250" t="s">
        <v>209</v>
      </c>
      <c r="L217" s="254"/>
      <c r="M217" s="255" t="s">
        <v>20</v>
      </c>
      <c r="N217" s="256" t="s">
        <v>46</v>
      </c>
      <c r="O217" s="79"/>
      <c r="P217" s="212">
        <f>O217*H217</f>
        <v>0</v>
      </c>
      <c r="Q217" s="212">
        <v>0</v>
      </c>
      <c r="R217" s="212">
        <f>Q217*H217</f>
        <v>0</v>
      </c>
      <c r="S217" s="212">
        <v>0</v>
      </c>
      <c r="T217" s="213">
        <f>S217*H217</f>
        <v>0</v>
      </c>
      <c r="AR217" s="17" t="s">
        <v>374</v>
      </c>
      <c r="AT217" s="17" t="s">
        <v>223</v>
      </c>
      <c r="AU217" s="17" t="s">
        <v>165</v>
      </c>
      <c r="AY217" s="17" t="s">
        <v>157</v>
      </c>
      <c r="BE217" s="214">
        <f>IF(N217="základní",J217,0)</f>
        <v>0</v>
      </c>
      <c r="BF217" s="214">
        <f>IF(N217="snížená",J217,0)</f>
        <v>0</v>
      </c>
      <c r="BG217" s="214">
        <f>IF(N217="zákl. přenesená",J217,0)</f>
        <v>0</v>
      </c>
      <c r="BH217" s="214">
        <f>IF(N217="sníž. přenesená",J217,0)</f>
        <v>0</v>
      </c>
      <c r="BI217" s="214">
        <f>IF(N217="nulová",J217,0)</f>
        <v>0</v>
      </c>
      <c r="BJ217" s="17" t="s">
        <v>165</v>
      </c>
      <c r="BK217" s="214">
        <f>ROUND(I217*H217,0)</f>
        <v>0</v>
      </c>
      <c r="BL217" s="17" t="s">
        <v>247</v>
      </c>
      <c r="BM217" s="17" t="s">
        <v>3724</v>
      </c>
    </row>
    <row r="218" spans="2:51" s="11" customFormat="1" ht="12">
      <c r="B218" s="215"/>
      <c r="C218" s="216"/>
      <c r="D218" s="217" t="s">
        <v>167</v>
      </c>
      <c r="E218" s="218" t="s">
        <v>20</v>
      </c>
      <c r="F218" s="219" t="s">
        <v>1607</v>
      </c>
      <c r="G218" s="216"/>
      <c r="H218" s="220">
        <v>257</v>
      </c>
      <c r="I218" s="221"/>
      <c r="J218" s="216"/>
      <c r="K218" s="216"/>
      <c r="L218" s="222"/>
      <c r="M218" s="223"/>
      <c r="N218" s="224"/>
      <c r="O218" s="224"/>
      <c r="P218" s="224"/>
      <c r="Q218" s="224"/>
      <c r="R218" s="224"/>
      <c r="S218" s="224"/>
      <c r="T218" s="225"/>
      <c r="AT218" s="226" t="s">
        <v>167</v>
      </c>
      <c r="AU218" s="226" t="s">
        <v>165</v>
      </c>
      <c r="AV218" s="11" t="s">
        <v>165</v>
      </c>
      <c r="AW218" s="11" t="s">
        <v>34</v>
      </c>
      <c r="AX218" s="11" t="s">
        <v>8</v>
      </c>
      <c r="AY218" s="226" t="s">
        <v>157</v>
      </c>
    </row>
    <row r="219" spans="2:65" s="1" customFormat="1" ht="16.5" customHeight="1">
      <c r="B219" s="38"/>
      <c r="C219" s="248" t="s">
        <v>532</v>
      </c>
      <c r="D219" s="248" t="s">
        <v>223</v>
      </c>
      <c r="E219" s="249" t="s">
        <v>767</v>
      </c>
      <c r="F219" s="250" t="s">
        <v>1608</v>
      </c>
      <c r="G219" s="251" t="s">
        <v>231</v>
      </c>
      <c r="H219" s="252">
        <v>257</v>
      </c>
      <c r="I219" s="253"/>
      <c r="J219" s="252">
        <f>ROUND(I219*H219,0)</f>
        <v>0</v>
      </c>
      <c r="K219" s="250" t="s">
        <v>209</v>
      </c>
      <c r="L219" s="254"/>
      <c r="M219" s="255" t="s">
        <v>20</v>
      </c>
      <c r="N219" s="256" t="s">
        <v>46</v>
      </c>
      <c r="O219" s="79"/>
      <c r="P219" s="212">
        <f>O219*H219</f>
        <v>0</v>
      </c>
      <c r="Q219" s="212">
        <v>0</v>
      </c>
      <c r="R219" s="212">
        <f>Q219*H219</f>
        <v>0</v>
      </c>
      <c r="S219" s="212">
        <v>0</v>
      </c>
      <c r="T219" s="213">
        <f>S219*H219</f>
        <v>0</v>
      </c>
      <c r="AR219" s="17" t="s">
        <v>374</v>
      </c>
      <c r="AT219" s="17" t="s">
        <v>223</v>
      </c>
      <c r="AU219" s="17" t="s">
        <v>165</v>
      </c>
      <c r="AY219" s="17" t="s">
        <v>157</v>
      </c>
      <c r="BE219" s="214">
        <f>IF(N219="základní",J219,0)</f>
        <v>0</v>
      </c>
      <c r="BF219" s="214">
        <f>IF(N219="snížená",J219,0)</f>
        <v>0</v>
      </c>
      <c r="BG219" s="214">
        <f>IF(N219="zákl. přenesená",J219,0)</f>
        <v>0</v>
      </c>
      <c r="BH219" s="214">
        <f>IF(N219="sníž. přenesená",J219,0)</f>
        <v>0</v>
      </c>
      <c r="BI219" s="214">
        <f>IF(N219="nulová",J219,0)</f>
        <v>0</v>
      </c>
      <c r="BJ219" s="17" t="s">
        <v>165</v>
      </c>
      <c r="BK219" s="214">
        <f>ROUND(I219*H219,0)</f>
        <v>0</v>
      </c>
      <c r="BL219" s="17" t="s">
        <v>247</v>
      </c>
      <c r="BM219" s="17" t="s">
        <v>3725</v>
      </c>
    </row>
    <row r="220" spans="2:51" s="11" customFormat="1" ht="12">
      <c r="B220" s="215"/>
      <c r="C220" s="216"/>
      <c r="D220" s="217" t="s">
        <v>167</v>
      </c>
      <c r="E220" s="218" t="s">
        <v>20</v>
      </c>
      <c r="F220" s="219" t="s">
        <v>1610</v>
      </c>
      <c r="G220" s="216"/>
      <c r="H220" s="220">
        <v>257</v>
      </c>
      <c r="I220" s="221"/>
      <c r="J220" s="216"/>
      <c r="K220" s="216"/>
      <c r="L220" s="222"/>
      <c r="M220" s="223"/>
      <c r="N220" s="224"/>
      <c r="O220" s="224"/>
      <c r="P220" s="224"/>
      <c r="Q220" s="224"/>
      <c r="R220" s="224"/>
      <c r="S220" s="224"/>
      <c r="T220" s="225"/>
      <c r="AT220" s="226" t="s">
        <v>167</v>
      </c>
      <c r="AU220" s="226" t="s">
        <v>165</v>
      </c>
      <c r="AV220" s="11" t="s">
        <v>165</v>
      </c>
      <c r="AW220" s="11" t="s">
        <v>34</v>
      </c>
      <c r="AX220" s="11" t="s">
        <v>8</v>
      </c>
      <c r="AY220" s="226" t="s">
        <v>157</v>
      </c>
    </row>
    <row r="221" spans="2:65" s="1" customFormat="1" ht="16.5" customHeight="1">
      <c r="B221" s="38"/>
      <c r="C221" s="204" t="s">
        <v>538</v>
      </c>
      <c r="D221" s="204" t="s">
        <v>159</v>
      </c>
      <c r="E221" s="205" t="s">
        <v>1523</v>
      </c>
      <c r="F221" s="206" t="s">
        <v>1524</v>
      </c>
      <c r="G221" s="207" t="s">
        <v>434</v>
      </c>
      <c r="H221" s="208">
        <v>47</v>
      </c>
      <c r="I221" s="209"/>
      <c r="J221" s="208">
        <f>ROUND(I221*H221,0)</f>
        <v>0</v>
      </c>
      <c r="K221" s="206" t="s">
        <v>209</v>
      </c>
      <c r="L221" s="43"/>
      <c r="M221" s="210" t="s">
        <v>20</v>
      </c>
      <c r="N221" s="211" t="s">
        <v>46</v>
      </c>
      <c r="O221" s="79"/>
      <c r="P221" s="212">
        <f>O221*H221</f>
        <v>0</v>
      </c>
      <c r="Q221" s="212">
        <v>0</v>
      </c>
      <c r="R221" s="212">
        <f>Q221*H221</f>
        <v>0</v>
      </c>
      <c r="S221" s="212">
        <v>0</v>
      </c>
      <c r="T221" s="213">
        <f>S221*H221</f>
        <v>0</v>
      </c>
      <c r="AR221" s="17" t="s">
        <v>538</v>
      </c>
      <c r="AT221" s="17" t="s">
        <v>159</v>
      </c>
      <c r="AU221" s="17" t="s">
        <v>165</v>
      </c>
      <c r="AY221" s="17" t="s">
        <v>157</v>
      </c>
      <c r="BE221" s="214">
        <f>IF(N221="základní",J221,0)</f>
        <v>0</v>
      </c>
      <c r="BF221" s="214">
        <f>IF(N221="snížená",J221,0)</f>
        <v>0</v>
      </c>
      <c r="BG221" s="214">
        <f>IF(N221="zákl. přenesená",J221,0)</f>
        <v>0</v>
      </c>
      <c r="BH221" s="214">
        <f>IF(N221="sníž. přenesená",J221,0)</f>
        <v>0</v>
      </c>
      <c r="BI221" s="214">
        <f>IF(N221="nulová",J221,0)</f>
        <v>0</v>
      </c>
      <c r="BJ221" s="17" t="s">
        <v>165</v>
      </c>
      <c r="BK221" s="214">
        <f>ROUND(I221*H221,0)</f>
        <v>0</v>
      </c>
      <c r="BL221" s="17" t="s">
        <v>538</v>
      </c>
      <c r="BM221" s="17" t="s">
        <v>3726</v>
      </c>
    </row>
    <row r="222" spans="2:65" s="1" customFormat="1" ht="16.5" customHeight="1">
      <c r="B222" s="38"/>
      <c r="C222" s="204" t="s">
        <v>544</v>
      </c>
      <c r="D222" s="204" t="s">
        <v>159</v>
      </c>
      <c r="E222" s="205" t="s">
        <v>771</v>
      </c>
      <c r="F222" s="206" t="s">
        <v>1614</v>
      </c>
      <c r="G222" s="207" t="s">
        <v>231</v>
      </c>
      <c r="H222" s="208">
        <v>257</v>
      </c>
      <c r="I222" s="209"/>
      <c r="J222" s="208">
        <f>ROUND(I222*H222,0)</f>
        <v>0</v>
      </c>
      <c r="K222" s="206" t="s">
        <v>209</v>
      </c>
      <c r="L222" s="43"/>
      <c r="M222" s="210" t="s">
        <v>20</v>
      </c>
      <c r="N222" s="211" t="s">
        <v>46</v>
      </c>
      <c r="O222" s="79"/>
      <c r="P222" s="212">
        <f>O222*H222</f>
        <v>0</v>
      </c>
      <c r="Q222" s="212">
        <v>0</v>
      </c>
      <c r="R222" s="212">
        <f>Q222*H222</f>
        <v>0</v>
      </c>
      <c r="S222" s="212">
        <v>0</v>
      </c>
      <c r="T222" s="213">
        <f>S222*H222</f>
        <v>0</v>
      </c>
      <c r="AR222" s="17" t="s">
        <v>247</v>
      </c>
      <c r="AT222" s="17" t="s">
        <v>159</v>
      </c>
      <c r="AU222" s="17" t="s">
        <v>165</v>
      </c>
      <c r="AY222" s="17" t="s">
        <v>157</v>
      </c>
      <c r="BE222" s="214">
        <f>IF(N222="základní",J222,0)</f>
        <v>0</v>
      </c>
      <c r="BF222" s="214">
        <f>IF(N222="snížená",J222,0)</f>
        <v>0</v>
      </c>
      <c r="BG222" s="214">
        <f>IF(N222="zákl. přenesená",J222,0)</f>
        <v>0</v>
      </c>
      <c r="BH222" s="214">
        <f>IF(N222="sníž. přenesená",J222,0)</f>
        <v>0</v>
      </c>
      <c r="BI222" s="214">
        <f>IF(N222="nulová",J222,0)</f>
        <v>0</v>
      </c>
      <c r="BJ222" s="17" t="s">
        <v>165</v>
      </c>
      <c r="BK222" s="214">
        <f>ROUND(I222*H222,0)</f>
        <v>0</v>
      </c>
      <c r="BL222" s="17" t="s">
        <v>247</v>
      </c>
      <c r="BM222" s="17" t="s">
        <v>3727</v>
      </c>
    </row>
    <row r="223" spans="2:51" s="11" customFormat="1" ht="12">
      <c r="B223" s="215"/>
      <c r="C223" s="216"/>
      <c r="D223" s="217" t="s">
        <v>167</v>
      </c>
      <c r="E223" s="218" t="s">
        <v>20</v>
      </c>
      <c r="F223" s="219" t="s">
        <v>1610</v>
      </c>
      <c r="G223" s="216"/>
      <c r="H223" s="220">
        <v>257</v>
      </c>
      <c r="I223" s="221"/>
      <c r="J223" s="216"/>
      <c r="K223" s="216"/>
      <c r="L223" s="222"/>
      <c r="M223" s="223"/>
      <c r="N223" s="224"/>
      <c r="O223" s="224"/>
      <c r="P223" s="224"/>
      <c r="Q223" s="224"/>
      <c r="R223" s="224"/>
      <c r="S223" s="224"/>
      <c r="T223" s="225"/>
      <c r="AT223" s="226" t="s">
        <v>167</v>
      </c>
      <c r="AU223" s="226" t="s">
        <v>165</v>
      </c>
      <c r="AV223" s="11" t="s">
        <v>165</v>
      </c>
      <c r="AW223" s="11" t="s">
        <v>34</v>
      </c>
      <c r="AX223" s="11" t="s">
        <v>8</v>
      </c>
      <c r="AY223" s="226" t="s">
        <v>157</v>
      </c>
    </row>
    <row r="224" spans="2:65" s="1" customFormat="1" ht="16.5" customHeight="1">
      <c r="B224" s="38"/>
      <c r="C224" s="248" t="s">
        <v>549</v>
      </c>
      <c r="D224" s="248" t="s">
        <v>223</v>
      </c>
      <c r="E224" s="249" t="s">
        <v>1616</v>
      </c>
      <c r="F224" s="250" t="s">
        <v>1363</v>
      </c>
      <c r="G224" s="251" t="s">
        <v>231</v>
      </c>
      <c r="H224" s="252">
        <v>257</v>
      </c>
      <c r="I224" s="253"/>
      <c r="J224" s="252">
        <f>ROUND(I224*H224,0)</f>
        <v>0</v>
      </c>
      <c r="K224" s="250" t="s">
        <v>163</v>
      </c>
      <c r="L224" s="254"/>
      <c r="M224" s="255" t="s">
        <v>20</v>
      </c>
      <c r="N224" s="256" t="s">
        <v>46</v>
      </c>
      <c r="O224" s="79"/>
      <c r="P224" s="212">
        <f>O224*H224</f>
        <v>0</v>
      </c>
      <c r="Q224" s="212">
        <v>0.00012</v>
      </c>
      <c r="R224" s="212">
        <f>Q224*H224</f>
        <v>0.03084</v>
      </c>
      <c r="S224" s="212">
        <v>0</v>
      </c>
      <c r="T224" s="213">
        <f>S224*H224</f>
        <v>0</v>
      </c>
      <c r="AR224" s="17" t="s">
        <v>374</v>
      </c>
      <c r="AT224" s="17" t="s">
        <v>223</v>
      </c>
      <c r="AU224" s="17" t="s">
        <v>165</v>
      </c>
      <c r="AY224" s="17" t="s">
        <v>157</v>
      </c>
      <c r="BE224" s="214">
        <f>IF(N224="základní",J224,0)</f>
        <v>0</v>
      </c>
      <c r="BF224" s="214">
        <f>IF(N224="snížená",J224,0)</f>
        <v>0</v>
      </c>
      <c r="BG224" s="214">
        <f>IF(N224="zákl. přenesená",J224,0)</f>
        <v>0</v>
      </c>
      <c r="BH224" s="214">
        <f>IF(N224="sníž. přenesená",J224,0)</f>
        <v>0</v>
      </c>
      <c r="BI224" s="214">
        <f>IF(N224="nulová",J224,0)</f>
        <v>0</v>
      </c>
      <c r="BJ224" s="17" t="s">
        <v>165</v>
      </c>
      <c r="BK224" s="214">
        <f>ROUND(I224*H224,0)</f>
        <v>0</v>
      </c>
      <c r="BL224" s="17" t="s">
        <v>247</v>
      </c>
      <c r="BM224" s="17" t="s">
        <v>3728</v>
      </c>
    </row>
    <row r="225" spans="2:51" s="11" customFormat="1" ht="12">
      <c r="B225" s="215"/>
      <c r="C225" s="216"/>
      <c r="D225" s="217" t="s">
        <v>167</v>
      </c>
      <c r="E225" s="218" t="s">
        <v>20</v>
      </c>
      <c r="F225" s="219" t="s">
        <v>1610</v>
      </c>
      <c r="G225" s="216"/>
      <c r="H225" s="220">
        <v>257</v>
      </c>
      <c r="I225" s="221"/>
      <c r="J225" s="216"/>
      <c r="K225" s="216"/>
      <c r="L225" s="222"/>
      <c r="M225" s="223"/>
      <c r="N225" s="224"/>
      <c r="O225" s="224"/>
      <c r="P225" s="224"/>
      <c r="Q225" s="224"/>
      <c r="R225" s="224"/>
      <c r="S225" s="224"/>
      <c r="T225" s="225"/>
      <c r="AT225" s="226" t="s">
        <v>167</v>
      </c>
      <c r="AU225" s="226" t="s">
        <v>165</v>
      </c>
      <c r="AV225" s="11" t="s">
        <v>165</v>
      </c>
      <c r="AW225" s="11" t="s">
        <v>34</v>
      </c>
      <c r="AX225" s="11" t="s">
        <v>8</v>
      </c>
      <c r="AY225" s="226" t="s">
        <v>157</v>
      </c>
    </row>
    <row r="226" spans="2:63" s="10" customFormat="1" ht="22.8" customHeight="1">
      <c r="B226" s="188"/>
      <c r="C226" s="189"/>
      <c r="D226" s="190" t="s">
        <v>73</v>
      </c>
      <c r="E226" s="202" t="s">
        <v>1618</v>
      </c>
      <c r="F226" s="202" t="s">
        <v>1619</v>
      </c>
      <c r="G226" s="189"/>
      <c r="H226" s="189"/>
      <c r="I226" s="192"/>
      <c r="J226" s="203">
        <f>BK226</f>
        <v>0</v>
      </c>
      <c r="K226" s="189"/>
      <c r="L226" s="194"/>
      <c r="M226" s="195"/>
      <c r="N226" s="196"/>
      <c r="O226" s="196"/>
      <c r="P226" s="197">
        <f>SUM(P227:P249)</f>
        <v>0</v>
      </c>
      <c r="Q226" s="196"/>
      <c r="R226" s="197">
        <f>SUM(R227:R249)</f>
        <v>0</v>
      </c>
      <c r="S226" s="196"/>
      <c r="T226" s="198">
        <f>SUM(T227:T249)</f>
        <v>0</v>
      </c>
      <c r="AR226" s="199" t="s">
        <v>8</v>
      </c>
      <c r="AT226" s="200" t="s">
        <v>73</v>
      </c>
      <c r="AU226" s="200" t="s">
        <v>8</v>
      </c>
      <c r="AY226" s="199" t="s">
        <v>157</v>
      </c>
      <c r="BK226" s="201">
        <f>SUM(BK227:BK249)</f>
        <v>0</v>
      </c>
    </row>
    <row r="227" spans="2:65" s="1" customFormat="1" ht="16.5" customHeight="1">
      <c r="B227" s="38"/>
      <c r="C227" s="248" t="s">
        <v>558</v>
      </c>
      <c r="D227" s="248" t="s">
        <v>223</v>
      </c>
      <c r="E227" s="249" t="s">
        <v>1620</v>
      </c>
      <c r="F227" s="250" t="s">
        <v>1524</v>
      </c>
      <c r="G227" s="251" t="s">
        <v>434</v>
      </c>
      <c r="H227" s="252">
        <v>47</v>
      </c>
      <c r="I227" s="253"/>
      <c r="J227" s="252">
        <f>ROUND(I227*H227,0)</f>
        <v>0</v>
      </c>
      <c r="K227" s="250" t="s">
        <v>209</v>
      </c>
      <c r="L227" s="254"/>
      <c r="M227" s="255" t="s">
        <v>20</v>
      </c>
      <c r="N227" s="256" t="s">
        <v>46</v>
      </c>
      <c r="O227" s="79"/>
      <c r="P227" s="212">
        <f>O227*H227</f>
        <v>0</v>
      </c>
      <c r="Q227" s="212">
        <v>0</v>
      </c>
      <c r="R227" s="212">
        <f>Q227*H227</f>
        <v>0</v>
      </c>
      <c r="S227" s="212">
        <v>0</v>
      </c>
      <c r="T227" s="213">
        <f>S227*H227</f>
        <v>0</v>
      </c>
      <c r="AR227" s="17" t="s">
        <v>374</v>
      </c>
      <c r="AT227" s="17" t="s">
        <v>223</v>
      </c>
      <c r="AU227" s="17" t="s">
        <v>165</v>
      </c>
      <c r="AY227" s="17" t="s">
        <v>157</v>
      </c>
      <c r="BE227" s="214">
        <f>IF(N227="základní",J227,0)</f>
        <v>0</v>
      </c>
      <c r="BF227" s="214">
        <f>IF(N227="snížená",J227,0)</f>
        <v>0</v>
      </c>
      <c r="BG227" s="214">
        <f>IF(N227="zákl. přenesená",J227,0)</f>
        <v>0</v>
      </c>
      <c r="BH227" s="214">
        <f>IF(N227="sníž. přenesená",J227,0)</f>
        <v>0</v>
      </c>
      <c r="BI227" s="214">
        <f>IF(N227="nulová",J227,0)</f>
        <v>0</v>
      </c>
      <c r="BJ227" s="17" t="s">
        <v>165</v>
      </c>
      <c r="BK227" s="214">
        <f>ROUND(I227*H227,0)</f>
        <v>0</v>
      </c>
      <c r="BL227" s="17" t="s">
        <v>247</v>
      </c>
      <c r="BM227" s="17" t="s">
        <v>3729</v>
      </c>
    </row>
    <row r="228" spans="2:65" s="1" customFormat="1" ht="16.5" customHeight="1">
      <c r="B228" s="38"/>
      <c r="C228" s="248" t="s">
        <v>563</v>
      </c>
      <c r="D228" s="248" t="s">
        <v>223</v>
      </c>
      <c r="E228" s="249" t="s">
        <v>1623</v>
      </c>
      <c r="F228" s="250" t="s">
        <v>1624</v>
      </c>
      <c r="G228" s="251" t="s">
        <v>434</v>
      </c>
      <c r="H228" s="252">
        <v>3</v>
      </c>
      <c r="I228" s="253"/>
      <c r="J228" s="252">
        <f>ROUND(I228*H228,0)</f>
        <v>0</v>
      </c>
      <c r="K228" s="250" t="s">
        <v>209</v>
      </c>
      <c r="L228" s="254"/>
      <c r="M228" s="255" t="s">
        <v>20</v>
      </c>
      <c r="N228" s="256" t="s">
        <v>46</v>
      </c>
      <c r="O228" s="79"/>
      <c r="P228" s="212">
        <f>O228*H228</f>
        <v>0</v>
      </c>
      <c r="Q228" s="212">
        <v>0</v>
      </c>
      <c r="R228" s="212">
        <f>Q228*H228</f>
        <v>0</v>
      </c>
      <c r="S228" s="212">
        <v>0</v>
      </c>
      <c r="T228" s="213">
        <f>S228*H228</f>
        <v>0</v>
      </c>
      <c r="AR228" s="17" t="s">
        <v>374</v>
      </c>
      <c r="AT228" s="17" t="s">
        <v>223</v>
      </c>
      <c r="AU228" s="17" t="s">
        <v>165</v>
      </c>
      <c r="AY228" s="17" t="s">
        <v>157</v>
      </c>
      <c r="BE228" s="214">
        <f>IF(N228="základní",J228,0)</f>
        <v>0</v>
      </c>
      <c r="BF228" s="214">
        <f>IF(N228="snížená",J228,0)</f>
        <v>0</v>
      </c>
      <c r="BG228" s="214">
        <f>IF(N228="zákl. přenesená",J228,0)</f>
        <v>0</v>
      </c>
      <c r="BH228" s="214">
        <f>IF(N228="sníž. přenesená",J228,0)</f>
        <v>0</v>
      </c>
      <c r="BI228" s="214">
        <f>IF(N228="nulová",J228,0)</f>
        <v>0</v>
      </c>
      <c r="BJ228" s="17" t="s">
        <v>165</v>
      </c>
      <c r="BK228" s="214">
        <f>ROUND(I228*H228,0)</f>
        <v>0</v>
      </c>
      <c r="BL228" s="17" t="s">
        <v>247</v>
      </c>
      <c r="BM228" s="17" t="s">
        <v>3730</v>
      </c>
    </row>
    <row r="229" spans="2:65" s="1" customFormat="1" ht="16.5" customHeight="1">
      <c r="B229" s="38"/>
      <c r="C229" s="248" t="s">
        <v>568</v>
      </c>
      <c r="D229" s="248" t="s">
        <v>223</v>
      </c>
      <c r="E229" s="249" t="s">
        <v>1627</v>
      </c>
      <c r="F229" s="250" t="s">
        <v>1530</v>
      </c>
      <c r="G229" s="251" t="s">
        <v>434</v>
      </c>
      <c r="H229" s="252">
        <v>43</v>
      </c>
      <c r="I229" s="253"/>
      <c r="J229" s="252">
        <f>ROUND(I229*H229,0)</f>
        <v>0</v>
      </c>
      <c r="K229" s="250" t="s">
        <v>209</v>
      </c>
      <c r="L229" s="254"/>
      <c r="M229" s="255" t="s">
        <v>20</v>
      </c>
      <c r="N229" s="256" t="s">
        <v>46</v>
      </c>
      <c r="O229" s="79"/>
      <c r="P229" s="212">
        <f>O229*H229</f>
        <v>0</v>
      </c>
      <c r="Q229" s="212">
        <v>0</v>
      </c>
      <c r="R229" s="212">
        <f>Q229*H229</f>
        <v>0</v>
      </c>
      <c r="S229" s="212">
        <v>0</v>
      </c>
      <c r="T229" s="213">
        <f>S229*H229</f>
        <v>0</v>
      </c>
      <c r="AR229" s="17" t="s">
        <v>374</v>
      </c>
      <c r="AT229" s="17" t="s">
        <v>223</v>
      </c>
      <c r="AU229" s="17" t="s">
        <v>165</v>
      </c>
      <c r="AY229" s="17" t="s">
        <v>157</v>
      </c>
      <c r="BE229" s="214">
        <f>IF(N229="základní",J229,0)</f>
        <v>0</v>
      </c>
      <c r="BF229" s="214">
        <f>IF(N229="snížená",J229,0)</f>
        <v>0</v>
      </c>
      <c r="BG229" s="214">
        <f>IF(N229="zákl. přenesená",J229,0)</f>
        <v>0</v>
      </c>
      <c r="BH229" s="214">
        <f>IF(N229="sníž. přenesená",J229,0)</f>
        <v>0</v>
      </c>
      <c r="BI229" s="214">
        <f>IF(N229="nulová",J229,0)</f>
        <v>0</v>
      </c>
      <c r="BJ229" s="17" t="s">
        <v>165</v>
      </c>
      <c r="BK229" s="214">
        <f>ROUND(I229*H229,0)</f>
        <v>0</v>
      </c>
      <c r="BL229" s="17" t="s">
        <v>247</v>
      </c>
      <c r="BM229" s="17" t="s">
        <v>3731</v>
      </c>
    </row>
    <row r="230" spans="2:65" s="1" customFormat="1" ht="16.5" customHeight="1">
      <c r="B230" s="38"/>
      <c r="C230" s="248" t="s">
        <v>573</v>
      </c>
      <c r="D230" s="248" t="s">
        <v>223</v>
      </c>
      <c r="E230" s="249" t="s">
        <v>1630</v>
      </c>
      <c r="F230" s="250" t="s">
        <v>1533</v>
      </c>
      <c r="G230" s="251" t="s">
        <v>434</v>
      </c>
      <c r="H230" s="252">
        <v>4</v>
      </c>
      <c r="I230" s="253"/>
      <c r="J230" s="252">
        <f>ROUND(I230*H230,0)</f>
        <v>0</v>
      </c>
      <c r="K230" s="250" t="s">
        <v>209</v>
      </c>
      <c r="L230" s="254"/>
      <c r="M230" s="255" t="s">
        <v>20</v>
      </c>
      <c r="N230" s="256" t="s">
        <v>46</v>
      </c>
      <c r="O230" s="79"/>
      <c r="P230" s="212">
        <f>O230*H230</f>
        <v>0</v>
      </c>
      <c r="Q230" s="212">
        <v>0</v>
      </c>
      <c r="R230" s="212">
        <f>Q230*H230</f>
        <v>0</v>
      </c>
      <c r="S230" s="212">
        <v>0</v>
      </c>
      <c r="T230" s="213">
        <f>S230*H230</f>
        <v>0</v>
      </c>
      <c r="AR230" s="17" t="s">
        <v>374</v>
      </c>
      <c r="AT230" s="17" t="s">
        <v>223</v>
      </c>
      <c r="AU230" s="17" t="s">
        <v>165</v>
      </c>
      <c r="AY230" s="17" t="s">
        <v>157</v>
      </c>
      <c r="BE230" s="214">
        <f>IF(N230="základní",J230,0)</f>
        <v>0</v>
      </c>
      <c r="BF230" s="214">
        <f>IF(N230="snížená",J230,0)</f>
        <v>0</v>
      </c>
      <c r="BG230" s="214">
        <f>IF(N230="zákl. přenesená",J230,0)</f>
        <v>0</v>
      </c>
      <c r="BH230" s="214">
        <f>IF(N230="sníž. přenesená",J230,0)</f>
        <v>0</v>
      </c>
      <c r="BI230" s="214">
        <f>IF(N230="nulová",J230,0)</f>
        <v>0</v>
      </c>
      <c r="BJ230" s="17" t="s">
        <v>165</v>
      </c>
      <c r="BK230" s="214">
        <f>ROUND(I230*H230,0)</f>
        <v>0</v>
      </c>
      <c r="BL230" s="17" t="s">
        <v>247</v>
      </c>
      <c r="BM230" s="17" t="s">
        <v>3732</v>
      </c>
    </row>
    <row r="231" spans="2:65" s="1" customFormat="1" ht="16.5" customHeight="1">
      <c r="B231" s="38"/>
      <c r="C231" s="248" t="s">
        <v>577</v>
      </c>
      <c r="D231" s="248" t="s">
        <v>223</v>
      </c>
      <c r="E231" s="249" t="s">
        <v>1633</v>
      </c>
      <c r="F231" s="250" t="s">
        <v>1536</v>
      </c>
      <c r="G231" s="251" t="s">
        <v>434</v>
      </c>
      <c r="H231" s="252">
        <v>4</v>
      </c>
      <c r="I231" s="253"/>
      <c r="J231" s="252">
        <f>ROUND(I231*H231,0)</f>
        <v>0</v>
      </c>
      <c r="K231" s="250" t="s">
        <v>209</v>
      </c>
      <c r="L231" s="254"/>
      <c r="M231" s="255" t="s">
        <v>20</v>
      </c>
      <c r="N231" s="256" t="s">
        <v>46</v>
      </c>
      <c r="O231" s="79"/>
      <c r="P231" s="212">
        <f>O231*H231</f>
        <v>0</v>
      </c>
      <c r="Q231" s="212">
        <v>0</v>
      </c>
      <c r="R231" s="212">
        <f>Q231*H231</f>
        <v>0</v>
      </c>
      <c r="S231" s="212">
        <v>0</v>
      </c>
      <c r="T231" s="213">
        <f>S231*H231</f>
        <v>0</v>
      </c>
      <c r="AR231" s="17" t="s">
        <v>374</v>
      </c>
      <c r="AT231" s="17" t="s">
        <v>223</v>
      </c>
      <c r="AU231" s="17" t="s">
        <v>165</v>
      </c>
      <c r="AY231" s="17" t="s">
        <v>157</v>
      </c>
      <c r="BE231" s="214">
        <f>IF(N231="základní",J231,0)</f>
        <v>0</v>
      </c>
      <c r="BF231" s="214">
        <f>IF(N231="snížená",J231,0)</f>
        <v>0</v>
      </c>
      <c r="BG231" s="214">
        <f>IF(N231="zákl. přenesená",J231,0)</f>
        <v>0</v>
      </c>
      <c r="BH231" s="214">
        <f>IF(N231="sníž. přenesená",J231,0)</f>
        <v>0</v>
      </c>
      <c r="BI231" s="214">
        <f>IF(N231="nulová",J231,0)</f>
        <v>0</v>
      </c>
      <c r="BJ231" s="17" t="s">
        <v>165</v>
      </c>
      <c r="BK231" s="214">
        <f>ROUND(I231*H231,0)</f>
        <v>0</v>
      </c>
      <c r="BL231" s="17" t="s">
        <v>247</v>
      </c>
      <c r="BM231" s="17" t="s">
        <v>3733</v>
      </c>
    </row>
    <row r="232" spans="2:65" s="1" customFormat="1" ht="16.5" customHeight="1">
      <c r="B232" s="38"/>
      <c r="C232" s="248" t="s">
        <v>581</v>
      </c>
      <c r="D232" s="248" t="s">
        <v>223</v>
      </c>
      <c r="E232" s="249" t="s">
        <v>1635</v>
      </c>
      <c r="F232" s="250" t="s">
        <v>1539</v>
      </c>
      <c r="G232" s="251" t="s">
        <v>434</v>
      </c>
      <c r="H232" s="252">
        <v>1</v>
      </c>
      <c r="I232" s="253"/>
      <c r="J232" s="252">
        <f>ROUND(I232*H232,0)</f>
        <v>0</v>
      </c>
      <c r="K232" s="250" t="s">
        <v>209</v>
      </c>
      <c r="L232" s="254"/>
      <c r="M232" s="255" t="s">
        <v>20</v>
      </c>
      <c r="N232" s="256" t="s">
        <v>46</v>
      </c>
      <c r="O232" s="79"/>
      <c r="P232" s="212">
        <f>O232*H232</f>
        <v>0</v>
      </c>
      <c r="Q232" s="212">
        <v>0</v>
      </c>
      <c r="R232" s="212">
        <f>Q232*H232</f>
        <v>0</v>
      </c>
      <c r="S232" s="212">
        <v>0</v>
      </c>
      <c r="T232" s="213">
        <f>S232*H232</f>
        <v>0</v>
      </c>
      <c r="AR232" s="17" t="s">
        <v>374</v>
      </c>
      <c r="AT232" s="17" t="s">
        <v>223</v>
      </c>
      <c r="AU232" s="17" t="s">
        <v>165</v>
      </c>
      <c r="AY232" s="17" t="s">
        <v>157</v>
      </c>
      <c r="BE232" s="214">
        <f>IF(N232="základní",J232,0)</f>
        <v>0</v>
      </c>
      <c r="BF232" s="214">
        <f>IF(N232="snížená",J232,0)</f>
        <v>0</v>
      </c>
      <c r="BG232" s="214">
        <f>IF(N232="zákl. přenesená",J232,0)</f>
        <v>0</v>
      </c>
      <c r="BH232" s="214">
        <f>IF(N232="sníž. přenesená",J232,0)</f>
        <v>0</v>
      </c>
      <c r="BI232" s="214">
        <f>IF(N232="nulová",J232,0)</f>
        <v>0</v>
      </c>
      <c r="BJ232" s="17" t="s">
        <v>165</v>
      </c>
      <c r="BK232" s="214">
        <f>ROUND(I232*H232,0)</f>
        <v>0</v>
      </c>
      <c r="BL232" s="17" t="s">
        <v>247</v>
      </c>
      <c r="BM232" s="17" t="s">
        <v>3734</v>
      </c>
    </row>
    <row r="233" spans="2:65" s="1" customFormat="1" ht="16.5" customHeight="1">
      <c r="B233" s="38"/>
      <c r="C233" s="248" t="s">
        <v>586</v>
      </c>
      <c r="D233" s="248" t="s">
        <v>223</v>
      </c>
      <c r="E233" s="249" t="s">
        <v>1637</v>
      </c>
      <c r="F233" s="250" t="s">
        <v>1542</v>
      </c>
      <c r="G233" s="251" t="s">
        <v>434</v>
      </c>
      <c r="H233" s="252">
        <v>1</v>
      </c>
      <c r="I233" s="253"/>
      <c r="J233" s="252">
        <f>ROUND(I233*H233,0)</f>
        <v>0</v>
      </c>
      <c r="K233" s="250" t="s">
        <v>209</v>
      </c>
      <c r="L233" s="254"/>
      <c r="M233" s="255" t="s">
        <v>20</v>
      </c>
      <c r="N233" s="256" t="s">
        <v>46</v>
      </c>
      <c r="O233" s="79"/>
      <c r="P233" s="212">
        <f>O233*H233</f>
        <v>0</v>
      </c>
      <c r="Q233" s="212">
        <v>0</v>
      </c>
      <c r="R233" s="212">
        <f>Q233*H233</f>
        <v>0</v>
      </c>
      <c r="S233" s="212">
        <v>0</v>
      </c>
      <c r="T233" s="213">
        <f>S233*H233</f>
        <v>0</v>
      </c>
      <c r="AR233" s="17" t="s">
        <v>374</v>
      </c>
      <c r="AT233" s="17" t="s">
        <v>223</v>
      </c>
      <c r="AU233" s="17" t="s">
        <v>165</v>
      </c>
      <c r="AY233" s="17" t="s">
        <v>157</v>
      </c>
      <c r="BE233" s="214">
        <f>IF(N233="základní",J233,0)</f>
        <v>0</v>
      </c>
      <c r="BF233" s="214">
        <f>IF(N233="snížená",J233,0)</f>
        <v>0</v>
      </c>
      <c r="BG233" s="214">
        <f>IF(N233="zákl. přenesená",J233,0)</f>
        <v>0</v>
      </c>
      <c r="BH233" s="214">
        <f>IF(N233="sníž. přenesená",J233,0)</f>
        <v>0</v>
      </c>
      <c r="BI233" s="214">
        <f>IF(N233="nulová",J233,0)</f>
        <v>0</v>
      </c>
      <c r="BJ233" s="17" t="s">
        <v>165</v>
      </c>
      <c r="BK233" s="214">
        <f>ROUND(I233*H233,0)</f>
        <v>0</v>
      </c>
      <c r="BL233" s="17" t="s">
        <v>247</v>
      </c>
      <c r="BM233" s="17" t="s">
        <v>3735</v>
      </c>
    </row>
    <row r="234" spans="2:65" s="1" customFormat="1" ht="16.5" customHeight="1">
      <c r="B234" s="38"/>
      <c r="C234" s="248" t="s">
        <v>591</v>
      </c>
      <c r="D234" s="248" t="s">
        <v>223</v>
      </c>
      <c r="E234" s="249" t="s">
        <v>1639</v>
      </c>
      <c r="F234" s="250" t="s">
        <v>1545</v>
      </c>
      <c r="G234" s="251" t="s">
        <v>434</v>
      </c>
      <c r="H234" s="252">
        <v>1</v>
      </c>
      <c r="I234" s="253"/>
      <c r="J234" s="252">
        <f>ROUND(I234*H234,0)</f>
        <v>0</v>
      </c>
      <c r="K234" s="250" t="s">
        <v>209</v>
      </c>
      <c r="L234" s="254"/>
      <c r="M234" s="255" t="s">
        <v>20</v>
      </c>
      <c r="N234" s="256" t="s">
        <v>46</v>
      </c>
      <c r="O234" s="79"/>
      <c r="P234" s="212">
        <f>O234*H234</f>
        <v>0</v>
      </c>
      <c r="Q234" s="212">
        <v>0</v>
      </c>
      <c r="R234" s="212">
        <f>Q234*H234</f>
        <v>0</v>
      </c>
      <c r="S234" s="212">
        <v>0</v>
      </c>
      <c r="T234" s="213">
        <f>S234*H234</f>
        <v>0</v>
      </c>
      <c r="AR234" s="17" t="s">
        <v>374</v>
      </c>
      <c r="AT234" s="17" t="s">
        <v>223</v>
      </c>
      <c r="AU234" s="17" t="s">
        <v>165</v>
      </c>
      <c r="AY234" s="17" t="s">
        <v>157</v>
      </c>
      <c r="BE234" s="214">
        <f>IF(N234="základní",J234,0)</f>
        <v>0</v>
      </c>
      <c r="BF234" s="214">
        <f>IF(N234="snížená",J234,0)</f>
        <v>0</v>
      </c>
      <c r="BG234" s="214">
        <f>IF(N234="zákl. přenesená",J234,0)</f>
        <v>0</v>
      </c>
      <c r="BH234" s="214">
        <f>IF(N234="sníž. přenesená",J234,0)</f>
        <v>0</v>
      </c>
      <c r="BI234" s="214">
        <f>IF(N234="nulová",J234,0)</f>
        <v>0</v>
      </c>
      <c r="BJ234" s="17" t="s">
        <v>165</v>
      </c>
      <c r="BK234" s="214">
        <f>ROUND(I234*H234,0)</f>
        <v>0</v>
      </c>
      <c r="BL234" s="17" t="s">
        <v>247</v>
      </c>
      <c r="BM234" s="17" t="s">
        <v>3736</v>
      </c>
    </row>
    <row r="235" spans="2:65" s="1" customFormat="1" ht="16.5" customHeight="1">
      <c r="B235" s="38"/>
      <c r="C235" s="248" t="s">
        <v>597</v>
      </c>
      <c r="D235" s="248" t="s">
        <v>223</v>
      </c>
      <c r="E235" s="249" t="s">
        <v>1641</v>
      </c>
      <c r="F235" s="250" t="s">
        <v>1548</v>
      </c>
      <c r="G235" s="251" t="s">
        <v>434</v>
      </c>
      <c r="H235" s="252">
        <v>1</v>
      </c>
      <c r="I235" s="253"/>
      <c r="J235" s="252">
        <f>ROUND(I235*H235,0)</f>
        <v>0</v>
      </c>
      <c r="K235" s="250" t="s">
        <v>209</v>
      </c>
      <c r="L235" s="254"/>
      <c r="M235" s="255" t="s">
        <v>20</v>
      </c>
      <c r="N235" s="256" t="s">
        <v>46</v>
      </c>
      <c r="O235" s="79"/>
      <c r="P235" s="212">
        <f>O235*H235</f>
        <v>0</v>
      </c>
      <c r="Q235" s="212">
        <v>0</v>
      </c>
      <c r="R235" s="212">
        <f>Q235*H235</f>
        <v>0</v>
      </c>
      <c r="S235" s="212">
        <v>0</v>
      </c>
      <c r="T235" s="213">
        <f>S235*H235</f>
        <v>0</v>
      </c>
      <c r="AR235" s="17" t="s">
        <v>374</v>
      </c>
      <c r="AT235" s="17" t="s">
        <v>223</v>
      </c>
      <c r="AU235" s="17" t="s">
        <v>165</v>
      </c>
      <c r="AY235" s="17" t="s">
        <v>157</v>
      </c>
      <c r="BE235" s="214">
        <f>IF(N235="základní",J235,0)</f>
        <v>0</v>
      </c>
      <c r="BF235" s="214">
        <f>IF(N235="snížená",J235,0)</f>
        <v>0</v>
      </c>
      <c r="BG235" s="214">
        <f>IF(N235="zákl. přenesená",J235,0)</f>
        <v>0</v>
      </c>
      <c r="BH235" s="214">
        <f>IF(N235="sníž. přenesená",J235,0)</f>
        <v>0</v>
      </c>
      <c r="BI235" s="214">
        <f>IF(N235="nulová",J235,0)</f>
        <v>0</v>
      </c>
      <c r="BJ235" s="17" t="s">
        <v>165</v>
      </c>
      <c r="BK235" s="214">
        <f>ROUND(I235*H235,0)</f>
        <v>0</v>
      </c>
      <c r="BL235" s="17" t="s">
        <v>247</v>
      </c>
      <c r="BM235" s="17" t="s">
        <v>3737</v>
      </c>
    </row>
    <row r="236" spans="2:65" s="1" customFormat="1" ht="16.5" customHeight="1">
      <c r="B236" s="38"/>
      <c r="C236" s="248" t="s">
        <v>602</v>
      </c>
      <c r="D236" s="248" t="s">
        <v>223</v>
      </c>
      <c r="E236" s="249" t="s">
        <v>1643</v>
      </c>
      <c r="F236" s="250" t="s">
        <v>1551</v>
      </c>
      <c r="G236" s="251" t="s">
        <v>434</v>
      </c>
      <c r="H236" s="252">
        <v>1</v>
      </c>
      <c r="I236" s="253"/>
      <c r="J236" s="252">
        <f>ROUND(I236*H236,0)</f>
        <v>0</v>
      </c>
      <c r="K236" s="250" t="s">
        <v>209</v>
      </c>
      <c r="L236" s="254"/>
      <c r="M236" s="255" t="s">
        <v>20</v>
      </c>
      <c r="N236" s="256" t="s">
        <v>46</v>
      </c>
      <c r="O236" s="79"/>
      <c r="P236" s="212">
        <f>O236*H236</f>
        <v>0</v>
      </c>
      <c r="Q236" s="212">
        <v>0</v>
      </c>
      <c r="R236" s="212">
        <f>Q236*H236</f>
        <v>0</v>
      </c>
      <c r="S236" s="212">
        <v>0</v>
      </c>
      <c r="T236" s="213">
        <f>S236*H236</f>
        <v>0</v>
      </c>
      <c r="AR236" s="17" t="s">
        <v>374</v>
      </c>
      <c r="AT236" s="17" t="s">
        <v>223</v>
      </c>
      <c r="AU236" s="17" t="s">
        <v>165</v>
      </c>
      <c r="AY236" s="17" t="s">
        <v>157</v>
      </c>
      <c r="BE236" s="214">
        <f>IF(N236="základní",J236,0)</f>
        <v>0</v>
      </c>
      <c r="BF236" s="214">
        <f>IF(N236="snížená",J236,0)</f>
        <v>0</v>
      </c>
      <c r="BG236" s="214">
        <f>IF(N236="zákl. přenesená",J236,0)</f>
        <v>0</v>
      </c>
      <c r="BH236" s="214">
        <f>IF(N236="sníž. přenesená",J236,0)</f>
        <v>0</v>
      </c>
      <c r="BI236" s="214">
        <f>IF(N236="nulová",J236,0)</f>
        <v>0</v>
      </c>
      <c r="BJ236" s="17" t="s">
        <v>165</v>
      </c>
      <c r="BK236" s="214">
        <f>ROUND(I236*H236,0)</f>
        <v>0</v>
      </c>
      <c r="BL236" s="17" t="s">
        <v>247</v>
      </c>
      <c r="BM236" s="17" t="s">
        <v>3738</v>
      </c>
    </row>
    <row r="237" spans="2:65" s="1" customFormat="1" ht="16.5" customHeight="1">
      <c r="B237" s="38"/>
      <c r="C237" s="248" t="s">
        <v>608</v>
      </c>
      <c r="D237" s="248" t="s">
        <v>223</v>
      </c>
      <c r="E237" s="249" t="s">
        <v>1645</v>
      </c>
      <c r="F237" s="250" t="s">
        <v>1554</v>
      </c>
      <c r="G237" s="251" t="s">
        <v>434</v>
      </c>
      <c r="H237" s="252">
        <v>4</v>
      </c>
      <c r="I237" s="253"/>
      <c r="J237" s="252">
        <f>ROUND(I237*H237,0)</f>
        <v>0</v>
      </c>
      <c r="K237" s="250" t="s">
        <v>209</v>
      </c>
      <c r="L237" s="254"/>
      <c r="M237" s="255" t="s">
        <v>20</v>
      </c>
      <c r="N237" s="256" t="s">
        <v>46</v>
      </c>
      <c r="O237" s="79"/>
      <c r="P237" s="212">
        <f>O237*H237</f>
        <v>0</v>
      </c>
      <c r="Q237" s="212">
        <v>0</v>
      </c>
      <c r="R237" s="212">
        <f>Q237*H237</f>
        <v>0</v>
      </c>
      <c r="S237" s="212">
        <v>0</v>
      </c>
      <c r="T237" s="213">
        <f>S237*H237</f>
        <v>0</v>
      </c>
      <c r="AR237" s="17" t="s">
        <v>374</v>
      </c>
      <c r="AT237" s="17" t="s">
        <v>223</v>
      </c>
      <c r="AU237" s="17" t="s">
        <v>165</v>
      </c>
      <c r="AY237" s="17" t="s">
        <v>157</v>
      </c>
      <c r="BE237" s="214">
        <f>IF(N237="základní",J237,0)</f>
        <v>0</v>
      </c>
      <c r="BF237" s="214">
        <f>IF(N237="snížená",J237,0)</f>
        <v>0</v>
      </c>
      <c r="BG237" s="214">
        <f>IF(N237="zákl. přenesená",J237,0)</f>
        <v>0</v>
      </c>
      <c r="BH237" s="214">
        <f>IF(N237="sníž. přenesená",J237,0)</f>
        <v>0</v>
      </c>
      <c r="BI237" s="214">
        <f>IF(N237="nulová",J237,0)</f>
        <v>0</v>
      </c>
      <c r="BJ237" s="17" t="s">
        <v>165</v>
      </c>
      <c r="BK237" s="214">
        <f>ROUND(I237*H237,0)</f>
        <v>0</v>
      </c>
      <c r="BL237" s="17" t="s">
        <v>247</v>
      </c>
      <c r="BM237" s="17" t="s">
        <v>3739</v>
      </c>
    </row>
    <row r="238" spans="2:65" s="1" customFormat="1" ht="16.5" customHeight="1">
      <c r="B238" s="38"/>
      <c r="C238" s="248" t="s">
        <v>613</v>
      </c>
      <c r="D238" s="248" t="s">
        <v>223</v>
      </c>
      <c r="E238" s="249" t="s">
        <v>1648</v>
      </c>
      <c r="F238" s="250" t="s">
        <v>1558</v>
      </c>
      <c r="G238" s="251" t="s">
        <v>434</v>
      </c>
      <c r="H238" s="252">
        <v>4</v>
      </c>
      <c r="I238" s="253"/>
      <c r="J238" s="252">
        <f>ROUND(I238*H238,0)</f>
        <v>0</v>
      </c>
      <c r="K238" s="250" t="s">
        <v>209</v>
      </c>
      <c r="L238" s="254"/>
      <c r="M238" s="255" t="s">
        <v>20</v>
      </c>
      <c r="N238" s="256" t="s">
        <v>46</v>
      </c>
      <c r="O238" s="79"/>
      <c r="P238" s="212">
        <f>O238*H238</f>
        <v>0</v>
      </c>
      <c r="Q238" s="212">
        <v>0</v>
      </c>
      <c r="R238" s="212">
        <f>Q238*H238</f>
        <v>0</v>
      </c>
      <c r="S238" s="212">
        <v>0</v>
      </c>
      <c r="T238" s="213">
        <f>S238*H238</f>
        <v>0</v>
      </c>
      <c r="AR238" s="17" t="s">
        <v>374</v>
      </c>
      <c r="AT238" s="17" t="s">
        <v>223</v>
      </c>
      <c r="AU238" s="17" t="s">
        <v>165</v>
      </c>
      <c r="AY238" s="17" t="s">
        <v>157</v>
      </c>
      <c r="BE238" s="214">
        <f>IF(N238="základní",J238,0)</f>
        <v>0</v>
      </c>
      <c r="BF238" s="214">
        <f>IF(N238="snížená",J238,0)</f>
        <v>0</v>
      </c>
      <c r="BG238" s="214">
        <f>IF(N238="zákl. přenesená",J238,0)</f>
        <v>0</v>
      </c>
      <c r="BH238" s="214">
        <f>IF(N238="sníž. přenesená",J238,0)</f>
        <v>0</v>
      </c>
      <c r="BI238" s="214">
        <f>IF(N238="nulová",J238,0)</f>
        <v>0</v>
      </c>
      <c r="BJ238" s="17" t="s">
        <v>165</v>
      </c>
      <c r="BK238" s="214">
        <f>ROUND(I238*H238,0)</f>
        <v>0</v>
      </c>
      <c r="BL238" s="17" t="s">
        <v>247</v>
      </c>
      <c r="BM238" s="17" t="s">
        <v>3740</v>
      </c>
    </row>
    <row r="239" spans="2:65" s="1" customFormat="1" ht="16.5" customHeight="1">
      <c r="B239" s="38"/>
      <c r="C239" s="248" t="s">
        <v>618</v>
      </c>
      <c r="D239" s="248" t="s">
        <v>223</v>
      </c>
      <c r="E239" s="249" t="s">
        <v>1650</v>
      </c>
      <c r="F239" s="250" t="s">
        <v>1561</v>
      </c>
      <c r="G239" s="251" t="s">
        <v>434</v>
      </c>
      <c r="H239" s="252">
        <v>30</v>
      </c>
      <c r="I239" s="253"/>
      <c r="J239" s="252">
        <f>ROUND(I239*H239,0)</f>
        <v>0</v>
      </c>
      <c r="K239" s="250" t="s">
        <v>209</v>
      </c>
      <c r="L239" s="254"/>
      <c r="M239" s="255" t="s">
        <v>20</v>
      </c>
      <c r="N239" s="256" t="s">
        <v>46</v>
      </c>
      <c r="O239" s="79"/>
      <c r="P239" s="212">
        <f>O239*H239</f>
        <v>0</v>
      </c>
      <c r="Q239" s="212">
        <v>0</v>
      </c>
      <c r="R239" s="212">
        <f>Q239*H239</f>
        <v>0</v>
      </c>
      <c r="S239" s="212">
        <v>0</v>
      </c>
      <c r="T239" s="213">
        <f>S239*H239</f>
        <v>0</v>
      </c>
      <c r="AR239" s="17" t="s">
        <v>374</v>
      </c>
      <c r="AT239" s="17" t="s">
        <v>223</v>
      </c>
      <c r="AU239" s="17" t="s">
        <v>165</v>
      </c>
      <c r="AY239" s="17" t="s">
        <v>157</v>
      </c>
      <c r="BE239" s="214">
        <f>IF(N239="základní",J239,0)</f>
        <v>0</v>
      </c>
      <c r="BF239" s="214">
        <f>IF(N239="snížená",J239,0)</f>
        <v>0</v>
      </c>
      <c r="BG239" s="214">
        <f>IF(N239="zákl. přenesená",J239,0)</f>
        <v>0</v>
      </c>
      <c r="BH239" s="214">
        <f>IF(N239="sníž. přenesená",J239,0)</f>
        <v>0</v>
      </c>
      <c r="BI239" s="214">
        <f>IF(N239="nulová",J239,0)</f>
        <v>0</v>
      </c>
      <c r="BJ239" s="17" t="s">
        <v>165</v>
      </c>
      <c r="BK239" s="214">
        <f>ROUND(I239*H239,0)</f>
        <v>0</v>
      </c>
      <c r="BL239" s="17" t="s">
        <v>247</v>
      </c>
      <c r="BM239" s="17" t="s">
        <v>3741</v>
      </c>
    </row>
    <row r="240" spans="2:65" s="1" customFormat="1" ht="16.5" customHeight="1">
      <c r="B240" s="38"/>
      <c r="C240" s="248" t="s">
        <v>624</v>
      </c>
      <c r="D240" s="248" t="s">
        <v>223</v>
      </c>
      <c r="E240" s="249" t="s">
        <v>1653</v>
      </c>
      <c r="F240" s="250" t="s">
        <v>1564</v>
      </c>
      <c r="G240" s="251" t="s">
        <v>231</v>
      </c>
      <c r="H240" s="252">
        <v>78</v>
      </c>
      <c r="I240" s="253"/>
      <c r="J240" s="252">
        <f>ROUND(I240*H240,0)</f>
        <v>0</v>
      </c>
      <c r="K240" s="250" t="s">
        <v>209</v>
      </c>
      <c r="L240" s="254"/>
      <c r="M240" s="255" t="s">
        <v>20</v>
      </c>
      <c r="N240" s="256" t="s">
        <v>46</v>
      </c>
      <c r="O240" s="79"/>
      <c r="P240" s="212">
        <f>O240*H240</f>
        <v>0</v>
      </c>
      <c r="Q240" s="212">
        <v>0</v>
      </c>
      <c r="R240" s="212">
        <f>Q240*H240</f>
        <v>0</v>
      </c>
      <c r="S240" s="212">
        <v>0</v>
      </c>
      <c r="T240" s="213">
        <f>S240*H240</f>
        <v>0</v>
      </c>
      <c r="AR240" s="17" t="s">
        <v>374</v>
      </c>
      <c r="AT240" s="17" t="s">
        <v>223</v>
      </c>
      <c r="AU240" s="17" t="s">
        <v>165</v>
      </c>
      <c r="AY240" s="17" t="s">
        <v>157</v>
      </c>
      <c r="BE240" s="214">
        <f>IF(N240="základní",J240,0)</f>
        <v>0</v>
      </c>
      <c r="BF240" s="214">
        <f>IF(N240="snížená",J240,0)</f>
        <v>0</v>
      </c>
      <c r="BG240" s="214">
        <f>IF(N240="zákl. přenesená",J240,0)</f>
        <v>0</v>
      </c>
      <c r="BH240" s="214">
        <f>IF(N240="sníž. přenesená",J240,0)</f>
        <v>0</v>
      </c>
      <c r="BI240" s="214">
        <f>IF(N240="nulová",J240,0)</f>
        <v>0</v>
      </c>
      <c r="BJ240" s="17" t="s">
        <v>165</v>
      </c>
      <c r="BK240" s="214">
        <f>ROUND(I240*H240,0)</f>
        <v>0</v>
      </c>
      <c r="BL240" s="17" t="s">
        <v>247</v>
      </c>
      <c r="BM240" s="17" t="s">
        <v>3742</v>
      </c>
    </row>
    <row r="241" spans="2:65" s="1" customFormat="1" ht="16.5" customHeight="1">
      <c r="B241" s="38"/>
      <c r="C241" s="248" t="s">
        <v>628</v>
      </c>
      <c r="D241" s="248" t="s">
        <v>223</v>
      </c>
      <c r="E241" s="249" t="s">
        <v>1656</v>
      </c>
      <c r="F241" s="250" t="s">
        <v>1567</v>
      </c>
      <c r="G241" s="251" t="s">
        <v>231</v>
      </c>
      <c r="H241" s="252">
        <v>12</v>
      </c>
      <c r="I241" s="253"/>
      <c r="J241" s="252">
        <f>ROUND(I241*H241,0)</f>
        <v>0</v>
      </c>
      <c r="K241" s="250" t="s">
        <v>209</v>
      </c>
      <c r="L241" s="254"/>
      <c r="M241" s="255" t="s">
        <v>20</v>
      </c>
      <c r="N241" s="256" t="s">
        <v>46</v>
      </c>
      <c r="O241" s="79"/>
      <c r="P241" s="212">
        <f>O241*H241</f>
        <v>0</v>
      </c>
      <c r="Q241" s="212">
        <v>0</v>
      </c>
      <c r="R241" s="212">
        <f>Q241*H241</f>
        <v>0</v>
      </c>
      <c r="S241" s="212">
        <v>0</v>
      </c>
      <c r="T241" s="213">
        <f>S241*H241</f>
        <v>0</v>
      </c>
      <c r="AR241" s="17" t="s">
        <v>374</v>
      </c>
      <c r="AT241" s="17" t="s">
        <v>223</v>
      </c>
      <c r="AU241" s="17" t="s">
        <v>165</v>
      </c>
      <c r="AY241" s="17" t="s">
        <v>157</v>
      </c>
      <c r="BE241" s="214">
        <f>IF(N241="základní",J241,0)</f>
        <v>0</v>
      </c>
      <c r="BF241" s="214">
        <f>IF(N241="snížená",J241,0)</f>
        <v>0</v>
      </c>
      <c r="BG241" s="214">
        <f>IF(N241="zákl. přenesená",J241,0)</f>
        <v>0</v>
      </c>
      <c r="BH241" s="214">
        <f>IF(N241="sníž. přenesená",J241,0)</f>
        <v>0</v>
      </c>
      <c r="BI241" s="214">
        <f>IF(N241="nulová",J241,0)</f>
        <v>0</v>
      </c>
      <c r="BJ241" s="17" t="s">
        <v>165</v>
      </c>
      <c r="BK241" s="214">
        <f>ROUND(I241*H241,0)</f>
        <v>0</v>
      </c>
      <c r="BL241" s="17" t="s">
        <v>247</v>
      </c>
      <c r="BM241" s="17" t="s">
        <v>3743</v>
      </c>
    </row>
    <row r="242" spans="2:65" s="1" customFormat="1" ht="16.5" customHeight="1">
      <c r="B242" s="38"/>
      <c r="C242" s="248" t="s">
        <v>633</v>
      </c>
      <c r="D242" s="248" t="s">
        <v>223</v>
      </c>
      <c r="E242" s="249" t="s">
        <v>1659</v>
      </c>
      <c r="F242" s="250" t="s">
        <v>1570</v>
      </c>
      <c r="G242" s="251" t="s">
        <v>231</v>
      </c>
      <c r="H242" s="252">
        <v>7</v>
      </c>
      <c r="I242" s="253"/>
      <c r="J242" s="252">
        <f>ROUND(I242*H242,0)</f>
        <v>0</v>
      </c>
      <c r="K242" s="250" t="s">
        <v>209</v>
      </c>
      <c r="L242" s="254"/>
      <c r="M242" s="255" t="s">
        <v>20</v>
      </c>
      <c r="N242" s="256" t="s">
        <v>46</v>
      </c>
      <c r="O242" s="79"/>
      <c r="P242" s="212">
        <f>O242*H242</f>
        <v>0</v>
      </c>
      <c r="Q242" s="212">
        <v>0</v>
      </c>
      <c r="R242" s="212">
        <f>Q242*H242</f>
        <v>0</v>
      </c>
      <c r="S242" s="212">
        <v>0</v>
      </c>
      <c r="T242" s="213">
        <f>S242*H242</f>
        <v>0</v>
      </c>
      <c r="AR242" s="17" t="s">
        <v>374</v>
      </c>
      <c r="AT242" s="17" t="s">
        <v>223</v>
      </c>
      <c r="AU242" s="17" t="s">
        <v>165</v>
      </c>
      <c r="AY242" s="17" t="s">
        <v>157</v>
      </c>
      <c r="BE242" s="214">
        <f>IF(N242="základní",J242,0)</f>
        <v>0</v>
      </c>
      <c r="BF242" s="214">
        <f>IF(N242="snížená",J242,0)</f>
        <v>0</v>
      </c>
      <c r="BG242" s="214">
        <f>IF(N242="zákl. přenesená",J242,0)</f>
        <v>0</v>
      </c>
      <c r="BH242" s="214">
        <f>IF(N242="sníž. přenesená",J242,0)</f>
        <v>0</v>
      </c>
      <c r="BI242" s="214">
        <f>IF(N242="nulová",J242,0)</f>
        <v>0</v>
      </c>
      <c r="BJ242" s="17" t="s">
        <v>165</v>
      </c>
      <c r="BK242" s="214">
        <f>ROUND(I242*H242,0)</f>
        <v>0</v>
      </c>
      <c r="BL242" s="17" t="s">
        <v>247</v>
      </c>
      <c r="BM242" s="17" t="s">
        <v>3744</v>
      </c>
    </row>
    <row r="243" spans="2:65" s="1" customFormat="1" ht="16.5" customHeight="1">
      <c r="B243" s="38"/>
      <c r="C243" s="248" t="s">
        <v>638</v>
      </c>
      <c r="D243" s="248" t="s">
        <v>223</v>
      </c>
      <c r="E243" s="249" t="s">
        <v>1662</v>
      </c>
      <c r="F243" s="250" t="s">
        <v>1573</v>
      </c>
      <c r="G243" s="251" t="s">
        <v>231</v>
      </c>
      <c r="H243" s="252">
        <v>1.1</v>
      </c>
      <c r="I243" s="253"/>
      <c r="J243" s="252">
        <f>ROUND(I243*H243,0)</f>
        <v>0</v>
      </c>
      <c r="K243" s="250" t="s">
        <v>209</v>
      </c>
      <c r="L243" s="254"/>
      <c r="M243" s="255" t="s">
        <v>20</v>
      </c>
      <c r="N243" s="256" t="s">
        <v>46</v>
      </c>
      <c r="O243" s="79"/>
      <c r="P243" s="212">
        <f>O243*H243</f>
        <v>0</v>
      </c>
      <c r="Q243" s="212">
        <v>0</v>
      </c>
      <c r="R243" s="212">
        <f>Q243*H243</f>
        <v>0</v>
      </c>
      <c r="S243" s="212">
        <v>0</v>
      </c>
      <c r="T243" s="213">
        <f>S243*H243</f>
        <v>0</v>
      </c>
      <c r="AR243" s="17" t="s">
        <v>374</v>
      </c>
      <c r="AT243" s="17" t="s">
        <v>223</v>
      </c>
      <c r="AU243" s="17" t="s">
        <v>165</v>
      </c>
      <c r="AY243" s="17" t="s">
        <v>157</v>
      </c>
      <c r="BE243" s="214">
        <f>IF(N243="základní",J243,0)</f>
        <v>0</v>
      </c>
      <c r="BF243" s="214">
        <f>IF(N243="snížená",J243,0)</f>
        <v>0</v>
      </c>
      <c r="BG243" s="214">
        <f>IF(N243="zákl. přenesená",J243,0)</f>
        <v>0</v>
      </c>
      <c r="BH243" s="214">
        <f>IF(N243="sníž. přenesená",J243,0)</f>
        <v>0</v>
      </c>
      <c r="BI243" s="214">
        <f>IF(N243="nulová",J243,0)</f>
        <v>0</v>
      </c>
      <c r="BJ243" s="17" t="s">
        <v>165</v>
      </c>
      <c r="BK243" s="214">
        <f>ROUND(I243*H243,0)</f>
        <v>0</v>
      </c>
      <c r="BL243" s="17" t="s">
        <v>247</v>
      </c>
      <c r="BM243" s="17" t="s">
        <v>3745</v>
      </c>
    </row>
    <row r="244" spans="2:65" s="1" customFormat="1" ht="16.5" customHeight="1">
      <c r="B244" s="38"/>
      <c r="C244" s="248" t="s">
        <v>643</v>
      </c>
      <c r="D244" s="248" t="s">
        <v>223</v>
      </c>
      <c r="E244" s="249" t="s">
        <v>1665</v>
      </c>
      <c r="F244" s="250" t="s">
        <v>1576</v>
      </c>
      <c r="G244" s="251" t="s">
        <v>434</v>
      </c>
      <c r="H244" s="252">
        <v>4</v>
      </c>
      <c r="I244" s="253"/>
      <c r="J244" s="252">
        <f>ROUND(I244*H244,0)</f>
        <v>0</v>
      </c>
      <c r="K244" s="250" t="s">
        <v>209</v>
      </c>
      <c r="L244" s="254"/>
      <c r="M244" s="255" t="s">
        <v>20</v>
      </c>
      <c r="N244" s="256" t="s">
        <v>46</v>
      </c>
      <c r="O244" s="79"/>
      <c r="P244" s="212">
        <f>O244*H244</f>
        <v>0</v>
      </c>
      <c r="Q244" s="212">
        <v>0</v>
      </c>
      <c r="R244" s="212">
        <f>Q244*H244</f>
        <v>0</v>
      </c>
      <c r="S244" s="212">
        <v>0</v>
      </c>
      <c r="T244" s="213">
        <f>S244*H244</f>
        <v>0</v>
      </c>
      <c r="AR244" s="17" t="s">
        <v>374</v>
      </c>
      <c r="AT244" s="17" t="s">
        <v>223</v>
      </c>
      <c r="AU244" s="17" t="s">
        <v>165</v>
      </c>
      <c r="AY244" s="17" t="s">
        <v>157</v>
      </c>
      <c r="BE244" s="214">
        <f>IF(N244="základní",J244,0)</f>
        <v>0</v>
      </c>
      <c r="BF244" s="214">
        <f>IF(N244="snížená",J244,0)</f>
        <v>0</v>
      </c>
      <c r="BG244" s="214">
        <f>IF(N244="zákl. přenesená",J244,0)</f>
        <v>0</v>
      </c>
      <c r="BH244" s="214">
        <f>IF(N244="sníž. přenesená",J244,0)</f>
        <v>0</v>
      </c>
      <c r="BI244" s="214">
        <f>IF(N244="nulová",J244,0)</f>
        <v>0</v>
      </c>
      <c r="BJ244" s="17" t="s">
        <v>165</v>
      </c>
      <c r="BK244" s="214">
        <f>ROUND(I244*H244,0)</f>
        <v>0</v>
      </c>
      <c r="BL244" s="17" t="s">
        <v>247</v>
      </c>
      <c r="BM244" s="17" t="s">
        <v>3746</v>
      </c>
    </row>
    <row r="245" spans="2:65" s="1" customFormat="1" ht="16.5" customHeight="1">
      <c r="B245" s="38"/>
      <c r="C245" s="248" t="s">
        <v>649</v>
      </c>
      <c r="D245" s="248" t="s">
        <v>223</v>
      </c>
      <c r="E245" s="249" t="s">
        <v>1667</v>
      </c>
      <c r="F245" s="250" t="s">
        <v>1579</v>
      </c>
      <c r="G245" s="251" t="s">
        <v>434</v>
      </c>
      <c r="H245" s="252">
        <v>1</v>
      </c>
      <c r="I245" s="253"/>
      <c r="J245" s="252">
        <f>ROUND(I245*H245,0)</f>
        <v>0</v>
      </c>
      <c r="K245" s="250" t="s">
        <v>209</v>
      </c>
      <c r="L245" s="254"/>
      <c r="M245" s="255" t="s">
        <v>20</v>
      </c>
      <c r="N245" s="256" t="s">
        <v>46</v>
      </c>
      <c r="O245" s="79"/>
      <c r="P245" s="212">
        <f>O245*H245</f>
        <v>0</v>
      </c>
      <c r="Q245" s="212">
        <v>0</v>
      </c>
      <c r="R245" s="212">
        <f>Q245*H245</f>
        <v>0</v>
      </c>
      <c r="S245" s="212">
        <v>0</v>
      </c>
      <c r="T245" s="213">
        <f>S245*H245</f>
        <v>0</v>
      </c>
      <c r="AR245" s="17" t="s">
        <v>374</v>
      </c>
      <c r="AT245" s="17" t="s">
        <v>223</v>
      </c>
      <c r="AU245" s="17" t="s">
        <v>165</v>
      </c>
      <c r="AY245" s="17" t="s">
        <v>157</v>
      </c>
      <c r="BE245" s="214">
        <f>IF(N245="základní",J245,0)</f>
        <v>0</v>
      </c>
      <c r="BF245" s="214">
        <f>IF(N245="snížená",J245,0)</f>
        <v>0</v>
      </c>
      <c r="BG245" s="214">
        <f>IF(N245="zákl. přenesená",J245,0)</f>
        <v>0</v>
      </c>
      <c r="BH245" s="214">
        <f>IF(N245="sníž. přenesená",J245,0)</f>
        <v>0</v>
      </c>
      <c r="BI245" s="214">
        <f>IF(N245="nulová",J245,0)</f>
        <v>0</v>
      </c>
      <c r="BJ245" s="17" t="s">
        <v>165</v>
      </c>
      <c r="BK245" s="214">
        <f>ROUND(I245*H245,0)</f>
        <v>0</v>
      </c>
      <c r="BL245" s="17" t="s">
        <v>247</v>
      </c>
      <c r="BM245" s="17" t="s">
        <v>3747</v>
      </c>
    </row>
    <row r="246" spans="2:65" s="1" customFormat="1" ht="16.5" customHeight="1">
      <c r="B246" s="38"/>
      <c r="C246" s="248" t="s">
        <v>654</v>
      </c>
      <c r="D246" s="248" t="s">
        <v>223</v>
      </c>
      <c r="E246" s="249" t="s">
        <v>1669</v>
      </c>
      <c r="F246" s="250" t="s">
        <v>3748</v>
      </c>
      <c r="G246" s="251" t="s">
        <v>434</v>
      </c>
      <c r="H246" s="252">
        <v>5</v>
      </c>
      <c r="I246" s="253"/>
      <c r="J246" s="252">
        <f>ROUND(I246*H246,0)</f>
        <v>0</v>
      </c>
      <c r="K246" s="250" t="s">
        <v>209</v>
      </c>
      <c r="L246" s="254"/>
      <c r="M246" s="255" t="s">
        <v>20</v>
      </c>
      <c r="N246" s="256" t="s">
        <v>46</v>
      </c>
      <c r="O246" s="79"/>
      <c r="P246" s="212">
        <f>O246*H246</f>
        <v>0</v>
      </c>
      <c r="Q246" s="212">
        <v>0</v>
      </c>
      <c r="R246" s="212">
        <f>Q246*H246</f>
        <v>0</v>
      </c>
      <c r="S246" s="212">
        <v>0</v>
      </c>
      <c r="T246" s="213">
        <f>S246*H246</f>
        <v>0</v>
      </c>
      <c r="AR246" s="17" t="s">
        <v>374</v>
      </c>
      <c r="AT246" s="17" t="s">
        <v>223</v>
      </c>
      <c r="AU246" s="17" t="s">
        <v>165</v>
      </c>
      <c r="AY246" s="17" t="s">
        <v>157</v>
      </c>
      <c r="BE246" s="214">
        <f>IF(N246="základní",J246,0)</f>
        <v>0</v>
      </c>
      <c r="BF246" s="214">
        <f>IF(N246="snížená",J246,0)</f>
        <v>0</v>
      </c>
      <c r="BG246" s="214">
        <f>IF(N246="zákl. přenesená",J246,0)</f>
        <v>0</v>
      </c>
      <c r="BH246" s="214">
        <f>IF(N246="sníž. přenesená",J246,0)</f>
        <v>0</v>
      </c>
      <c r="BI246" s="214">
        <f>IF(N246="nulová",J246,0)</f>
        <v>0</v>
      </c>
      <c r="BJ246" s="17" t="s">
        <v>165</v>
      </c>
      <c r="BK246" s="214">
        <f>ROUND(I246*H246,0)</f>
        <v>0</v>
      </c>
      <c r="BL246" s="17" t="s">
        <v>247</v>
      </c>
      <c r="BM246" s="17" t="s">
        <v>3749</v>
      </c>
    </row>
    <row r="247" spans="2:65" s="1" customFormat="1" ht="16.5" customHeight="1">
      <c r="B247" s="38"/>
      <c r="C247" s="248" t="s">
        <v>659</v>
      </c>
      <c r="D247" s="248" t="s">
        <v>223</v>
      </c>
      <c r="E247" s="249" t="s">
        <v>1673</v>
      </c>
      <c r="F247" s="250" t="s">
        <v>1585</v>
      </c>
      <c r="G247" s="251" t="s">
        <v>541</v>
      </c>
      <c r="H247" s="252">
        <v>7</v>
      </c>
      <c r="I247" s="253"/>
      <c r="J247" s="252">
        <f>ROUND(I247*H247,0)</f>
        <v>0</v>
      </c>
      <c r="K247" s="250" t="s">
        <v>209</v>
      </c>
      <c r="L247" s="254"/>
      <c r="M247" s="255" t="s">
        <v>20</v>
      </c>
      <c r="N247" s="256" t="s">
        <v>46</v>
      </c>
      <c r="O247" s="79"/>
      <c r="P247" s="212">
        <f>O247*H247</f>
        <v>0</v>
      </c>
      <c r="Q247" s="212">
        <v>0</v>
      </c>
      <c r="R247" s="212">
        <f>Q247*H247</f>
        <v>0</v>
      </c>
      <c r="S247" s="212">
        <v>0</v>
      </c>
      <c r="T247" s="213">
        <f>S247*H247</f>
        <v>0</v>
      </c>
      <c r="AR247" s="17" t="s">
        <v>374</v>
      </c>
      <c r="AT247" s="17" t="s">
        <v>223</v>
      </c>
      <c r="AU247" s="17" t="s">
        <v>165</v>
      </c>
      <c r="AY247" s="17" t="s">
        <v>157</v>
      </c>
      <c r="BE247" s="214">
        <f>IF(N247="základní",J247,0)</f>
        <v>0</v>
      </c>
      <c r="BF247" s="214">
        <f>IF(N247="snížená",J247,0)</f>
        <v>0</v>
      </c>
      <c r="BG247" s="214">
        <f>IF(N247="zákl. přenesená",J247,0)</f>
        <v>0</v>
      </c>
      <c r="BH247" s="214">
        <f>IF(N247="sníž. přenesená",J247,0)</f>
        <v>0</v>
      </c>
      <c r="BI247" s="214">
        <f>IF(N247="nulová",J247,0)</f>
        <v>0</v>
      </c>
      <c r="BJ247" s="17" t="s">
        <v>165</v>
      </c>
      <c r="BK247" s="214">
        <f>ROUND(I247*H247,0)</f>
        <v>0</v>
      </c>
      <c r="BL247" s="17" t="s">
        <v>247</v>
      </c>
      <c r="BM247" s="17" t="s">
        <v>3750</v>
      </c>
    </row>
    <row r="248" spans="2:65" s="1" customFormat="1" ht="16.5" customHeight="1">
      <c r="B248" s="38"/>
      <c r="C248" s="248" t="s">
        <v>664</v>
      </c>
      <c r="D248" s="248" t="s">
        <v>223</v>
      </c>
      <c r="E248" s="249" t="s">
        <v>1675</v>
      </c>
      <c r="F248" s="250" t="s">
        <v>1594</v>
      </c>
      <c r="G248" s="251" t="s">
        <v>162</v>
      </c>
      <c r="H248" s="252">
        <v>18</v>
      </c>
      <c r="I248" s="253"/>
      <c r="J248" s="252">
        <f>ROUND(I248*H248,0)</f>
        <v>0</v>
      </c>
      <c r="K248" s="250" t="s">
        <v>209</v>
      </c>
      <c r="L248" s="254"/>
      <c r="M248" s="255" t="s">
        <v>20</v>
      </c>
      <c r="N248" s="256" t="s">
        <v>46</v>
      </c>
      <c r="O248" s="79"/>
      <c r="P248" s="212">
        <f>O248*H248</f>
        <v>0</v>
      </c>
      <c r="Q248" s="212">
        <v>0</v>
      </c>
      <c r="R248" s="212">
        <f>Q248*H248</f>
        <v>0</v>
      </c>
      <c r="S248" s="212">
        <v>0</v>
      </c>
      <c r="T248" s="213">
        <f>S248*H248</f>
        <v>0</v>
      </c>
      <c r="AR248" s="17" t="s">
        <v>374</v>
      </c>
      <c r="AT248" s="17" t="s">
        <v>223</v>
      </c>
      <c r="AU248" s="17" t="s">
        <v>165</v>
      </c>
      <c r="AY248" s="17" t="s">
        <v>157</v>
      </c>
      <c r="BE248" s="214">
        <f>IF(N248="základní",J248,0)</f>
        <v>0</v>
      </c>
      <c r="BF248" s="214">
        <f>IF(N248="snížená",J248,0)</f>
        <v>0</v>
      </c>
      <c r="BG248" s="214">
        <f>IF(N248="zákl. přenesená",J248,0)</f>
        <v>0</v>
      </c>
      <c r="BH248" s="214">
        <f>IF(N248="sníž. přenesená",J248,0)</f>
        <v>0</v>
      </c>
      <c r="BI248" s="214">
        <f>IF(N248="nulová",J248,0)</f>
        <v>0</v>
      </c>
      <c r="BJ248" s="17" t="s">
        <v>165</v>
      </c>
      <c r="BK248" s="214">
        <f>ROUND(I248*H248,0)</f>
        <v>0</v>
      </c>
      <c r="BL248" s="17" t="s">
        <v>247</v>
      </c>
      <c r="BM248" s="17" t="s">
        <v>3751</v>
      </c>
    </row>
    <row r="249" spans="2:65" s="1" customFormat="1" ht="16.5" customHeight="1">
      <c r="B249" s="38"/>
      <c r="C249" s="204" t="s">
        <v>669</v>
      </c>
      <c r="D249" s="204" t="s">
        <v>159</v>
      </c>
      <c r="E249" s="205" t="s">
        <v>1678</v>
      </c>
      <c r="F249" s="206" t="s">
        <v>3752</v>
      </c>
      <c r="G249" s="207" t="s">
        <v>162</v>
      </c>
      <c r="H249" s="208">
        <v>42</v>
      </c>
      <c r="I249" s="209"/>
      <c r="J249" s="208">
        <f>ROUND(I249*H249,0)</f>
        <v>0</v>
      </c>
      <c r="K249" s="206" t="s">
        <v>209</v>
      </c>
      <c r="L249" s="43"/>
      <c r="M249" s="210" t="s">
        <v>20</v>
      </c>
      <c r="N249" s="211" t="s">
        <v>46</v>
      </c>
      <c r="O249" s="79"/>
      <c r="P249" s="212">
        <f>O249*H249</f>
        <v>0</v>
      </c>
      <c r="Q249" s="212">
        <v>0</v>
      </c>
      <c r="R249" s="212">
        <f>Q249*H249</f>
        <v>0</v>
      </c>
      <c r="S249" s="212">
        <v>0</v>
      </c>
      <c r="T249" s="213">
        <f>S249*H249</f>
        <v>0</v>
      </c>
      <c r="AR249" s="17" t="s">
        <v>247</v>
      </c>
      <c r="AT249" s="17" t="s">
        <v>159</v>
      </c>
      <c r="AU249" s="17" t="s">
        <v>165</v>
      </c>
      <c r="AY249" s="17" t="s">
        <v>157</v>
      </c>
      <c r="BE249" s="214">
        <f>IF(N249="základní",J249,0)</f>
        <v>0</v>
      </c>
      <c r="BF249" s="214">
        <f>IF(N249="snížená",J249,0)</f>
        <v>0</v>
      </c>
      <c r="BG249" s="214">
        <f>IF(N249="zákl. přenesená",J249,0)</f>
        <v>0</v>
      </c>
      <c r="BH249" s="214">
        <f>IF(N249="sníž. přenesená",J249,0)</f>
        <v>0</v>
      </c>
      <c r="BI249" s="214">
        <f>IF(N249="nulová",J249,0)</f>
        <v>0</v>
      </c>
      <c r="BJ249" s="17" t="s">
        <v>165</v>
      </c>
      <c r="BK249" s="214">
        <f>ROUND(I249*H249,0)</f>
        <v>0</v>
      </c>
      <c r="BL249" s="17" t="s">
        <v>247</v>
      </c>
      <c r="BM249" s="17" t="s">
        <v>3753</v>
      </c>
    </row>
    <row r="250" spans="2:63" s="10" customFormat="1" ht="22.8" customHeight="1">
      <c r="B250" s="188"/>
      <c r="C250" s="189"/>
      <c r="D250" s="190" t="s">
        <v>73</v>
      </c>
      <c r="E250" s="202" t="s">
        <v>1181</v>
      </c>
      <c r="F250" s="202" t="s">
        <v>1182</v>
      </c>
      <c r="G250" s="189"/>
      <c r="H250" s="189"/>
      <c r="I250" s="192"/>
      <c r="J250" s="203">
        <f>BK250</f>
        <v>0</v>
      </c>
      <c r="K250" s="189"/>
      <c r="L250" s="194"/>
      <c r="M250" s="195"/>
      <c r="N250" s="196"/>
      <c r="O250" s="196"/>
      <c r="P250" s="197">
        <f>SUM(P251:P268)</f>
        <v>0</v>
      </c>
      <c r="Q250" s="196"/>
      <c r="R250" s="197">
        <f>SUM(R251:R268)</f>
        <v>0</v>
      </c>
      <c r="S250" s="196"/>
      <c r="T250" s="198">
        <f>SUM(T251:T268)</f>
        <v>0</v>
      </c>
      <c r="AR250" s="199" t="s">
        <v>165</v>
      </c>
      <c r="AT250" s="200" t="s">
        <v>73</v>
      </c>
      <c r="AU250" s="200" t="s">
        <v>8</v>
      </c>
      <c r="AY250" s="199" t="s">
        <v>157</v>
      </c>
      <c r="BK250" s="201">
        <f>SUM(BK251:BK268)</f>
        <v>0</v>
      </c>
    </row>
    <row r="251" spans="2:65" s="1" customFormat="1" ht="16.5" customHeight="1">
      <c r="B251" s="38"/>
      <c r="C251" s="204" t="s">
        <v>674</v>
      </c>
      <c r="D251" s="204" t="s">
        <v>159</v>
      </c>
      <c r="E251" s="205" t="s">
        <v>1682</v>
      </c>
      <c r="F251" s="206" t="s">
        <v>1683</v>
      </c>
      <c r="G251" s="207" t="s">
        <v>434</v>
      </c>
      <c r="H251" s="208">
        <v>24</v>
      </c>
      <c r="I251" s="209"/>
      <c r="J251" s="208">
        <f>ROUND(I251*H251,0)</f>
        <v>0</v>
      </c>
      <c r="K251" s="206" t="s">
        <v>209</v>
      </c>
      <c r="L251" s="43"/>
      <c r="M251" s="210" t="s">
        <v>20</v>
      </c>
      <c r="N251" s="211" t="s">
        <v>46</v>
      </c>
      <c r="O251" s="79"/>
      <c r="P251" s="212">
        <f>O251*H251</f>
        <v>0</v>
      </c>
      <c r="Q251" s="212">
        <v>0</v>
      </c>
      <c r="R251" s="212">
        <f>Q251*H251</f>
        <v>0</v>
      </c>
      <c r="S251" s="212">
        <v>0</v>
      </c>
      <c r="T251" s="213">
        <f>S251*H251</f>
        <v>0</v>
      </c>
      <c r="AR251" s="17" t="s">
        <v>247</v>
      </c>
      <c r="AT251" s="17" t="s">
        <v>159</v>
      </c>
      <c r="AU251" s="17" t="s">
        <v>165</v>
      </c>
      <c r="AY251" s="17" t="s">
        <v>157</v>
      </c>
      <c r="BE251" s="214">
        <f>IF(N251="základní",J251,0)</f>
        <v>0</v>
      </c>
      <c r="BF251" s="214">
        <f>IF(N251="snížená",J251,0)</f>
        <v>0</v>
      </c>
      <c r="BG251" s="214">
        <f>IF(N251="zákl. přenesená",J251,0)</f>
        <v>0</v>
      </c>
      <c r="BH251" s="214">
        <f>IF(N251="sníž. přenesená",J251,0)</f>
        <v>0</v>
      </c>
      <c r="BI251" s="214">
        <f>IF(N251="nulová",J251,0)</f>
        <v>0</v>
      </c>
      <c r="BJ251" s="17" t="s">
        <v>165</v>
      </c>
      <c r="BK251" s="214">
        <f>ROUND(I251*H251,0)</f>
        <v>0</v>
      </c>
      <c r="BL251" s="17" t="s">
        <v>247</v>
      </c>
      <c r="BM251" s="17" t="s">
        <v>3754</v>
      </c>
    </row>
    <row r="252" spans="2:51" s="11" customFormat="1" ht="12">
      <c r="B252" s="215"/>
      <c r="C252" s="216"/>
      <c r="D252" s="217" t="s">
        <v>167</v>
      </c>
      <c r="E252" s="218" t="s">
        <v>20</v>
      </c>
      <c r="F252" s="219" t="s">
        <v>3755</v>
      </c>
      <c r="G252" s="216"/>
      <c r="H252" s="220">
        <v>24</v>
      </c>
      <c r="I252" s="221"/>
      <c r="J252" s="216"/>
      <c r="K252" s="216"/>
      <c r="L252" s="222"/>
      <c r="M252" s="223"/>
      <c r="N252" s="224"/>
      <c r="O252" s="224"/>
      <c r="P252" s="224"/>
      <c r="Q252" s="224"/>
      <c r="R252" s="224"/>
      <c r="S252" s="224"/>
      <c r="T252" s="225"/>
      <c r="AT252" s="226" t="s">
        <v>167</v>
      </c>
      <c r="AU252" s="226" t="s">
        <v>165</v>
      </c>
      <c r="AV252" s="11" t="s">
        <v>165</v>
      </c>
      <c r="AW252" s="11" t="s">
        <v>34</v>
      </c>
      <c r="AX252" s="11" t="s">
        <v>8</v>
      </c>
      <c r="AY252" s="226" t="s">
        <v>157</v>
      </c>
    </row>
    <row r="253" spans="2:65" s="1" customFormat="1" ht="16.5" customHeight="1">
      <c r="B253" s="38"/>
      <c r="C253" s="204" t="s">
        <v>679</v>
      </c>
      <c r="D253" s="204" t="s">
        <v>159</v>
      </c>
      <c r="E253" s="205" t="s">
        <v>1686</v>
      </c>
      <c r="F253" s="206" t="s">
        <v>1687</v>
      </c>
      <c r="G253" s="207" t="s">
        <v>162</v>
      </c>
      <c r="H253" s="208">
        <v>173.51</v>
      </c>
      <c r="I253" s="209"/>
      <c r="J253" s="208">
        <f>ROUND(I253*H253,0)</f>
        <v>0</v>
      </c>
      <c r="K253" s="206" t="s">
        <v>209</v>
      </c>
      <c r="L253" s="43"/>
      <c r="M253" s="210" t="s">
        <v>20</v>
      </c>
      <c r="N253" s="211" t="s">
        <v>46</v>
      </c>
      <c r="O253" s="79"/>
      <c r="P253" s="212">
        <f>O253*H253</f>
        <v>0</v>
      </c>
      <c r="Q253" s="212">
        <v>0</v>
      </c>
      <c r="R253" s="212">
        <f>Q253*H253</f>
        <v>0</v>
      </c>
      <c r="S253" s="212">
        <v>0</v>
      </c>
      <c r="T253" s="213">
        <f>S253*H253</f>
        <v>0</v>
      </c>
      <c r="AR253" s="17" t="s">
        <v>247</v>
      </c>
      <c r="AT253" s="17" t="s">
        <v>159</v>
      </c>
      <c r="AU253" s="17" t="s">
        <v>165</v>
      </c>
      <c r="AY253" s="17" t="s">
        <v>157</v>
      </c>
      <c r="BE253" s="214">
        <f>IF(N253="základní",J253,0)</f>
        <v>0</v>
      </c>
      <c r="BF253" s="214">
        <f>IF(N253="snížená",J253,0)</f>
        <v>0</v>
      </c>
      <c r="BG253" s="214">
        <f>IF(N253="zákl. přenesená",J253,0)</f>
        <v>0</v>
      </c>
      <c r="BH253" s="214">
        <f>IF(N253="sníž. přenesená",J253,0)</f>
        <v>0</v>
      </c>
      <c r="BI253" s="214">
        <f>IF(N253="nulová",J253,0)</f>
        <v>0</v>
      </c>
      <c r="BJ253" s="17" t="s">
        <v>165</v>
      </c>
      <c r="BK253" s="214">
        <f>ROUND(I253*H253,0)</f>
        <v>0</v>
      </c>
      <c r="BL253" s="17" t="s">
        <v>247</v>
      </c>
      <c r="BM253" s="17" t="s">
        <v>3756</v>
      </c>
    </row>
    <row r="254" spans="2:51" s="11" customFormat="1" ht="12">
      <c r="B254" s="215"/>
      <c r="C254" s="216"/>
      <c r="D254" s="217" t="s">
        <v>167</v>
      </c>
      <c r="E254" s="218" t="s">
        <v>20</v>
      </c>
      <c r="F254" s="219" t="s">
        <v>1689</v>
      </c>
      <c r="G254" s="216"/>
      <c r="H254" s="220">
        <v>173.51</v>
      </c>
      <c r="I254" s="221"/>
      <c r="J254" s="216"/>
      <c r="K254" s="216"/>
      <c r="L254" s="222"/>
      <c r="M254" s="223"/>
      <c r="N254" s="224"/>
      <c r="O254" s="224"/>
      <c r="P254" s="224"/>
      <c r="Q254" s="224"/>
      <c r="R254" s="224"/>
      <c r="S254" s="224"/>
      <c r="T254" s="225"/>
      <c r="AT254" s="226" t="s">
        <v>167</v>
      </c>
      <c r="AU254" s="226" t="s">
        <v>165</v>
      </c>
      <c r="AV254" s="11" t="s">
        <v>165</v>
      </c>
      <c r="AW254" s="11" t="s">
        <v>34</v>
      </c>
      <c r="AX254" s="11" t="s">
        <v>74</v>
      </c>
      <c r="AY254" s="226" t="s">
        <v>157</v>
      </c>
    </row>
    <row r="255" spans="2:51" s="12" customFormat="1" ht="12">
      <c r="B255" s="227"/>
      <c r="C255" s="228"/>
      <c r="D255" s="217" t="s">
        <v>167</v>
      </c>
      <c r="E255" s="229" t="s">
        <v>20</v>
      </c>
      <c r="F255" s="230" t="s">
        <v>169</v>
      </c>
      <c r="G255" s="228"/>
      <c r="H255" s="231">
        <v>173.51</v>
      </c>
      <c r="I255" s="232"/>
      <c r="J255" s="228"/>
      <c r="K255" s="228"/>
      <c r="L255" s="233"/>
      <c r="M255" s="234"/>
      <c r="N255" s="235"/>
      <c r="O255" s="235"/>
      <c r="P255" s="235"/>
      <c r="Q255" s="235"/>
      <c r="R255" s="235"/>
      <c r="S255" s="235"/>
      <c r="T255" s="236"/>
      <c r="AT255" s="237" t="s">
        <v>167</v>
      </c>
      <c r="AU255" s="237" t="s">
        <v>165</v>
      </c>
      <c r="AV255" s="12" t="s">
        <v>164</v>
      </c>
      <c r="AW255" s="12" t="s">
        <v>34</v>
      </c>
      <c r="AX255" s="12" t="s">
        <v>8</v>
      </c>
      <c r="AY255" s="237" t="s">
        <v>157</v>
      </c>
    </row>
    <row r="256" spans="2:65" s="1" customFormat="1" ht="22.5" customHeight="1">
      <c r="B256" s="38"/>
      <c r="C256" s="204" t="s">
        <v>684</v>
      </c>
      <c r="D256" s="204" t="s">
        <v>159</v>
      </c>
      <c r="E256" s="205" t="s">
        <v>1690</v>
      </c>
      <c r="F256" s="206" t="s">
        <v>1691</v>
      </c>
      <c r="G256" s="207" t="s">
        <v>707</v>
      </c>
      <c r="H256" s="208">
        <v>15</v>
      </c>
      <c r="I256" s="209"/>
      <c r="J256" s="208">
        <f>ROUND(I256*H256,0)</f>
        <v>0</v>
      </c>
      <c r="K256" s="206" t="s">
        <v>163</v>
      </c>
      <c r="L256" s="43"/>
      <c r="M256" s="210" t="s">
        <v>20</v>
      </c>
      <c r="N256" s="211" t="s">
        <v>46</v>
      </c>
      <c r="O256" s="79"/>
      <c r="P256" s="212">
        <f>O256*H256</f>
        <v>0</v>
      </c>
      <c r="Q256" s="212">
        <v>0</v>
      </c>
      <c r="R256" s="212">
        <f>Q256*H256</f>
        <v>0</v>
      </c>
      <c r="S256" s="212">
        <v>0</v>
      </c>
      <c r="T256" s="213">
        <f>S256*H256</f>
        <v>0</v>
      </c>
      <c r="AR256" s="17" t="s">
        <v>247</v>
      </c>
      <c r="AT256" s="17" t="s">
        <v>159</v>
      </c>
      <c r="AU256" s="17" t="s">
        <v>165</v>
      </c>
      <c r="AY256" s="17" t="s">
        <v>157</v>
      </c>
      <c r="BE256" s="214">
        <f>IF(N256="základní",J256,0)</f>
        <v>0</v>
      </c>
      <c r="BF256" s="214">
        <f>IF(N256="snížená",J256,0)</f>
        <v>0</v>
      </c>
      <c r="BG256" s="214">
        <f>IF(N256="zákl. přenesená",J256,0)</f>
        <v>0</v>
      </c>
      <c r="BH256" s="214">
        <f>IF(N256="sníž. přenesená",J256,0)</f>
        <v>0</v>
      </c>
      <c r="BI256" s="214">
        <f>IF(N256="nulová",J256,0)</f>
        <v>0</v>
      </c>
      <c r="BJ256" s="17" t="s">
        <v>165</v>
      </c>
      <c r="BK256" s="214">
        <f>ROUND(I256*H256,0)</f>
        <v>0</v>
      </c>
      <c r="BL256" s="17" t="s">
        <v>247</v>
      </c>
      <c r="BM256" s="17" t="s">
        <v>3757</v>
      </c>
    </row>
    <row r="257" spans="2:51" s="11" customFormat="1" ht="12">
      <c r="B257" s="215"/>
      <c r="C257" s="216"/>
      <c r="D257" s="217" t="s">
        <v>167</v>
      </c>
      <c r="E257" s="218" t="s">
        <v>20</v>
      </c>
      <c r="F257" s="219" t="s">
        <v>3758</v>
      </c>
      <c r="G257" s="216"/>
      <c r="H257" s="220">
        <v>15</v>
      </c>
      <c r="I257" s="221"/>
      <c r="J257" s="216"/>
      <c r="K257" s="216"/>
      <c r="L257" s="222"/>
      <c r="M257" s="223"/>
      <c r="N257" s="224"/>
      <c r="O257" s="224"/>
      <c r="P257" s="224"/>
      <c r="Q257" s="224"/>
      <c r="R257" s="224"/>
      <c r="S257" s="224"/>
      <c r="T257" s="225"/>
      <c r="AT257" s="226" t="s">
        <v>167</v>
      </c>
      <c r="AU257" s="226" t="s">
        <v>165</v>
      </c>
      <c r="AV257" s="11" t="s">
        <v>165</v>
      </c>
      <c r="AW257" s="11" t="s">
        <v>34</v>
      </c>
      <c r="AX257" s="11" t="s">
        <v>8</v>
      </c>
      <c r="AY257" s="226" t="s">
        <v>157</v>
      </c>
    </row>
    <row r="258" spans="2:65" s="1" customFormat="1" ht="22.5" customHeight="1">
      <c r="B258" s="38"/>
      <c r="C258" s="204" t="s">
        <v>689</v>
      </c>
      <c r="D258" s="204" t="s">
        <v>159</v>
      </c>
      <c r="E258" s="205" t="s">
        <v>1702</v>
      </c>
      <c r="F258" s="206" t="s">
        <v>1703</v>
      </c>
      <c r="G258" s="207" t="s">
        <v>707</v>
      </c>
      <c r="H258" s="208">
        <v>96</v>
      </c>
      <c r="I258" s="209"/>
      <c r="J258" s="208">
        <f>ROUND(I258*H258,0)</f>
        <v>0</v>
      </c>
      <c r="K258" s="206" t="s">
        <v>163</v>
      </c>
      <c r="L258" s="43"/>
      <c r="M258" s="210" t="s">
        <v>20</v>
      </c>
      <c r="N258" s="211" t="s">
        <v>46</v>
      </c>
      <c r="O258" s="79"/>
      <c r="P258" s="212">
        <f>O258*H258</f>
        <v>0</v>
      </c>
      <c r="Q258" s="212">
        <v>0</v>
      </c>
      <c r="R258" s="212">
        <f>Q258*H258</f>
        <v>0</v>
      </c>
      <c r="S258" s="212">
        <v>0</v>
      </c>
      <c r="T258" s="213">
        <f>S258*H258</f>
        <v>0</v>
      </c>
      <c r="AR258" s="17" t="s">
        <v>247</v>
      </c>
      <c r="AT258" s="17" t="s">
        <v>159</v>
      </c>
      <c r="AU258" s="17" t="s">
        <v>165</v>
      </c>
      <c r="AY258" s="17" t="s">
        <v>157</v>
      </c>
      <c r="BE258" s="214">
        <f>IF(N258="základní",J258,0)</f>
        <v>0</v>
      </c>
      <c r="BF258" s="214">
        <f>IF(N258="snížená",J258,0)</f>
        <v>0</v>
      </c>
      <c r="BG258" s="214">
        <f>IF(N258="zákl. přenesená",J258,0)</f>
        <v>0</v>
      </c>
      <c r="BH258" s="214">
        <f>IF(N258="sníž. přenesená",J258,0)</f>
        <v>0</v>
      </c>
      <c r="BI258" s="214">
        <f>IF(N258="nulová",J258,0)</f>
        <v>0</v>
      </c>
      <c r="BJ258" s="17" t="s">
        <v>165</v>
      </c>
      <c r="BK258" s="214">
        <f>ROUND(I258*H258,0)</f>
        <v>0</v>
      </c>
      <c r="BL258" s="17" t="s">
        <v>247</v>
      </c>
      <c r="BM258" s="17" t="s">
        <v>3759</v>
      </c>
    </row>
    <row r="259" spans="2:51" s="11" customFormat="1" ht="12">
      <c r="B259" s="215"/>
      <c r="C259" s="216"/>
      <c r="D259" s="217" t="s">
        <v>167</v>
      </c>
      <c r="E259" s="218" t="s">
        <v>20</v>
      </c>
      <c r="F259" s="219" t="s">
        <v>1705</v>
      </c>
      <c r="G259" s="216"/>
      <c r="H259" s="220">
        <v>96</v>
      </c>
      <c r="I259" s="221"/>
      <c r="J259" s="216"/>
      <c r="K259" s="216"/>
      <c r="L259" s="222"/>
      <c r="M259" s="223"/>
      <c r="N259" s="224"/>
      <c r="O259" s="224"/>
      <c r="P259" s="224"/>
      <c r="Q259" s="224"/>
      <c r="R259" s="224"/>
      <c r="S259" s="224"/>
      <c r="T259" s="225"/>
      <c r="AT259" s="226" t="s">
        <v>167</v>
      </c>
      <c r="AU259" s="226" t="s">
        <v>165</v>
      </c>
      <c r="AV259" s="11" t="s">
        <v>165</v>
      </c>
      <c r="AW259" s="11" t="s">
        <v>34</v>
      </c>
      <c r="AX259" s="11" t="s">
        <v>74</v>
      </c>
      <c r="AY259" s="226" t="s">
        <v>157</v>
      </c>
    </row>
    <row r="260" spans="2:51" s="12" customFormat="1" ht="12">
      <c r="B260" s="227"/>
      <c r="C260" s="228"/>
      <c r="D260" s="217" t="s">
        <v>167</v>
      </c>
      <c r="E260" s="229" t="s">
        <v>20</v>
      </c>
      <c r="F260" s="230" t="s">
        <v>169</v>
      </c>
      <c r="G260" s="228"/>
      <c r="H260" s="231">
        <v>96</v>
      </c>
      <c r="I260" s="232"/>
      <c r="J260" s="228"/>
      <c r="K260" s="228"/>
      <c r="L260" s="233"/>
      <c r="M260" s="234"/>
      <c r="N260" s="235"/>
      <c r="O260" s="235"/>
      <c r="P260" s="235"/>
      <c r="Q260" s="235"/>
      <c r="R260" s="235"/>
      <c r="S260" s="235"/>
      <c r="T260" s="236"/>
      <c r="AT260" s="237" t="s">
        <v>167</v>
      </c>
      <c r="AU260" s="237" t="s">
        <v>165</v>
      </c>
      <c r="AV260" s="12" t="s">
        <v>164</v>
      </c>
      <c r="AW260" s="12" t="s">
        <v>34</v>
      </c>
      <c r="AX260" s="12" t="s">
        <v>8</v>
      </c>
      <c r="AY260" s="237" t="s">
        <v>157</v>
      </c>
    </row>
    <row r="261" spans="2:65" s="1" customFormat="1" ht="22.5" customHeight="1">
      <c r="B261" s="38"/>
      <c r="C261" s="204" t="s">
        <v>694</v>
      </c>
      <c r="D261" s="204" t="s">
        <v>159</v>
      </c>
      <c r="E261" s="205" t="s">
        <v>1706</v>
      </c>
      <c r="F261" s="206" t="s">
        <v>1707</v>
      </c>
      <c r="G261" s="207" t="s">
        <v>707</v>
      </c>
      <c r="H261" s="208">
        <v>2</v>
      </c>
      <c r="I261" s="209"/>
      <c r="J261" s="208">
        <f>ROUND(I261*H261,0)</f>
        <v>0</v>
      </c>
      <c r="K261" s="206" t="s">
        <v>163</v>
      </c>
      <c r="L261" s="43"/>
      <c r="M261" s="210" t="s">
        <v>20</v>
      </c>
      <c r="N261" s="211" t="s">
        <v>46</v>
      </c>
      <c r="O261" s="79"/>
      <c r="P261" s="212">
        <f>O261*H261</f>
        <v>0</v>
      </c>
      <c r="Q261" s="212">
        <v>0</v>
      </c>
      <c r="R261" s="212">
        <f>Q261*H261</f>
        <v>0</v>
      </c>
      <c r="S261" s="212">
        <v>0</v>
      </c>
      <c r="T261" s="213">
        <f>S261*H261</f>
        <v>0</v>
      </c>
      <c r="AR261" s="17" t="s">
        <v>247</v>
      </c>
      <c r="AT261" s="17" t="s">
        <v>159</v>
      </c>
      <c r="AU261" s="17" t="s">
        <v>165</v>
      </c>
      <c r="AY261" s="17" t="s">
        <v>157</v>
      </c>
      <c r="BE261" s="214">
        <f>IF(N261="základní",J261,0)</f>
        <v>0</v>
      </c>
      <c r="BF261" s="214">
        <f>IF(N261="snížená",J261,0)</f>
        <v>0</v>
      </c>
      <c r="BG261" s="214">
        <f>IF(N261="zákl. přenesená",J261,0)</f>
        <v>0</v>
      </c>
      <c r="BH261" s="214">
        <f>IF(N261="sníž. přenesená",J261,0)</f>
        <v>0</v>
      </c>
      <c r="BI261" s="214">
        <f>IF(N261="nulová",J261,0)</f>
        <v>0</v>
      </c>
      <c r="BJ261" s="17" t="s">
        <v>165</v>
      </c>
      <c r="BK261" s="214">
        <f>ROUND(I261*H261,0)</f>
        <v>0</v>
      </c>
      <c r="BL261" s="17" t="s">
        <v>247</v>
      </c>
      <c r="BM261" s="17" t="s">
        <v>3760</v>
      </c>
    </row>
    <row r="262" spans="2:51" s="11" customFormat="1" ht="12">
      <c r="B262" s="215"/>
      <c r="C262" s="216"/>
      <c r="D262" s="217" t="s">
        <v>167</v>
      </c>
      <c r="E262" s="218" t="s">
        <v>20</v>
      </c>
      <c r="F262" s="219" t="s">
        <v>3552</v>
      </c>
      <c r="G262" s="216"/>
      <c r="H262" s="220">
        <v>2</v>
      </c>
      <c r="I262" s="221"/>
      <c r="J262" s="216"/>
      <c r="K262" s="216"/>
      <c r="L262" s="222"/>
      <c r="M262" s="223"/>
      <c r="N262" s="224"/>
      <c r="O262" s="224"/>
      <c r="P262" s="224"/>
      <c r="Q262" s="224"/>
      <c r="R262" s="224"/>
      <c r="S262" s="224"/>
      <c r="T262" s="225"/>
      <c r="AT262" s="226" t="s">
        <v>167</v>
      </c>
      <c r="AU262" s="226" t="s">
        <v>165</v>
      </c>
      <c r="AV262" s="11" t="s">
        <v>165</v>
      </c>
      <c r="AW262" s="11" t="s">
        <v>34</v>
      </c>
      <c r="AX262" s="11" t="s">
        <v>8</v>
      </c>
      <c r="AY262" s="226" t="s">
        <v>157</v>
      </c>
    </row>
    <row r="263" spans="2:65" s="1" customFormat="1" ht="16.5" customHeight="1">
      <c r="B263" s="38"/>
      <c r="C263" s="248" t="s">
        <v>700</v>
      </c>
      <c r="D263" s="248" t="s">
        <v>223</v>
      </c>
      <c r="E263" s="249" t="s">
        <v>1694</v>
      </c>
      <c r="F263" s="250" t="s">
        <v>1695</v>
      </c>
      <c r="G263" s="251" t="s">
        <v>231</v>
      </c>
      <c r="H263" s="252">
        <v>87.85</v>
      </c>
      <c r="I263" s="253"/>
      <c r="J263" s="252">
        <f>ROUND(I263*H263,0)</f>
        <v>0</v>
      </c>
      <c r="K263" s="250" t="s">
        <v>209</v>
      </c>
      <c r="L263" s="254"/>
      <c r="M263" s="255" t="s">
        <v>20</v>
      </c>
      <c r="N263" s="256" t="s">
        <v>46</v>
      </c>
      <c r="O263" s="79"/>
      <c r="P263" s="212">
        <f>O263*H263</f>
        <v>0</v>
      </c>
      <c r="Q263" s="212">
        <v>0</v>
      </c>
      <c r="R263" s="212">
        <f>Q263*H263</f>
        <v>0</v>
      </c>
      <c r="S263" s="212">
        <v>0</v>
      </c>
      <c r="T263" s="213">
        <f>S263*H263</f>
        <v>0</v>
      </c>
      <c r="AR263" s="17" t="s">
        <v>374</v>
      </c>
      <c r="AT263" s="17" t="s">
        <v>223</v>
      </c>
      <c r="AU263" s="17" t="s">
        <v>165</v>
      </c>
      <c r="AY263" s="17" t="s">
        <v>157</v>
      </c>
      <c r="BE263" s="214">
        <f>IF(N263="základní",J263,0)</f>
        <v>0</v>
      </c>
      <c r="BF263" s="214">
        <f>IF(N263="snížená",J263,0)</f>
        <v>0</v>
      </c>
      <c r="BG263" s="214">
        <f>IF(N263="zákl. přenesená",J263,0)</f>
        <v>0</v>
      </c>
      <c r="BH263" s="214">
        <f>IF(N263="sníž. přenesená",J263,0)</f>
        <v>0</v>
      </c>
      <c r="BI263" s="214">
        <f>IF(N263="nulová",J263,0)</f>
        <v>0</v>
      </c>
      <c r="BJ263" s="17" t="s">
        <v>165</v>
      </c>
      <c r="BK263" s="214">
        <f>ROUND(I263*H263,0)</f>
        <v>0</v>
      </c>
      <c r="BL263" s="17" t="s">
        <v>247</v>
      </c>
      <c r="BM263" s="17" t="s">
        <v>3761</v>
      </c>
    </row>
    <row r="264" spans="2:51" s="11" customFormat="1" ht="12">
      <c r="B264" s="215"/>
      <c r="C264" s="216"/>
      <c r="D264" s="217" t="s">
        <v>167</v>
      </c>
      <c r="E264" s="218" t="s">
        <v>20</v>
      </c>
      <c r="F264" s="219" t="s">
        <v>1697</v>
      </c>
      <c r="G264" s="216"/>
      <c r="H264" s="220">
        <v>87.85</v>
      </c>
      <c r="I264" s="221"/>
      <c r="J264" s="216"/>
      <c r="K264" s="216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167</v>
      </c>
      <c r="AU264" s="226" t="s">
        <v>165</v>
      </c>
      <c r="AV264" s="11" t="s">
        <v>165</v>
      </c>
      <c r="AW264" s="11" t="s">
        <v>34</v>
      </c>
      <c r="AX264" s="11" t="s">
        <v>74</v>
      </c>
      <c r="AY264" s="226" t="s">
        <v>157</v>
      </c>
    </row>
    <row r="265" spans="2:51" s="12" customFormat="1" ht="12">
      <c r="B265" s="227"/>
      <c r="C265" s="228"/>
      <c r="D265" s="217" t="s">
        <v>167</v>
      </c>
      <c r="E265" s="229" t="s">
        <v>20</v>
      </c>
      <c r="F265" s="230" t="s">
        <v>169</v>
      </c>
      <c r="G265" s="228"/>
      <c r="H265" s="231">
        <v>87.85</v>
      </c>
      <c r="I265" s="232"/>
      <c r="J265" s="228"/>
      <c r="K265" s="228"/>
      <c r="L265" s="233"/>
      <c r="M265" s="234"/>
      <c r="N265" s="235"/>
      <c r="O265" s="235"/>
      <c r="P265" s="235"/>
      <c r="Q265" s="235"/>
      <c r="R265" s="235"/>
      <c r="S265" s="235"/>
      <c r="T265" s="236"/>
      <c r="AT265" s="237" t="s">
        <v>167</v>
      </c>
      <c r="AU265" s="237" t="s">
        <v>165</v>
      </c>
      <c r="AV265" s="12" t="s">
        <v>164</v>
      </c>
      <c r="AW265" s="12" t="s">
        <v>34</v>
      </c>
      <c r="AX265" s="12" t="s">
        <v>8</v>
      </c>
      <c r="AY265" s="237" t="s">
        <v>157</v>
      </c>
    </row>
    <row r="266" spans="2:65" s="1" customFormat="1" ht="16.5" customHeight="1">
      <c r="B266" s="38"/>
      <c r="C266" s="248" t="s">
        <v>704</v>
      </c>
      <c r="D266" s="248" t="s">
        <v>223</v>
      </c>
      <c r="E266" s="249" t="s">
        <v>1698</v>
      </c>
      <c r="F266" s="250" t="s">
        <v>1699</v>
      </c>
      <c r="G266" s="251" t="s">
        <v>231</v>
      </c>
      <c r="H266" s="252">
        <v>42.42</v>
      </c>
      <c r="I266" s="253"/>
      <c r="J266" s="252">
        <f>ROUND(I266*H266,0)</f>
        <v>0</v>
      </c>
      <c r="K266" s="250" t="s">
        <v>209</v>
      </c>
      <c r="L266" s="254"/>
      <c r="M266" s="255" t="s">
        <v>20</v>
      </c>
      <c r="N266" s="256" t="s">
        <v>46</v>
      </c>
      <c r="O266" s="79"/>
      <c r="P266" s="212">
        <f>O266*H266</f>
        <v>0</v>
      </c>
      <c r="Q266" s="212">
        <v>0</v>
      </c>
      <c r="R266" s="212">
        <f>Q266*H266</f>
        <v>0</v>
      </c>
      <c r="S266" s="212">
        <v>0</v>
      </c>
      <c r="T266" s="213">
        <f>S266*H266</f>
        <v>0</v>
      </c>
      <c r="AR266" s="17" t="s">
        <v>374</v>
      </c>
      <c r="AT266" s="17" t="s">
        <v>223</v>
      </c>
      <c r="AU266" s="17" t="s">
        <v>165</v>
      </c>
      <c r="AY266" s="17" t="s">
        <v>157</v>
      </c>
      <c r="BE266" s="214">
        <f>IF(N266="základní",J266,0)</f>
        <v>0</v>
      </c>
      <c r="BF266" s="214">
        <f>IF(N266="snížená",J266,0)</f>
        <v>0</v>
      </c>
      <c r="BG266" s="214">
        <f>IF(N266="zákl. přenesená",J266,0)</f>
        <v>0</v>
      </c>
      <c r="BH266" s="214">
        <f>IF(N266="sníž. přenesená",J266,0)</f>
        <v>0</v>
      </c>
      <c r="BI266" s="214">
        <f>IF(N266="nulová",J266,0)</f>
        <v>0</v>
      </c>
      <c r="BJ266" s="17" t="s">
        <v>165</v>
      </c>
      <c r="BK266" s="214">
        <f>ROUND(I266*H266,0)</f>
        <v>0</v>
      </c>
      <c r="BL266" s="17" t="s">
        <v>247</v>
      </c>
      <c r="BM266" s="17" t="s">
        <v>3762</v>
      </c>
    </row>
    <row r="267" spans="2:51" s="11" customFormat="1" ht="12">
      <c r="B267" s="215"/>
      <c r="C267" s="216"/>
      <c r="D267" s="217" t="s">
        <v>167</v>
      </c>
      <c r="E267" s="218" t="s">
        <v>20</v>
      </c>
      <c r="F267" s="219" t="s">
        <v>3763</v>
      </c>
      <c r="G267" s="216"/>
      <c r="H267" s="220">
        <v>42.42</v>
      </c>
      <c r="I267" s="221"/>
      <c r="J267" s="216"/>
      <c r="K267" s="216"/>
      <c r="L267" s="222"/>
      <c r="M267" s="223"/>
      <c r="N267" s="224"/>
      <c r="O267" s="224"/>
      <c r="P267" s="224"/>
      <c r="Q267" s="224"/>
      <c r="R267" s="224"/>
      <c r="S267" s="224"/>
      <c r="T267" s="225"/>
      <c r="AT267" s="226" t="s">
        <v>167</v>
      </c>
      <c r="AU267" s="226" t="s">
        <v>165</v>
      </c>
      <c r="AV267" s="11" t="s">
        <v>165</v>
      </c>
      <c r="AW267" s="11" t="s">
        <v>34</v>
      </c>
      <c r="AX267" s="11" t="s">
        <v>8</v>
      </c>
      <c r="AY267" s="226" t="s">
        <v>157</v>
      </c>
    </row>
    <row r="268" spans="2:65" s="1" customFormat="1" ht="22.5" customHeight="1">
      <c r="B268" s="38"/>
      <c r="C268" s="204" t="s">
        <v>709</v>
      </c>
      <c r="D268" s="204" t="s">
        <v>159</v>
      </c>
      <c r="E268" s="205" t="s">
        <v>1288</v>
      </c>
      <c r="F268" s="206" t="s">
        <v>1289</v>
      </c>
      <c r="G268" s="207" t="s">
        <v>514</v>
      </c>
      <c r="H268" s="208">
        <v>1.13</v>
      </c>
      <c r="I268" s="209"/>
      <c r="J268" s="208">
        <f>ROUND(I268*H268,0)</f>
        <v>0</v>
      </c>
      <c r="K268" s="206" t="s">
        <v>163</v>
      </c>
      <c r="L268" s="43"/>
      <c r="M268" s="210" t="s">
        <v>20</v>
      </c>
      <c r="N268" s="211" t="s">
        <v>46</v>
      </c>
      <c r="O268" s="79"/>
      <c r="P268" s="212">
        <f>O268*H268</f>
        <v>0</v>
      </c>
      <c r="Q268" s="212">
        <v>0</v>
      </c>
      <c r="R268" s="212">
        <f>Q268*H268</f>
        <v>0</v>
      </c>
      <c r="S268" s="212">
        <v>0</v>
      </c>
      <c r="T268" s="213">
        <f>S268*H268</f>
        <v>0</v>
      </c>
      <c r="AR268" s="17" t="s">
        <v>247</v>
      </c>
      <c r="AT268" s="17" t="s">
        <v>159</v>
      </c>
      <c r="AU268" s="17" t="s">
        <v>165</v>
      </c>
      <c r="AY268" s="17" t="s">
        <v>157</v>
      </c>
      <c r="BE268" s="214">
        <f>IF(N268="základní",J268,0)</f>
        <v>0</v>
      </c>
      <c r="BF268" s="214">
        <f>IF(N268="snížená",J268,0)</f>
        <v>0</v>
      </c>
      <c r="BG268" s="214">
        <f>IF(N268="zákl. přenesená",J268,0)</f>
        <v>0</v>
      </c>
      <c r="BH268" s="214">
        <f>IF(N268="sníž. přenesená",J268,0)</f>
        <v>0</v>
      </c>
      <c r="BI268" s="214">
        <f>IF(N268="nulová",J268,0)</f>
        <v>0</v>
      </c>
      <c r="BJ268" s="17" t="s">
        <v>165</v>
      </c>
      <c r="BK268" s="214">
        <f>ROUND(I268*H268,0)</f>
        <v>0</v>
      </c>
      <c r="BL268" s="17" t="s">
        <v>247</v>
      </c>
      <c r="BM268" s="17" t="s">
        <v>3764</v>
      </c>
    </row>
    <row r="269" spans="2:63" s="10" customFormat="1" ht="22.8" customHeight="1">
      <c r="B269" s="188"/>
      <c r="C269" s="189"/>
      <c r="D269" s="190" t="s">
        <v>73</v>
      </c>
      <c r="E269" s="202" t="s">
        <v>1709</v>
      </c>
      <c r="F269" s="202" t="s">
        <v>1710</v>
      </c>
      <c r="G269" s="189"/>
      <c r="H269" s="189"/>
      <c r="I269" s="192"/>
      <c r="J269" s="203">
        <f>BK269</f>
        <v>0</v>
      </c>
      <c r="K269" s="189"/>
      <c r="L269" s="194"/>
      <c r="M269" s="195"/>
      <c r="N269" s="196"/>
      <c r="O269" s="196"/>
      <c r="P269" s="197">
        <f>SUM(P270:P277)</f>
        <v>0</v>
      </c>
      <c r="Q269" s="196"/>
      <c r="R269" s="197">
        <f>SUM(R270:R277)</f>
        <v>0.6576493000000001</v>
      </c>
      <c r="S269" s="196"/>
      <c r="T269" s="198">
        <f>SUM(T270:T277)</f>
        <v>0</v>
      </c>
      <c r="AR269" s="199" t="s">
        <v>165</v>
      </c>
      <c r="AT269" s="200" t="s">
        <v>73</v>
      </c>
      <c r="AU269" s="200" t="s">
        <v>8</v>
      </c>
      <c r="AY269" s="199" t="s">
        <v>157</v>
      </c>
      <c r="BK269" s="201">
        <f>SUM(BK270:BK277)</f>
        <v>0</v>
      </c>
    </row>
    <row r="270" spans="2:65" s="1" customFormat="1" ht="16.5" customHeight="1">
      <c r="B270" s="38"/>
      <c r="C270" s="204" t="s">
        <v>715</v>
      </c>
      <c r="D270" s="204" t="s">
        <v>159</v>
      </c>
      <c r="E270" s="205" t="s">
        <v>1711</v>
      </c>
      <c r="F270" s="206" t="s">
        <v>1712</v>
      </c>
      <c r="G270" s="207" t="s">
        <v>162</v>
      </c>
      <c r="H270" s="208">
        <v>335.35</v>
      </c>
      <c r="I270" s="209"/>
      <c r="J270" s="208">
        <f>ROUND(I270*H270,0)</f>
        <v>0</v>
      </c>
      <c r="K270" s="206" t="s">
        <v>163</v>
      </c>
      <c r="L270" s="43"/>
      <c r="M270" s="210" t="s">
        <v>20</v>
      </c>
      <c r="N270" s="211" t="s">
        <v>46</v>
      </c>
      <c r="O270" s="79"/>
      <c r="P270" s="212">
        <f>O270*H270</f>
        <v>0</v>
      </c>
      <c r="Q270" s="212">
        <v>0.0002</v>
      </c>
      <c r="R270" s="212">
        <f>Q270*H270</f>
        <v>0.06707</v>
      </c>
      <c r="S270" s="212">
        <v>0</v>
      </c>
      <c r="T270" s="213">
        <f>S270*H270</f>
        <v>0</v>
      </c>
      <c r="AR270" s="17" t="s">
        <v>247</v>
      </c>
      <c r="AT270" s="17" t="s">
        <v>159</v>
      </c>
      <c r="AU270" s="17" t="s">
        <v>165</v>
      </c>
      <c r="AY270" s="17" t="s">
        <v>157</v>
      </c>
      <c r="BE270" s="214">
        <f>IF(N270="základní",J270,0)</f>
        <v>0</v>
      </c>
      <c r="BF270" s="214">
        <f>IF(N270="snížená",J270,0)</f>
        <v>0</v>
      </c>
      <c r="BG270" s="214">
        <f>IF(N270="zákl. přenesená",J270,0)</f>
        <v>0</v>
      </c>
      <c r="BH270" s="214">
        <f>IF(N270="sníž. přenesená",J270,0)</f>
        <v>0</v>
      </c>
      <c r="BI270" s="214">
        <f>IF(N270="nulová",J270,0)</f>
        <v>0</v>
      </c>
      <c r="BJ270" s="17" t="s">
        <v>165</v>
      </c>
      <c r="BK270" s="214">
        <f>ROUND(I270*H270,0)</f>
        <v>0</v>
      </c>
      <c r="BL270" s="17" t="s">
        <v>247</v>
      </c>
      <c r="BM270" s="17" t="s">
        <v>3765</v>
      </c>
    </row>
    <row r="271" spans="2:51" s="11" customFormat="1" ht="12">
      <c r="B271" s="215"/>
      <c r="C271" s="216"/>
      <c r="D271" s="217" t="s">
        <v>167</v>
      </c>
      <c r="E271" s="218" t="s">
        <v>20</v>
      </c>
      <c r="F271" s="219" t="s">
        <v>3766</v>
      </c>
      <c r="G271" s="216"/>
      <c r="H271" s="220">
        <v>335.35</v>
      </c>
      <c r="I271" s="221"/>
      <c r="J271" s="216"/>
      <c r="K271" s="216"/>
      <c r="L271" s="222"/>
      <c r="M271" s="223"/>
      <c r="N271" s="224"/>
      <c r="O271" s="224"/>
      <c r="P271" s="224"/>
      <c r="Q271" s="224"/>
      <c r="R271" s="224"/>
      <c r="S271" s="224"/>
      <c r="T271" s="225"/>
      <c r="AT271" s="226" t="s">
        <v>167</v>
      </c>
      <c r="AU271" s="226" t="s">
        <v>165</v>
      </c>
      <c r="AV271" s="11" t="s">
        <v>165</v>
      </c>
      <c r="AW271" s="11" t="s">
        <v>34</v>
      </c>
      <c r="AX271" s="11" t="s">
        <v>8</v>
      </c>
      <c r="AY271" s="226" t="s">
        <v>157</v>
      </c>
    </row>
    <row r="272" spans="2:65" s="1" customFormat="1" ht="16.5" customHeight="1">
      <c r="B272" s="38"/>
      <c r="C272" s="204" t="s">
        <v>720</v>
      </c>
      <c r="D272" s="204" t="s">
        <v>159</v>
      </c>
      <c r="E272" s="205" t="s">
        <v>1715</v>
      </c>
      <c r="F272" s="206" t="s">
        <v>1716</v>
      </c>
      <c r="G272" s="207" t="s">
        <v>162</v>
      </c>
      <c r="H272" s="208">
        <v>913.57</v>
      </c>
      <c r="I272" s="209"/>
      <c r="J272" s="208">
        <f>ROUND(I272*H272,0)</f>
        <v>0</v>
      </c>
      <c r="K272" s="206" t="s">
        <v>163</v>
      </c>
      <c r="L272" s="43"/>
      <c r="M272" s="210" t="s">
        <v>20</v>
      </c>
      <c r="N272" s="211" t="s">
        <v>46</v>
      </c>
      <c r="O272" s="79"/>
      <c r="P272" s="212">
        <f>O272*H272</f>
        <v>0</v>
      </c>
      <c r="Q272" s="212">
        <v>0.00021</v>
      </c>
      <c r="R272" s="212">
        <f>Q272*H272</f>
        <v>0.1918497</v>
      </c>
      <c r="S272" s="212">
        <v>0</v>
      </c>
      <c r="T272" s="213">
        <f>S272*H272</f>
        <v>0</v>
      </c>
      <c r="AR272" s="17" t="s">
        <v>247</v>
      </c>
      <c r="AT272" s="17" t="s">
        <v>159</v>
      </c>
      <c r="AU272" s="17" t="s">
        <v>165</v>
      </c>
      <c r="AY272" s="17" t="s">
        <v>157</v>
      </c>
      <c r="BE272" s="214">
        <f>IF(N272="základní",J272,0)</f>
        <v>0</v>
      </c>
      <c r="BF272" s="214">
        <f>IF(N272="snížená",J272,0)</f>
        <v>0</v>
      </c>
      <c r="BG272" s="214">
        <f>IF(N272="zákl. přenesená",J272,0)</f>
        <v>0</v>
      </c>
      <c r="BH272" s="214">
        <f>IF(N272="sníž. přenesená",J272,0)</f>
        <v>0</v>
      </c>
      <c r="BI272" s="214">
        <f>IF(N272="nulová",J272,0)</f>
        <v>0</v>
      </c>
      <c r="BJ272" s="17" t="s">
        <v>165</v>
      </c>
      <c r="BK272" s="214">
        <f>ROUND(I272*H272,0)</f>
        <v>0</v>
      </c>
      <c r="BL272" s="17" t="s">
        <v>247</v>
      </c>
      <c r="BM272" s="17" t="s">
        <v>3767</v>
      </c>
    </row>
    <row r="273" spans="2:51" s="11" customFormat="1" ht="12">
      <c r="B273" s="215"/>
      <c r="C273" s="216"/>
      <c r="D273" s="217" t="s">
        <v>167</v>
      </c>
      <c r="E273" s="218" t="s">
        <v>20</v>
      </c>
      <c r="F273" s="219" t="s">
        <v>3768</v>
      </c>
      <c r="G273" s="216"/>
      <c r="H273" s="220">
        <v>913.57</v>
      </c>
      <c r="I273" s="221"/>
      <c r="J273" s="216"/>
      <c r="K273" s="216"/>
      <c r="L273" s="222"/>
      <c r="M273" s="223"/>
      <c r="N273" s="224"/>
      <c r="O273" s="224"/>
      <c r="P273" s="224"/>
      <c r="Q273" s="224"/>
      <c r="R273" s="224"/>
      <c r="S273" s="224"/>
      <c r="T273" s="225"/>
      <c r="AT273" s="226" t="s">
        <v>167</v>
      </c>
      <c r="AU273" s="226" t="s">
        <v>165</v>
      </c>
      <c r="AV273" s="11" t="s">
        <v>165</v>
      </c>
      <c r="AW273" s="11" t="s">
        <v>34</v>
      </c>
      <c r="AX273" s="11" t="s">
        <v>8</v>
      </c>
      <c r="AY273" s="226" t="s">
        <v>157</v>
      </c>
    </row>
    <row r="274" spans="2:65" s="1" customFormat="1" ht="22.5" customHeight="1">
      <c r="B274" s="38"/>
      <c r="C274" s="204" t="s">
        <v>27</v>
      </c>
      <c r="D274" s="204" t="s">
        <v>159</v>
      </c>
      <c r="E274" s="205" t="s">
        <v>1719</v>
      </c>
      <c r="F274" s="206" t="s">
        <v>1720</v>
      </c>
      <c r="G274" s="207" t="s">
        <v>162</v>
      </c>
      <c r="H274" s="208">
        <v>335.35</v>
      </c>
      <c r="I274" s="209"/>
      <c r="J274" s="208">
        <f>ROUND(I274*H274,0)</f>
        <v>0</v>
      </c>
      <c r="K274" s="206" t="s">
        <v>163</v>
      </c>
      <c r="L274" s="43"/>
      <c r="M274" s="210" t="s">
        <v>20</v>
      </c>
      <c r="N274" s="211" t="s">
        <v>46</v>
      </c>
      <c r="O274" s="79"/>
      <c r="P274" s="212">
        <f>O274*H274</f>
        <v>0</v>
      </c>
      <c r="Q274" s="212">
        <v>0.00029</v>
      </c>
      <c r="R274" s="212">
        <f>Q274*H274</f>
        <v>0.0972515</v>
      </c>
      <c r="S274" s="212">
        <v>0</v>
      </c>
      <c r="T274" s="213">
        <f>S274*H274</f>
        <v>0</v>
      </c>
      <c r="AR274" s="17" t="s">
        <v>247</v>
      </c>
      <c r="AT274" s="17" t="s">
        <v>159</v>
      </c>
      <c r="AU274" s="17" t="s">
        <v>165</v>
      </c>
      <c r="AY274" s="17" t="s">
        <v>157</v>
      </c>
      <c r="BE274" s="214">
        <f>IF(N274="základní",J274,0)</f>
        <v>0</v>
      </c>
      <c r="BF274" s="214">
        <f>IF(N274="snížená",J274,0)</f>
        <v>0</v>
      </c>
      <c r="BG274" s="214">
        <f>IF(N274="zákl. přenesená",J274,0)</f>
        <v>0</v>
      </c>
      <c r="BH274" s="214">
        <f>IF(N274="sníž. přenesená",J274,0)</f>
        <v>0</v>
      </c>
      <c r="BI274" s="214">
        <f>IF(N274="nulová",J274,0)</f>
        <v>0</v>
      </c>
      <c r="BJ274" s="17" t="s">
        <v>165</v>
      </c>
      <c r="BK274" s="214">
        <f>ROUND(I274*H274,0)</f>
        <v>0</v>
      </c>
      <c r="BL274" s="17" t="s">
        <v>247</v>
      </c>
      <c r="BM274" s="17" t="s">
        <v>3769</v>
      </c>
    </row>
    <row r="275" spans="2:51" s="11" customFormat="1" ht="12">
      <c r="B275" s="215"/>
      <c r="C275" s="216"/>
      <c r="D275" s="217" t="s">
        <v>167</v>
      </c>
      <c r="E275" s="218" t="s">
        <v>20</v>
      </c>
      <c r="F275" s="219" t="s">
        <v>3766</v>
      </c>
      <c r="G275" s="216"/>
      <c r="H275" s="220">
        <v>335.35</v>
      </c>
      <c r="I275" s="221"/>
      <c r="J275" s="216"/>
      <c r="K275" s="216"/>
      <c r="L275" s="222"/>
      <c r="M275" s="223"/>
      <c r="N275" s="224"/>
      <c r="O275" s="224"/>
      <c r="P275" s="224"/>
      <c r="Q275" s="224"/>
      <c r="R275" s="224"/>
      <c r="S275" s="224"/>
      <c r="T275" s="225"/>
      <c r="AT275" s="226" t="s">
        <v>167</v>
      </c>
      <c r="AU275" s="226" t="s">
        <v>165</v>
      </c>
      <c r="AV275" s="11" t="s">
        <v>165</v>
      </c>
      <c r="AW275" s="11" t="s">
        <v>34</v>
      </c>
      <c r="AX275" s="11" t="s">
        <v>8</v>
      </c>
      <c r="AY275" s="226" t="s">
        <v>157</v>
      </c>
    </row>
    <row r="276" spans="2:65" s="1" customFormat="1" ht="16.5" customHeight="1">
      <c r="B276" s="38"/>
      <c r="C276" s="204" t="s">
        <v>728</v>
      </c>
      <c r="D276" s="204" t="s">
        <v>159</v>
      </c>
      <c r="E276" s="205" t="s">
        <v>1722</v>
      </c>
      <c r="F276" s="206" t="s">
        <v>1723</v>
      </c>
      <c r="G276" s="207" t="s">
        <v>162</v>
      </c>
      <c r="H276" s="208">
        <v>913.57</v>
      </c>
      <c r="I276" s="209"/>
      <c r="J276" s="208">
        <f>ROUND(I276*H276,0)</f>
        <v>0</v>
      </c>
      <c r="K276" s="206" t="s">
        <v>163</v>
      </c>
      <c r="L276" s="43"/>
      <c r="M276" s="210" t="s">
        <v>20</v>
      </c>
      <c r="N276" s="211" t="s">
        <v>46</v>
      </c>
      <c r="O276" s="79"/>
      <c r="P276" s="212">
        <f>O276*H276</f>
        <v>0</v>
      </c>
      <c r="Q276" s="212">
        <v>0.00033</v>
      </c>
      <c r="R276" s="212">
        <f>Q276*H276</f>
        <v>0.3014781</v>
      </c>
      <c r="S276" s="212">
        <v>0</v>
      </c>
      <c r="T276" s="213">
        <f>S276*H276</f>
        <v>0</v>
      </c>
      <c r="AR276" s="17" t="s">
        <v>247</v>
      </c>
      <c r="AT276" s="17" t="s">
        <v>159</v>
      </c>
      <c r="AU276" s="17" t="s">
        <v>165</v>
      </c>
      <c r="AY276" s="17" t="s">
        <v>157</v>
      </c>
      <c r="BE276" s="214">
        <f>IF(N276="základní",J276,0)</f>
        <v>0</v>
      </c>
      <c r="BF276" s="214">
        <f>IF(N276="snížená",J276,0)</f>
        <v>0</v>
      </c>
      <c r="BG276" s="214">
        <f>IF(N276="zákl. přenesená",J276,0)</f>
        <v>0</v>
      </c>
      <c r="BH276" s="214">
        <f>IF(N276="sníž. přenesená",J276,0)</f>
        <v>0</v>
      </c>
      <c r="BI276" s="214">
        <f>IF(N276="nulová",J276,0)</f>
        <v>0</v>
      </c>
      <c r="BJ276" s="17" t="s">
        <v>165</v>
      </c>
      <c r="BK276" s="214">
        <f>ROUND(I276*H276,0)</f>
        <v>0</v>
      </c>
      <c r="BL276" s="17" t="s">
        <v>247</v>
      </c>
      <c r="BM276" s="17" t="s">
        <v>3770</v>
      </c>
    </row>
    <row r="277" spans="2:51" s="11" customFormat="1" ht="12">
      <c r="B277" s="215"/>
      <c r="C277" s="216"/>
      <c r="D277" s="217" t="s">
        <v>167</v>
      </c>
      <c r="E277" s="218" t="s">
        <v>20</v>
      </c>
      <c r="F277" s="219" t="s">
        <v>3768</v>
      </c>
      <c r="G277" s="216"/>
      <c r="H277" s="220">
        <v>913.57</v>
      </c>
      <c r="I277" s="221"/>
      <c r="J277" s="216"/>
      <c r="K277" s="216"/>
      <c r="L277" s="222"/>
      <c r="M277" s="223"/>
      <c r="N277" s="224"/>
      <c r="O277" s="224"/>
      <c r="P277" s="224"/>
      <c r="Q277" s="224"/>
      <c r="R277" s="224"/>
      <c r="S277" s="224"/>
      <c r="T277" s="225"/>
      <c r="AT277" s="226" t="s">
        <v>167</v>
      </c>
      <c r="AU277" s="226" t="s">
        <v>165</v>
      </c>
      <c r="AV277" s="11" t="s">
        <v>165</v>
      </c>
      <c r="AW277" s="11" t="s">
        <v>34</v>
      </c>
      <c r="AX277" s="11" t="s">
        <v>8</v>
      </c>
      <c r="AY277" s="226" t="s">
        <v>157</v>
      </c>
    </row>
    <row r="278" spans="2:63" s="10" customFormat="1" ht="22.8" customHeight="1">
      <c r="B278" s="188"/>
      <c r="C278" s="189"/>
      <c r="D278" s="190" t="s">
        <v>73</v>
      </c>
      <c r="E278" s="202" t="s">
        <v>1725</v>
      </c>
      <c r="F278" s="202" t="s">
        <v>1726</v>
      </c>
      <c r="G278" s="189"/>
      <c r="H278" s="189"/>
      <c r="I278" s="192"/>
      <c r="J278" s="203">
        <f>BK278</f>
        <v>0</v>
      </c>
      <c r="K278" s="189"/>
      <c r="L278" s="194"/>
      <c r="M278" s="195"/>
      <c r="N278" s="196"/>
      <c r="O278" s="196"/>
      <c r="P278" s="197">
        <f>SUM(P279:P286)</f>
        <v>0</v>
      </c>
      <c r="Q278" s="196"/>
      <c r="R278" s="197">
        <f>SUM(R279:R286)</f>
        <v>0</v>
      </c>
      <c r="S278" s="196"/>
      <c r="T278" s="198">
        <f>SUM(T279:T286)</f>
        <v>0</v>
      </c>
      <c r="AR278" s="199" t="s">
        <v>8</v>
      </c>
      <c r="AT278" s="200" t="s">
        <v>73</v>
      </c>
      <c r="AU278" s="200" t="s">
        <v>8</v>
      </c>
      <c r="AY278" s="199" t="s">
        <v>157</v>
      </c>
      <c r="BK278" s="201">
        <f>SUM(BK279:BK286)</f>
        <v>0</v>
      </c>
    </row>
    <row r="279" spans="2:65" s="1" customFormat="1" ht="16.5" customHeight="1">
      <c r="B279" s="38"/>
      <c r="C279" s="204" t="s">
        <v>733</v>
      </c>
      <c r="D279" s="204" t="s">
        <v>159</v>
      </c>
      <c r="E279" s="205" t="s">
        <v>539</v>
      </c>
      <c r="F279" s="206" t="s">
        <v>1727</v>
      </c>
      <c r="G279" s="207" t="s">
        <v>541</v>
      </c>
      <c r="H279" s="208">
        <v>20</v>
      </c>
      <c r="I279" s="209"/>
      <c r="J279" s="208">
        <f>ROUND(I279*H279,0)</f>
        <v>0</v>
      </c>
      <c r="K279" s="206" t="s">
        <v>209</v>
      </c>
      <c r="L279" s="43"/>
      <c r="M279" s="210" t="s">
        <v>20</v>
      </c>
      <c r="N279" s="211" t="s">
        <v>46</v>
      </c>
      <c r="O279" s="79"/>
      <c r="P279" s="212">
        <f>O279*H279</f>
        <v>0</v>
      </c>
      <c r="Q279" s="212">
        <v>0</v>
      </c>
      <c r="R279" s="212">
        <f>Q279*H279</f>
        <v>0</v>
      </c>
      <c r="S279" s="212">
        <v>0</v>
      </c>
      <c r="T279" s="213">
        <f>S279*H279</f>
        <v>0</v>
      </c>
      <c r="AR279" s="17" t="s">
        <v>164</v>
      </c>
      <c r="AT279" s="17" t="s">
        <v>159</v>
      </c>
      <c r="AU279" s="17" t="s">
        <v>165</v>
      </c>
      <c r="AY279" s="17" t="s">
        <v>157</v>
      </c>
      <c r="BE279" s="214">
        <f>IF(N279="základní",J279,0)</f>
        <v>0</v>
      </c>
      <c r="BF279" s="214">
        <f>IF(N279="snížená",J279,0)</f>
        <v>0</v>
      </c>
      <c r="BG279" s="214">
        <f>IF(N279="zákl. přenesená",J279,0)</f>
        <v>0</v>
      </c>
      <c r="BH279" s="214">
        <f>IF(N279="sníž. přenesená",J279,0)</f>
        <v>0</v>
      </c>
      <c r="BI279" s="214">
        <f>IF(N279="nulová",J279,0)</f>
        <v>0</v>
      </c>
      <c r="BJ279" s="17" t="s">
        <v>165</v>
      </c>
      <c r="BK279" s="214">
        <f>ROUND(I279*H279,0)</f>
        <v>0</v>
      </c>
      <c r="BL279" s="17" t="s">
        <v>164</v>
      </c>
      <c r="BM279" s="17" t="s">
        <v>3771</v>
      </c>
    </row>
    <row r="280" spans="2:51" s="11" customFormat="1" ht="12">
      <c r="B280" s="215"/>
      <c r="C280" s="216"/>
      <c r="D280" s="217" t="s">
        <v>167</v>
      </c>
      <c r="E280" s="218" t="s">
        <v>20</v>
      </c>
      <c r="F280" s="219" t="s">
        <v>3772</v>
      </c>
      <c r="G280" s="216"/>
      <c r="H280" s="220">
        <v>20</v>
      </c>
      <c r="I280" s="221"/>
      <c r="J280" s="216"/>
      <c r="K280" s="216"/>
      <c r="L280" s="222"/>
      <c r="M280" s="223"/>
      <c r="N280" s="224"/>
      <c r="O280" s="224"/>
      <c r="P280" s="224"/>
      <c r="Q280" s="224"/>
      <c r="R280" s="224"/>
      <c r="S280" s="224"/>
      <c r="T280" s="225"/>
      <c r="AT280" s="226" t="s">
        <v>167</v>
      </c>
      <c r="AU280" s="226" t="s">
        <v>165</v>
      </c>
      <c r="AV280" s="11" t="s">
        <v>165</v>
      </c>
      <c r="AW280" s="11" t="s">
        <v>34</v>
      </c>
      <c r="AX280" s="11" t="s">
        <v>8</v>
      </c>
      <c r="AY280" s="226" t="s">
        <v>157</v>
      </c>
    </row>
    <row r="281" spans="2:65" s="1" customFormat="1" ht="16.5" customHeight="1">
      <c r="B281" s="38"/>
      <c r="C281" s="248" t="s">
        <v>738</v>
      </c>
      <c r="D281" s="248" t="s">
        <v>223</v>
      </c>
      <c r="E281" s="249" t="s">
        <v>3773</v>
      </c>
      <c r="F281" s="250" t="s">
        <v>3774</v>
      </c>
      <c r="G281" s="251" t="s">
        <v>434</v>
      </c>
      <c r="H281" s="252">
        <v>2</v>
      </c>
      <c r="I281" s="253"/>
      <c r="J281" s="252">
        <f>ROUND(I281*H281,0)</f>
        <v>0</v>
      </c>
      <c r="K281" s="250" t="s">
        <v>209</v>
      </c>
      <c r="L281" s="254"/>
      <c r="M281" s="255" t="s">
        <v>20</v>
      </c>
      <c r="N281" s="256" t="s">
        <v>46</v>
      </c>
      <c r="O281" s="79"/>
      <c r="P281" s="212">
        <f>O281*H281</f>
        <v>0</v>
      </c>
      <c r="Q281" s="212">
        <v>0</v>
      </c>
      <c r="R281" s="212">
        <f>Q281*H281</f>
        <v>0</v>
      </c>
      <c r="S281" s="212">
        <v>0</v>
      </c>
      <c r="T281" s="213">
        <f>S281*H281</f>
        <v>0</v>
      </c>
      <c r="AR281" s="17" t="s">
        <v>200</v>
      </c>
      <c r="AT281" s="17" t="s">
        <v>223</v>
      </c>
      <c r="AU281" s="17" t="s">
        <v>165</v>
      </c>
      <c r="AY281" s="17" t="s">
        <v>157</v>
      </c>
      <c r="BE281" s="214">
        <f>IF(N281="základní",J281,0)</f>
        <v>0</v>
      </c>
      <c r="BF281" s="214">
        <f>IF(N281="snížená",J281,0)</f>
        <v>0</v>
      </c>
      <c r="BG281" s="214">
        <f>IF(N281="zákl. přenesená",J281,0)</f>
        <v>0</v>
      </c>
      <c r="BH281" s="214">
        <f>IF(N281="sníž. přenesená",J281,0)</f>
        <v>0</v>
      </c>
      <c r="BI281" s="214">
        <f>IF(N281="nulová",J281,0)</f>
        <v>0</v>
      </c>
      <c r="BJ281" s="17" t="s">
        <v>165</v>
      </c>
      <c r="BK281" s="214">
        <f>ROUND(I281*H281,0)</f>
        <v>0</v>
      </c>
      <c r="BL281" s="17" t="s">
        <v>164</v>
      </c>
      <c r="BM281" s="17" t="s">
        <v>3775</v>
      </c>
    </row>
    <row r="282" spans="2:51" s="11" customFormat="1" ht="12">
      <c r="B282" s="215"/>
      <c r="C282" s="216"/>
      <c r="D282" s="217" t="s">
        <v>167</v>
      </c>
      <c r="E282" s="218" t="s">
        <v>20</v>
      </c>
      <c r="F282" s="219" t="s">
        <v>165</v>
      </c>
      <c r="G282" s="216"/>
      <c r="H282" s="220">
        <v>2</v>
      </c>
      <c r="I282" s="221"/>
      <c r="J282" s="216"/>
      <c r="K282" s="216"/>
      <c r="L282" s="222"/>
      <c r="M282" s="223"/>
      <c r="N282" s="224"/>
      <c r="O282" s="224"/>
      <c r="P282" s="224"/>
      <c r="Q282" s="224"/>
      <c r="R282" s="224"/>
      <c r="S282" s="224"/>
      <c r="T282" s="225"/>
      <c r="AT282" s="226" t="s">
        <v>167</v>
      </c>
      <c r="AU282" s="226" t="s">
        <v>165</v>
      </c>
      <c r="AV282" s="11" t="s">
        <v>165</v>
      </c>
      <c r="AW282" s="11" t="s">
        <v>34</v>
      </c>
      <c r="AX282" s="11" t="s">
        <v>8</v>
      </c>
      <c r="AY282" s="226" t="s">
        <v>157</v>
      </c>
    </row>
    <row r="283" spans="2:65" s="1" customFormat="1" ht="16.5" customHeight="1">
      <c r="B283" s="38"/>
      <c r="C283" s="248" t="s">
        <v>742</v>
      </c>
      <c r="D283" s="248" t="s">
        <v>223</v>
      </c>
      <c r="E283" s="249" t="s">
        <v>545</v>
      </c>
      <c r="F283" s="250" t="s">
        <v>546</v>
      </c>
      <c r="G283" s="251" t="s">
        <v>162</v>
      </c>
      <c r="H283" s="252">
        <v>5</v>
      </c>
      <c r="I283" s="253"/>
      <c r="J283" s="252">
        <f>ROUND(I283*H283,0)</f>
        <v>0</v>
      </c>
      <c r="K283" s="250" t="s">
        <v>209</v>
      </c>
      <c r="L283" s="254"/>
      <c r="M283" s="255" t="s">
        <v>20</v>
      </c>
      <c r="N283" s="256" t="s">
        <v>46</v>
      </c>
      <c r="O283" s="79"/>
      <c r="P283" s="212">
        <f>O283*H283</f>
        <v>0</v>
      </c>
      <c r="Q283" s="212">
        <v>0</v>
      </c>
      <c r="R283" s="212">
        <f>Q283*H283</f>
        <v>0</v>
      </c>
      <c r="S283" s="212">
        <v>0</v>
      </c>
      <c r="T283" s="213">
        <f>S283*H283</f>
        <v>0</v>
      </c>
      <c r="AR283" s="17" t="s">
        <v>200</v>
      </c>
      <c r="AT283" s="17" t="s">
        <v>223</v>
      </c>
      <c r="AU283" s="17" t="s">
        <v>165</v>
      </c>
      <c r="AY283" s="17" t="s">
        <v>157</v>
      </c>
      <c r="BE283" s="214">
        <f>IF(N283="základní",J283,0)</f>
        <v>0</v>
      </c>
      <c r="BF283" s="214">
        <f>IF(N283="snížená",J283,0)</f>
        <v>0</v>
      </c>
      <c r="BG283" s="214">
        <f>IF(N283="zákl. přenesená",J283,0)</f>
        <v>0</v>
      </c>
      <c r="BH283" s="214">
        <f>IF(N283="sníž. přenesená",J283,0)</f>
        <v>0</v>
      </c>
      <c r="BI283" s="214">
        <f>IF(N283="nulová",J283,0)</f>
        <v>0</v>
      </c>
      <c r="BJ283" s="17" t="s">
        <v>165</v>
      </c>
      <c r="BK283" s="214">
        <f>ROUND(I283*H283,0)</f>
        <v>0</v>
      </c>
      <c r="BL283" s="17" t="s">
        <v>164</v>
      </c>
      <c r="BM283" s="17" t="s">
        <v>3776</v>
      </c>
    </row>
    <row r="284" spans="2:51" s="11" customFormat="1" ht="12">
      <c r="B284" s="215"/>
      <c r="C284" s="216"/>
      <c r="D284" s="217" t="s">
        <v>167</v>
      </c>
      <c r="E284" s="218" t="s">
        <v>20</v>
      </c>
      <c r="F284" s="219" t="s">
        <v>3777</v>
      </c>
      <c r="G284" s="216"/>
      <c r="H284" s="220">
        <v>5</v>
      </c>
      <c r="I284" s="221"/>
      <c r="J284" s="216"/>
      <c r="K284" s="216"/>
      <c r="L284" s="222"/>
      <c r="M284" s="223"/>
      <c r="N284" s="224"/>
      <c r="O284" s="224"/>
      <c r="P284" s="224"/>
      <c r="Q284" s="224"/>
      <c r="R284" s="224"/>
      <c r="S284" s="224"/>
      <c r="T284" s="225"/>
      <c r="AT284" s="226" t="s">
        <v>167</v>
      </c>
      <c r="AU284" s="226" t="s">
        <v>165</v>
      </c>
      <c r="AV284" s="11" t="s">
        <v>165</v>
      </c>
      <c r="AW284" s="11" t="s">
        <v>34</v>
      </c>
      <c r="AX284" s="11" t="s">
        <v>8</v>
      </c>
      <c r="AY284" s="226" t="s">
        <v>157</v>
      </c>
    </row>
    <row r="285" spans="2:65" s="1" customFormat="1" ht="16.5" customHeight="1">
      <c r="B285" s="38"/>
      <c r="C285" s="248" t="s">
        <v>747</v>
      </c>
      <c r="D285" s="248" t="s">
        <v>223</v>
      </c>
      <c r="E285" s="249" t="s">
        <v>550</v>
      </c>
      <c r="F285" s="250" t="s">
        <v>3778</v>
      </c>
      <c r="G285" s="251" t="s">
        <v>541</v>
      </c>
      <c r="H285" s="252">
        <v>100</v>
      </c>
      <c r="I285" s="253"/>
      <c r="J285" s="252">
        <f>ROUND(I285*H285,0)</f>
        <v>0</v>
      </c>
      <c r="K285" s="250" t="s">
        <v>209</v>
      </c>
      <c r="L285" s="254"/>
      <c r="M285" s="255" t="s">
        <v>20</v>
      </c>
      <c r="N285" s="256" t="s">
        <v>46</v>
      </c>
      <c r="O285" s="79"/>
      <c r="P285" s="212">
        <f>O285*H285</f>
        <v>0</v>
      </c>
      <c r="Q285" s="212">
        <v>0</v>
      </c>
      <c r="R285" s="212">
        <f>Q285*H285</f>
        <v>0</v>
      </c>
      <c r="S285" s="212">
        <v>0</v>
      </c>
      <c r="T285" s="213">
        <f>S285*H285</f>
        <v>0</v>
      </c>
      <c r="AR285" s="17" t="s">
        <v>200</v>
      </c>
      <c r="AT285" s="17" t="s">
        <v>223</v>
      </c>
      <c r="AU285" s="17" t="s">
        <v>165</v>
      </c>
      <c r="AY285" s="17" t="s">
        <v>157</v>
      </c>
      <c r="BE285" s="214">
        <f>IF(N285="základní",J285,0)</f>
        <v>0</v>
      </c>
      <c r="BF285" s="214">
        <f>IF(N285="snížená",J285,0)</f>
        <v>0</v>
      </c>
      <c r="BG285" s="214">
        <f>IF(N285="zákl. přenesená",J285,0)</f>
        <v>0</v>
      </c>
      <c r="BH285" s="214">
        <f>IF(N285="sníž. přenesená",J285,0)</f>
        <v>0</v>
      </c>
      <c r="BI285" s="214">
        <f>IF(N285="nulová",J285,0)</f>
        <v>0</v>
      </c>
      <c r="BJ285" s="17" t="s">
        <v>165</v>
      </c>
      <c r="BK285" s="214">
        <f>ROUND(I285*H285,0)</f>
        <v>0</v>
      </c>
      <c r="BL285" s="17" t="s">
        <v>164</v>
      </c>
      <c r="BM285" s="17" t="s">
        <v>3779</v>
      </c>
    </row>
    <row r="286" spans="2:51" s="11" customFormat="1" ht="12">
      <c r="B286" s="215"/>
      <c r="C286" s="216"/>
      <c r="D286" s="217" t="s">
        <v>167</v>
      </c>
      <c r="E286" s="218" t="s">
        <v>20</v>
      </c>
      <c r="F286" s="219" t="s">
        <v>3780</v>
      </c>
      <c r="G286" s="216"/>
      <c r="H286" s="220">
        <v>100</v>
      </c>
      <c r="I286" s="221"/>
      <c r="J286" s="216"/>
      <c r="K286" s="216"/>
      <c r="L286" s="222"/>
      <c r="M286" s="223"/>
      <c r="N286" s="224"/>
      <c r="O286" s="224"/>
      <c r="P286" s="224"/>
      <c r="Q286" s="224"/>
      <c r="R286" s="224"/>
      <c r="S286" s="224"/>
      <c r="T286" s="225"/>
      <c r="AT286" s="226" t="s">
        <v>167</v>
      </c>
      <c r="AU286" s="226" t="s">
        <v>165</v>
      </c>
      <c r="AV286" s="11" t="s">
        <v>165</v>
      </c>
      <c r="AW286" s="11" t="s">
        <v>34</v>
      </c>
      <c r="AX286" s="11" t="s">
        <v>8</v>
      </c>
      <c r="AY286" s="226" t="s">
        <v>157</v>
      </c>
    </row>
    <row r="287" spans="2:63" s="10" customFormat="1" ht="25.9" customHeight="1">
      <c r="B287" s="188"/>
      <c r="C287" s="189"/>
      <c r="D287" s="190" t="s">
        <v>73</v>
      </c>
      <c r="E287" s="191" t="s">
        <v>223</v>
      </c>
      <c r="F287" s="191" t="s">
        <v>1347</v>
      </c>
      <c r="G287" s="189"/>
      <c r="H287" s="189"/>
      <c r="I287" s="192"/>
      <c r="J287" s="193">
        <f>BK287</f>
        <v>0</v>
      </c>
      <c r="K287" s="189"/>
      <c r="L287" s="194"/>
      <c r="M287" s="195"/>
      <c r="N287" s="196"/>
      <c r="O287" s="196"/>
      <c r="P287" s="197">
        <f>P288</f>
        <v>0</v>
      </c>
      <c r="Q287" s="196"/>
      <c r="R287" s="197">
        <f>R288</f>
        <v>0.0104025</v>
      </c>
      <c r="S287" s="196"/>
      <c r="T287" s="198">
        <f>T288</f>
        <v>0</v>
      </c>
      <c r="AR287" s="199" t="s">
        <v>175</v>
      </c>
      <c r="AT287" s="200" t="s">
        <v>73</v>
      </c>
      <c r="AU287" s="200" t="s">
        <v>74</v>
      </c>
      <c r="AY287" s="199" t="s">
        <v>157</v>
      </c>
      <c r="BK287" s="201">
        <f>BK288</f>
        <v>0</v>
      </c>
    </row>
    <row r="288" spans="2:63" s="10" customFormat="1" ht="22.8" customHeight="1">
      <c r="B288" s="188"/>
      <c r="C288" s="189"/>
      <c r="D288" s="190" t="s">
        <v>73</v>
      </c>
      <c r="E288" s="202" t="s">
        <v>1348</v>
      </c>
      <c r="F288" s="202" t="s">
        <v>1730</v>
      </c>
      <c r="G288" s="189"/>
      <c r="H288" s="189"/>
      <c r="I288" s="192"/>
      <c r="J288" s="203">
        <f>BK288</f>
        <v>0</v>
      </c>
      <c r="K288" s="189"/>
      <c r="L288" s="194"/>
      <c r="M288" s="195"/>
      <c r="N288" s="196"/>
      <c r="O288" s="196"/>
      <c r="P288" s="197">
        <f>SUM(P289:P360)</f>
        <v>0</v>
      </c>
      <c r="Q288" s="196"/>
      <c r="R288" s="197">
        <f>SUM(R289:R360)</f>
        <v>0.0104025</v>
      </c>
      <c r="S288" s="196"/>
      <c r="T288" s="198">
        <f>SUM(T289:T360)</f>
        <v>0</v>
      </c>
      <c r="AR288" s="199" t="s">
        <v>175</v>
      </c>
      <c r="AT288" s="200" t="s">
        <v>73</v>
      </c>
      <c r="AU288" s="200" t="s">
        <v>8</v>
      </c>
      <c r="AY288" s="199" t="s">
        <v>157</v>
      </c>
      <c r="BK288" s="201">
        <f>SUM(BK289:BK360)</f>
        <v>0</v>
      </c>
    </row>
    <row r="289" spans="2:65" s="1" customFormat="1" ht="22.5" customHeight="1">
      <c r="B289" s="38"/>
      <c r="C289" s="204" t="s">
        <v>751</v>
      </c>
      <c r="D289" s="204" t="s">
        <v>159</v>
      </c>
      <c r="E289" s="205" t="s">
        <v>1731</v>
      </c>
      <c r="F289" s="206" t="s">
        <v>1732</v>
      </c>
      <c r="G289" s="207" t="s">
        <v>231</v>
      </c>
      <c r="H289" s="208">
        <v>63</v>
      </c>
      <c r="I289" s="209"/>
      <c r="J289" s="208">
        <f>ROUND(I289*H289,0)</f>
        <v>0</v>
      </c>
      <c r="K289" s="206" t="s">
        <v>209</v>
      </c>
      <c r="L289" s="43"/>
      <c r="M289" s="210" t="s">
        <v>20</v>
      </c>
      <c r="N289" s="211" t="s">
        <v>46</v>
      </c>
      <c r="O289" s="79"/>
      <c r="P289" s="212">
        <f>O289*H289</f>
        <v>0</v>
      </c>
      <c r="Q289" s="212">
        <v>0</v>
      </c>
      <c r="R289" s="212">
        <f>Q289*H289</f>
        <v>0</v>
      </c>
      <c r="S289" s="212">
        <v>0</v>
      </c>
      <c r="T289" s="213">
        <f>S289*H289</f>
        <v>0</v>
      </c>
      <c r="AR289" s="17" t="s">
        <v>538</v>
      </c>
      <c r="AT289" s="17" t="s">
        <v>159</v>
      </c>
      <c r="AU289" s="17" t="s">
        <v>165</v>
      </c>
      <c r="AY289" s="17" t="s">
        <v>157</v>
      </c>
      <c r="BE289" s="214">
        <f>IF(N289="základní",J289,0)</f>
        <v>0</v>
      </c>
      <c r="BF289" s="214">
        <f>IF(N289="snížená",J289,0)</f>
        <v>0</v>
      </c>
      <c r="BG289" s="214">
        <f>IF(N289="zákl. přenesená",J289,0)</f>
        <v>0</v>
      </c>
      <c r="BH289" s="214">
        <f>IF(N289="sníž. přenesená",J289,0)</f>
        <v>0</v>
      </c>
      <c r="BI289" s="214">
        <f>IF(N289="nulová",J289,0)</f>
        <v>0</v>
      </c>
      <c r="BJ289" s="17" t="s">
        <v>165</v>
      </c>
      <c r="BK289" s="214">
        <f>ROUND(I289*H289,0)</f>
        <v>0</v>
      </c>
      <c r="BL289" s="17" t="s">
        <v>538</v>
      </c>
      <c r="BM289" s="17" t="s">
        <v>3781</v>
      </c>
    </row>
    <row r="290" spans="2:51" s="11" customFormat="1" ht="12">
      <c r="B290" s="215"/>
      <c r="C290" s="216"/>
      <c r="D290" s="217" t="s">
        <v>167</v>
      </c>
      <c r="E290" s="218" t="s">
        <v>20</v>
      </c>
      <c r="F290" s="219" t="s">
        <v>3782</v>
      </c>
      <c r="G290" s="216"/>
      <c r="H290" s="220">
        <v>63</v>
      </c>
      <c r="I290" s="221"/>
      <c r="J290" s="216"/>
      <c r="K290" s="216"/>
      <c r="L290" s="222"/>
      <c r="M290" s="223"/>
      <c r="N290" s="224"/>
      <c r="O290" s="224"/>
      <c r="P290" s="224"/>
      <c r="Q290" s="224"/>
      <c r="R290" s="224"/>
      <c r="S290" s="224"/>
      <c r="T290" s="225"/>
      <c r="AT290" s="226" t="s">
        <v>167</v>
      </c>
      <c r="AU290" s="226" t="s">
        <v>165</v>
      </c>
      <c r="AV290" s="11" t="s">
        <v>165</v>
      </c>
      <c r="AW290" s="11" t="s">
        <v>34</v>
      </c>
      <c r="AX290" s="11" t="s">
        <v>8</v>
      </c>
      <c r="AY290" s="226" t="s">
        <v>157</v>
      </c>
    </row>
    <row r="291" spans="2:65" s="1" customFormat="1" ht="22.5" customHeight="1">
      <c r="B291" s="38"/>
      <c r="C291" s="204" t="s">
        <v>755</v>
      </c>
      <c r="D291" s="204" t="s">
        <v>159</v>
      </c>
      <c r="E291" s="205" t="s">
        <v>1735</v>
      </c>
      <c r="F291" s="206" t="s">
        <v>1736</v>
      </c>
      <c r="G291" s="207" t="s">
        <v>231</v>
      </c>
      <c r="H291" s="208">
        <v>11</v>
      </c>
      <c r="I291" s="209"/>
      <c r="J291" s="208">
        <f>ROUND(I291*H291,0)</f>
        <v>0</v>
      </c>
      <c r="K291" s="206" t="s">
        <v>209</v>
      </c>
      <c r="L291" s="43"/>
      <c r="M291" s="210" t="s">
        <v>20</v>
      </c>
      <c r="N291" s="211" t="s">
        <v>46</v>
      </c>
      <c r="O291" s="79"/>
      <c r="P291" s="212">
        <f>O291*H291</f>
        <v>0</v>
      </c>
      <c r="Q291" s="212">
        <v>0</v>
      </c>
      <c r="R291" s="212">
        <f>Q291*H291</f>
        <v>0</v>
      </c>
      <c r="S291" s="212">
        <v>0</v>
      </c>
      <c r="T291" s="213">
        <f>S291*H291</f>
        <v>0</v>
      </c>
      <c r="AR291" s="17" t="s">
        <v>538</v>
      </c>
      <c r="AT291" s="17" t="s">
        <v>159</v>
      </c>
      <c r="AU291" s="17" t="s">
        <v>165</v>
      </c>
      <c r="AY291" s="17" t="s">
        <v>157</v>
      </c>
      <c r="BE291" s="214">
        <f>IF(N291="základní",J291,0)</f>
        <v>0</v>
      </c>
      <c r="BF291" s="214">
        <f>IF(N291="snížená",J291,0)</f>
        <v>0</v>
      </c>
      <c r="BG291" s="214">
        <f>IF(N291="zákl. přenesená",J291,0)</f>
        <v>0</v>
      </c>
      <c r="BH291" s="214">
        <f>IF(N291="sníž. přenesená",J291,0)</f>
        <v>0</v>
      </c>
      <c r="BI291" s="214">
        <f>IF(N291="nulová",J291,0)</f>
        <v>0</v>
      </c>
      <c r="BJ291" s="17" t="s">
        <v>165</v>
      </c>
      <c r="BK291" s="214">
        <f>ROUND(I291*H291,0)</f>
        <v>0</v>
      </c>
      <c r="BL291" s="17" t="s">
        <v>538</v>
      </c>
      <c r="BM291" s="17" t="s">
        <v>3783</v>
      </c>
    </row>
    <row r="292" spans="2:51" s="11" customFormat="1" ht="12">
      <c r="B292" s="215"/>
      <c r="C292" s="216"/>
      <c r="D292" s="217" t="s">
        <v>167</v>
      </c>
      <c r="E292" s="218" t="s">
        <v>20</v>
      </c>
      <c r="F292" s="219" t="s">
        <v>3784</v>
      </c>
      <c r="G292" s="216"/>
      <c r="H292" s="220">
        <v>11</v>
      </c>
      <c r="I292" s="221"/>
      <c r="J292" s="216"/>
      <c r="K292" s="216"/>
      <c r="L292" s="222"/>
      <c r="M292" s="223"/>
      <c r="N292" s="224"/>
      <c r="O292" s="224"/>
      <c r="P292" s="224"/>
      <c r="Q292" s="224"/>
      <c r="R292" s="224"/>
      <c r="S292" s="224"/>
      <c r="T292" s="225"/>
      <c r="AT292" s="226" t="s">
        <v>167</v>
      </c>
      <c r="AU292" s="226" t="s">
        <v>165</v>
      </c>
      <c r="AV292" s="11" t="s">
        <v>165</v>
      </c>
      <c r="AW292" s="11" t="s">
        <v>34</v>
      </c>
      <c r="AX292" s="11" t="s">
        <v>8</v>
      </c>
      <c r="AY292" s="226" t="s">
        <v>157</v>
      </c>
    </row>
    <row r="293" spans="2:65" s="1" customFormat="1" ht="22.5" customHeight="1">
      <c r="B293" s="38"/>
      <c r="C293" s="204" t="s">
        <v>759</v>
      </c>
      <c r="D293" s="204" t="s">
        <v>159</v>
      </c>
      <c r="E293" s="205" t="s">
        <v>1739</v>
      </c>
      <c r="F293" s="206" t="s">
        <v>1740</v>
      </c>
      <c r="G293" s="207" t="s">
        <v>707</v>
      </c>
      <c r="H293" s="208">
        <v>14</v>
      </c>
      <c r="I293" s="209"/>
      <c r="J293" s="208">
        <f>ROUND(I293*H293,0)</f>
        <v>0</v>
      </c>
      <c r="K293" s="206" t="s">
        <v>209</v>
      </c>
      <c r="L293" s="43"/>
      <c r="M293" s="210" t="s">
        <v>20</v>
      </c>
      <c r="N293" s="211" t="s">
        <v>46</v>
      </c>
      <c r="O293" s="79"/>
      <c r="P293" s="212">
        <f>O293*H293</f>
        <v>0</v>
      </c>
      <c r="Q293" s="212">
        <v>0</v>
      </c>
      <c r="R293" s="212">
        <f>Q293*H293</f>
        <v>0</v>
      </c>
      <c r="S293" s="212">
        <v>0</v>
      </c>
      <c r="T293" s="213">
        <f>S293*H293</f>
        <v>0</v>
      </c>
      <c r="AR293" s="17" t="s">
        <v>538</v>
      </c>
      <c r="AT293" s="17" t="s">
        <v>159</v>
      </c>
      <c r="AU293" s="17" t="s">
        <v>165</v>
      </c>
      <c r="AY293" s="17" t="s">
        <v>157</v>
      </c>
      <c r="BE293" s="214">
        <f>IF(N293="základní",J293,0)</f>
        <v>0</v>
      </c>
      <c r="BF293" s="214">
        <f>IF(N293="snížená",J293,0)</f>
        <v>0</v>
      </c>
      <c r="BG293" s="214">
        <f>IF(N293="zákl. přenesená",J293,0)</f>
        <v>0</v>
      </c>
      <c r="BH293" s="214">
        <f>IF(N293="sníž. přenesená",J293,0)</f>
        <v>0</v>
      </c>
      <c r="BI293" s="214">
        <f>IF(N293="nulová",J293,0)</f>
        <v>0</v>
      </c>
      <c r="BJ293" s="17" t="s">
        <v>165</v>
      </c>
      <c r="BK293" s="214">
        <f>ROUND(I293*H293,0)</f>
        <v>0</v>
      </c>
      <c r="BL293" s="17" t="s">
        <v>538</v>
      </c>
      <c r="BM293" s="17" t="s">
        <v>3785</v>
      </c>
    </row>
    <row r="294" spans="2:51" s="11" customFormat="1" ht="12">
      <c r="B294" s="215"/>
      <c r="C294" s="216"/>
      <c r="D294" s="217" t="s">
        <v>167</v>
      </c>
      <c r="E294" s="218" t="s">
        <v>20</v>
      </c>
      <c r="F294" s="219" t="s">
        <v>3786</v>
      </c>
      <c r="G294" s="216"/>
      <c r="H294" s="220">
        <v>14</v>
      </c>
      <c r="I294" s="221"/>
      <c r="J294" s="216"/>
      <c r="K294" s="216"/>
      <c r="L294" s="222"/>
      <c r="M294" s="223"/>
      <c r="N294" s="224"/>
      <c r="O294" s="224"/>
      <c r="P294" s="224"/>
      <c r="Q294" s="224"/>
      <c r="R294" s="224"/>
      <c r="S294" s="224"/>
      <c r="T294" s="225"/>
      <c r="AT294" s="226" t="s">
        <v>167</v>
      </c>
      <c r="AU294" s="226" t="s">
        <v>165</v>
      </c>
      <c r="AV294" s="11" t="s">
        <v>165</v>
      </c>
      <c r="AW294" s="11" t="s">
        <v>34</v>
      </c>
      <c r="AX294" s="11" t="s">
        <v>8</v>
      </c>
      <c r="AY294" s="226" t="s">
        <v>157</v>
      </c>
    </row>
    <row r="295" spans="2:65" s="1" customFormat="1" ht="22.5" customHeight="1">
      <c r="B295" s="38"/>
      <c r="C295" s="204" t="s">
        <v>763</v>
      </c>
      <c r="D295" s="204" t="s">
        <v>159</v>
      </c>
      <c r="E295" s="205" t="s">
        <v>1743</v>
      </c>
      <c r="F295" s="206" t="s">
        <v>1744</v>
      </c>
      <c r="G295" s="207" t="s">
        <v>707</v>
      </c>
      <c r="H295" s="208">
        <v>216</v>
      </c>
      <c r="I295" s="209"/>
      <c r="J295" s="208">
        <f>ROUND(I295*H295,0)</f>
        <v>0</v>
      </c>
      <c r="K295" s="206" t="s">
        <v>163</v>
      </c>
      <c r="L295" s="43"/>
      <c r="M295" s="210" t="s">
        <v>20</v>
      </c>
      <c r="N295" s="211" t="s">
        <v>46</v>
      </c>
      <c r="O295" s="79"/>
      <c r="P295" s="212">
        <f>O295*H295</f>
        <v>0</v>
      </c>
      <c r="Q295" s="212">
        <v>0</v>
      </c>
      <c r="R295" s="212">
        <f>Q295*H295</f>
        <v>0</v>
      </c>
      <c r="S295" s="212">
        <v>0</v>
      </c>
      <c r="T295" s="213">
        <f>S295*H295</f>
        <v>0</v>
      </c>
      <c r="AR295" s="17" t="s">
        <v>538</v>
      </c>
      <c r="AT295" s="17" t="s">
        <v>159</v>
      </c>
      <c r="AU295" s="17" t="s">
        <v>165</v>
      </c>
      <c r="AY295" s="17" t="s">
        <v>157</v>
      </c>
      <c r="BE295" s="214">
        <f>IF(N295="základní",J295,0)</f>
        <v>0</v>
      </c>
      <c r="BF295" s="214">
        <f>IF(N295="snížená",J295,0)</f>
        <v>0</v>
      </c>
      <c r="BG295" s="214">
        <f>IF(N295="zákl. přenesená",J295,0)</f>
        <v>0</v>
      </c>
      <c r="BH295" s="214">
        <f>IF(N295="sníž. přenesená",J295,0)</f>
        <v>0</v>
      </c>
      <c r="BI295" s="214">
        <f>IF(N295="nulová",J295,0)</f>
        <v>0</v>
      </c>
      <c r="BJ295" s="17" t="s">
        <v>165</v>
      </c>
      <c r="BK295" s="214">
        <f>ROUND(I295*H295,0)</f>
        <v>0</v>
      </c>
      <c r="BL295" s="17" t="s">
        <v>538</v>
      </c>
      <c r="BM295" s="17" t="s">
        <v>3787</v>
      </c>
    </row>
    <row r="296" spans="2:51" s="11" customFormat="1" ht="12">
      <c r="B296" s="215"/>
      <c r="C296" s="216"/>
      <c r="D296" s="217" t="s">
        <v>167</v>
      </c>
      <c r="E296" s="218" t="s">
        <v>20</v>
      </c>
      <c r="F296" s="219" t="s">
        <v>3788</v>
      </c>
      <c r="G296" s="216"/>
      <c r="H296" s="220">
        <v>216</v>
      </c>
      <c r="I296" s="221"/>
      <c r="J296" s="216"/>
      <c r="K296" s="216"/>
      <c r="L296" s="222"/>
      <c r="M296" s="223"/>
      <c r="N296" s="224"/>
      <c r="O296" s="224"/>
      <c r="P296" s="224"/>
      <c r="Q296" s="224"/>
      <c r="R296" s="224"/>
      <c r="S296" s="224"/>
      <c r="T296" s="225"/>
      <c r="AT296" s="226" t="s">
        <v>167</v>
      </c>
      <c r="AU296" s="226" t="s">
        <v>165</v>
      </c>
      <c r="AV296" s="11" t="s">
        <v>165</v>
      </c>
      <c r="AW296" s="11" t="s">
        <v>34</v>
      </c>
      <c r="AX296" s="11" t="s">
        <v>8</v>
      </c>
      <c r="AY296" s="226" t="s">
        <v>157</v>
      </c>
    </row>
    <row r="297" spans="2:65" s="1" customFormat="1" ht="16.5" customHeight="1">
      <c r="B297" s="38"/>
      <c r="C297" s="204" t="s">
        <v>767</v>
      </c>
      <c r="D297" s="204" t="s">
        <v>159</v>
      </c>
      <c r="E297" s="205" t="s">
        <v>1747</v>
      </c>
      <c r="F297" s="206" t="s">
        <v>1748</v>
      </c>
      <c r="G297" s="207" t="s">
        <v>707</v>
      </c>
      <c r="H297" s="208">
        <v>7</v>
      </c>
      <c r="I297" s="209"/>
      <c r="J297" s="208">
        <f>ROUND(I297*H297,0)</f>
        <v>0</v>
      </c>
      <c r="K297" s="206" t="s">
        <v>163</v>
      </c>
      <c r="L297" s="43"/>
      <c r="M297" s="210" t="s">
        <v>20</v>
      </c>
      <c r="N297" s="211" t="s">
        <v>46</v>
      </c>
      <c r="O297" s="79"/>
      <c r="P297" s="212">
        <f>O297*H297</f>
        <v>0</v>
      </c>
      <c r="Q297" s="212">
        <v>0</v>
      </c>
      <c r="R297" s="212">
        <f>Q297*H297</f>
        <v>0</v>
      </c>
      <c r="S297" s="212">
        <v>0</v>
      </c>
      <c r="T297" s="213">
        <f>S297*H297</f>
        <v>0</v>
      </c>
      <c r="AR297" s="17" t="s">
        <v>538</v>
      </c>
      <c r="AT297" s="17" t="s">
        <v>159</v>
      </c>
      <c r="AU297" s="17" t="s">
        <v>165</v>
      </c>
      <c r="AY297" s="17" t="s">
        <v>157</v>
      </c>
      <c r="BE297" s="214">
        <f>IF(N297="základní",J297,0)</f>
        <v>0</v>
      </c>
      <c r="BF297" s="214">
        <f>IF(N297="snížená",J297,0)</f>
        <v>0</v>
      </c>
      <c r="BG297" s="214">
        <f>IF(N297="zákl. přenesená",J297,0)</f>
        <v>0</v>
      </c>
      <c r="BH297" s="214">
        <f>IF(N297="sníž. přenesená",J297,0)</f>
        <v>0</v>
      </c>
      <c r="BI297" s="214">
        <f>IF(N297="nulová",J297,0)</f>
        <v>0</v>
      </c>
      <c r="BJ297" s="17" t="s">
        <v>165</v>
      </c>
      <c r="BK297" s="214">
        <f>ROUND(I297*H297,0)</f>
        <v>0</v>
      </c>
      <c r="BL297" s="17" t="s">
        <v>538</v>
      </c>
      <c r="BM297" s="17" t="s">
        <v>3789</v>
      </c>
    </row>
    <row r="298" spans="2:51" s="11" customFormat="1" ht="12">
      <c r="B298" s="215"/>
      <c r="C298" s="216"/>
      <c r="D298" s="217" t="s">
        <v>167</v>
      </c>
      <c r="E298" s="218" t="s">
        <v>20</v>
      </c>
      <c r="F298" s="219" t="s">
        <v>2768</v>
      </c>
      <c r="G298" s="216"/>
      <c r="H298" s="220">
        <v>7</v>
      </c>
      <c r="I298" s="221"/>
      <c r="J298" s="216"/>
      <c r="K298" s="216"/>
      <c r="L298" s="222"/>
      <c r="M298" s="223"/>
      <c r="N298" s="224"/>
      <c r="O298" s="224"/>
      <c r="P298" s="224"/>
      <c r="Q298" s="224"/>
      <c r="R298" s="224"/>
      <c r="S298" s="224"/>
      <c r="T298" s="225"/>
      <c r="AT298" s="226" t="s">
        <v>167</v>
      </c>
      <c r="AU298" s="226" t="s">
        <v>165</v>
      </c>
      <c r="AV298" s="11" t="s">
        <v>165</v>
      </c>
      <c r="AW298" s="11" t="s">
        <v>34</v>
      </c>
      <c r="AX298" s="11" t="s">
        <v>8</v>
      </c>
      <c r="AY298" s="226" t="s">
        <v>157</v>
      </c>
    </row>
    <row r="299" spans="2:65" s="1" customFormat="1" ht="16.5" customHeight="1">
      <c r="B299" s="38"/>
      <c r="C299" s="248" t="s">
        <v>771</v>
      </c>
      <c r="D299" s="248" t="s">
        <v>223</v>
      </c>
      <c r="E299" s="249" t="s">
        <v>1751</v>
      </c>
      <c r="F299" s="250" t="s">
        <v>1752</v>
      </c>
      <c r="G299" s="251" t="s">
        <v>434</v>
      </c>
      <c r="H299" s="252">
        <v>14</v>
      </c>
      <c r="I299" s="253"/>
      <c r="J299" s="252">
        <f>ROUND(I299*H299,0)</f>
        <v>0</v>
      </c>
      <c r="K299" s="250" t="s">
        <v>209</v>
      </c>
      <c r="L299" s="254"/>
      <c r="M299" s="255" t="s">
        <v>20</v>
      </c>
      <c r="N299" s="256" t="s">
        <v>46</v>
      </c>
      <c r="O299" s="79"/>
      <c r="P299" s="212">
        <f>O299*H299</f>
        <v>0</v>
      </c>
      <c r="Q299" s="212">
        <v>0</v>
      </c>
      <c r="R299" s="212">
        <f>Q299*H299</f>
        <v>0</v>
      </c>
      <c r="S299" s="212">
        <v>0</v>
      </c>
      <c r="T299" s="213">
        <f>S299*H299</f>
        <v>0</v>
      </c>
      <c r="AR299" s="17" t="s">
        <v>1353</v>
      </c>
      <c r="AT299" s="17" t="s">
        <v>223</v>
      </c>
      <c r="AU299" s="17" t="s">
        <v>165</v>
      </c>
      <c r="AY299" s="17" t="s">
        <v>157</v>
      </c>
      <c r="BE299" s="214">
        <f>IF(N299="základní",J299,0)</f>
        <v>0</v>
      </c>
      <c r="BF299" s="214">
        <f>IF(N299="snížená",J299,0)</f>
        <v>0</v>
      </c>
      <c r="BG299" s="214">
        <f>IF(N299="zákl. přenesená",J299,0)</f>
        <v>0</v>
      </c>
      <c r="BH299" s="214">
        <f>IF(N299="sníž. přenesená",J299,0)</f>
        <v>0</v>
      </c>
      <c r="BI299" s="214">
        <f>IF(N299="nulová",J299,0)</f>
        <v>0</v>
      </c>
      <c r="BJ299" s="17" t="s">
        <v>165</v>
      </c>
      <c r="BK299" s="214">
        <f>ROUND(I299*H299,0)</f>
        <v>0</v>
      </c>
      <c r="BL299" s="17" t="s">
        <v>538</v>
      </c>
      <c r="BM299" s="17" t="s">
        <v>3790</v>
      </c>
    </row>
    <row r="300" spans="2:51" s="11" customFormat="1" ht="12">
      <c r="B300" s="215"/>
      <c r="C300" s="216"/>
      <c r="D300" s="217" t="s">
        <v>167</v>
      </c>
      <c r="E300" s="218" t="s">
        <v>20</v>
      </c>
      <c r="F300" s="219" t="s">
        <v>3791</v>
      </c>
      <c r="G300" s="216"/>
      <c r="H300" s="220">
        <v>14</v>
      </c>
      <c r="I300" s="221"/>
      <c r="J300" s="216"/>
      <c r="K300" s="216"/>
      <c r="L300" s="222"/>
      <c r="M300" s="223"/>
      <c r="N300" s="224"/>
      <c r="O300" s="224"/>
      <c r="P300" s="224"/>
      <c r="Q300" s="224"/>
      <c r="R300" s="224"/>
      <c r="S300" s="224"/>
      <c r="T300" s="225"/>
      <c r="AT300" s="226" t="s">
        <v>167</v>
      </c>
      <c r="AU300" s="226" t="s">
        <v>165</v>
      </c>
      <c r="AV300" s="11" t="s">
        <v>165</v>
      </c>
      <c r="AW300" s="11" t="s">
        <v>34</v>
      </c>
      <c r="AX300" s="11" t="s">
        <v>8</v>
      </c>
      <c r="AY300" s="226" t="s">
        <v>157</v>
      </c>
    </row>
    <row r="301" spans="2:65" s="1" customFormat="1" ht="16.5" customHeight="1">
      <c r="B301" s="38"/>
      <c r="C301" s="248" t="s">
        <v>775</v>
      </c>
      <c r="D301" s="248" t="s">
        <v>223</v>
      </c>
      <c r="E301" s="249" t="s">
        <v>1755</v>
      </c>
      <c r="F301" s="250" t="s">
        <v>1756</v>
      </c>
      <c r="G301" s="251" t="s">
        <v>434</v>
      </c>
      <c r="H301" s="252">
        <v>8</v>
      </c>
      <c r="I301" s="253"/>
      <c r="J301" s="252">
        <f>ROUND(I301*H301,0)</f>
        <v>0</v>
      </c>
      <c r="K301" s="250" t="s">
        <v>209</v>
      </c>
      <c r="L301" s="254"/>
      <c r="M301" s="255" t="s">
        <v>20</v>
      </c>
      <c r="N301" s="256" t="s">
        <v>46</v>
      </c>
      <c r="O301" s="79"/>
      <c r="P301" s="212">
        <f>O301*H301</f>
        <v>0</v>
      </c>
      <c r="Q301" s="212">
        <v>0</v>
      </c>
      <c r="R301" s="212">
        <f>Q301*H301</f>
        <v>0</v>
      </c>
      <c r="S301" s="212">
        <v>0</v>
      </c>
      <c r="T301" s="213">
        <f>S301*H301</f>
        <v>0</v>
      </c>
      <c r="AR301" s="17" t="s">
        <v>1353</v>
      </c>
      <c r="AT301" s="17" t="s">
        <v>223</v>
      </c>
      <c r="AU301" s="17" t="s">
        <v>165</v>
      </c>
      <c r="AY301" s="17" t="s">
        <v>157</v>
      </c>
      <c r="BE301" s="214">
        <f>IF(N301="základní",J301,0)</f>
        <v>0</v>
      </c>
      <c r="BF301" s="214">
        <f>IF(N301="snížená",J301,0)</f>
        <v>0</v>
      </c>
      <c r="BG301" s="214">
        <f>IF(N301="zákl. přenesená",J301,0)</f>
        <v>0</v>
      </c>
      <c r="BH301" s="214">
        <f>IF(N301="sníž. přenesená",J301,0)</f>
        <v>0</v>
      </c>
      <c r="BI301" s="214">
        <f>IF(N301="nulová",J301,0)</f>
        <v>0</v>
      </c>
      <c r="BJ301" s="17" t="s">
        <v>165</v>
      </c>
      <c r="BK301" s="214">
        <f>ROUND(I301*H301,0)</f>
        <v>0</v>
      </c>
      <c r="BL301" s="17" t="s">
        <v>538</v>
      </c>
      <c r="BM301" s="17" t="s">
        <v>3792</v>
      </c>
    </row>
    <row r="302" spans="2:51" s="11" customFormat="1" ht="12">
      <c r="B302" s="215"/>
      <c r="C302" s="216"/>
      <c r="D302" s="217" t="s">
        <v>167</v>
      </c>
      <c r="E302" s="218" t="s">
        <v>20</v>
      </c>
      <c r="F302" s="219" t="s">
        <v>2709</v>
      </c>
      <c r="G302" s="216"/>
      <c r="H302" s="220">
        <v>8</v>
      </c>
      <c r="I302" s="221"/>
      <c r="J302" s="216"/>
      <c r="K302" s="216"/>
      <c r="L302" s="222"/>
      <c r="M302" s="223"/>
      <c r="N302" s="224"/>
      <c r="O302" s="224"/>
      <c r="P302" s="224"/>
      <c r="Q302" s="224"/>
      <c r="R302" s="224"/>
      <c r="S302" s="224"/>
      <c r="T302" s="225"/>
      <c r="AT302" s="226" t="s">
        <v>167</v>
      </c>
      <c r="AU302" s="226" t="s">
        <v>165</v>
      </c>
      <c r="AV302" s="11" t="s">
        <v>165</v>
      </c>
      <c r="AW302" s="11" t="s">
        <v>34</v>
      </c>
      <c r="AX302" s="11" t="s">
        <v>8</v>
      </c>
      <c r="AY302" s="226" t="s">
        <v>157</v>
      </c>
    </row>
    <row r="303" spans="2:65" s="1" customFormat="1" ht="16.5" customHeight="1">
      <c r="B303" s="38"/>
      <c r="C303" s="248" t="s">
        <v>779</v>
      </c>
      <c r="D303" s="248" t="s">
        <v>223</v>
      </c>
      <c r="E303" s="249" t="s">
        <v>1759</v>
      </c>
      <c r="F303" s="250" t="s">
        <v>1760</v>
      </c>
      <c r="G303" s="251" t="s">
        <v>434</v>
      </c>
      <c r="H303" s="252">
        <v>2</v>
      </c>
      <c r="I303" s="253"/>
      <c r="J303" s="252">
        <f>ROUND(I303*H303,0)</f>
        <v>0</v>
      </c>
      <c r="K303" s="250" t="s">
        <v>209</v>
      </c>
      <c r="L303" s="254"/>
      <c r="M303" s="255" t="s">
        <v>20</v>
      </c>
      <c r="N303" s="256" t="s">
        <v>46</v>
      </c>
      <c r="O303" s="79"/>
      <c r="P303" s="212">
        <f>O303*H303</f>
        <v>0</v>
      </c>
      <c r="Q303" s="212">
        <v>0</v>
      </c>
      <c r="R303" s="212">
        <f>Q303*H303</f>
        <v>0</v>
      </c>
      <c r="S303" s="212">
        <v>0</v>
      </c>
      <c r="T303" s="213">
        <f>S303*H303</f>
        <v>0</v>
      </c>
      <c r="AR303" s="17" t="s">
        <v>1353</v>
      </c>
      <c r="AT303" s="17" t="s">
        <v>223</v>
      </c>
      <c r="AU303" s="17" t="s">
        <v>165</v>
      </c>
      <c r="AY303" s="17" t="s">
        <v>157</v>
      </c>
      <c r="BE303" s="214">
        <f>IF(N303="základní",J303,0)</f>
        <v>0</v>
      </c>
      <c r="BF303" s="214">
        <f>IF(N303="snížená",J303,0)</f>
        <v>0</v>
      </c>
      <c r="BG303" s="214">
        <f>IF(N303="zákl. přenesená",J303,0)</f>
        <v>0</v>
      </c>
      <c r="BH303" s="214">
        <f>IF(N303="sníž. přenesená",J303,0)</f>
        <v>0</v>
      </c>
      <c r="BI303" s="214">
        <f>IF(N303="nulová",J303,0)</f>
        <v>0</v>
      </c>
      <c r="BJ303" s="17" t="s">
        <v>165</v>
      </c>
      <c r="BK303" s="214">
        <f>ROUND(I303*H303,0)</f>
        <v>0</v>
      </c>
      <c r="BL303" s="17" t="s">
        <v>538</v>
      </c>
      <c r="BM303" s="17" t="s">
        <v>3793</v>
      </c>
    </row>
    <row r="304" spans="2:51" s="11" customFormat="1" ht="12">
      <c r="B304" s="215"/>
      <c r="C304" s="216"/>
      <c r="D304" s="217" t="s">
        <v>167</v>
      </c>
      <c r="E304" s="218" t="s">
        <v>20</v>
      </c>
      <c r="F304" s="219" t="s">
        <v>165</v>
      </c>
      <c r="G304" s="216"/>
      <c r="H304" s="220">
        <v>2</v>
      </c>
      <c r="I304" s="221"/>
      <c r="J304" s="216"/>
      <c r="K304" s="216"/>
      <c r="L304" s="222"/>
      <c r="M304" s="223"/>
      <c r="N304" s="224"/>
      <c r="O304" s="224"/>
      <c r="P304" s="224"/>
      <c r="Q304" s="224"/>
      <c r="R304" s="224"/>
      <c r="S304" s="224"/>
      <c r="T304" s="225"/>
      <c r="AT304" s="226" t="s">
        <v>167</v>
      </c>
      <c r="AU304" s="226" t="s">
        <v>165</v>
      </c>
      <c r="AV304" s="11" t="s">
        <v>165</v>
      </c>
      <c r="AW304" s="11" t="s">
        <v>34</v>
      </c>
      <c r="AX304" s="11" t="s">
        <v>8</v>
      </c>
      <c r="AY304" s="226" t="s">
        <v>157</v>
      </c>
    </row>
    <row r="305" spans="2:65" s="1" customFormat="1" ht="16.5" customHeight="1">
      <c r="B305" s="38"/>
      <c r="C305" s="248" t="s">
        <v>783</v>
      </c>
      <c r="D305" s="248" t="s">
        <v>223</v>
      </c>
      <c r="E305" s="249" t="s">
        <v>1762</v>
      </c>
      <c r="F305" s="250" t="s">
        <v>1763</v>
      </c>
      <c r="G305" s="251" t="s">
        <v>434</v>
      </c>
      <c r="H305" s="252">
        <v>1</v>
      </c>
      <c r="I305" s="253"/>
      <c r="J305" s="252">
        <f>ROUND(I305*H305,0)</f>
        <v>0</v>
      </c>
      <c r="K305" s="250" t="s">
        <v>209</v>
      </c>
      <c r="L305" s="254"/>
      <c r="M305" s="255" t="s">
        <v>20</v>
      </c>
      <c r="N305" s="256" t="s">
        <v>46</v>
      </c>
      <c r="O305" s="79"/>
      <c r="P305" s="212">
        <f>O305*H305</f>
        <v>0</v>
      </c>
      <c r="Q305" s="212">
        <v>0</v>
      </c>
      <c r="R305" s="212">
        <f>Q305*H305</f>
        <v>0</v>
      </c>
      <c r="S305" s="212">
        <v>0</v>
      </c>
      <c r="T305" s="213">
        <f>S305*H305</f>
        <v>0</v>
      </c>
      <c r="AR305" s="17" t="s">
        <v>1353</v>
      </c>
      <c r="AT305" s="17" t="s">
        <v>223</v>
      </c>
      <c r="AU305" s="17" t="s">
        <v>165</v>
      </c>
      <c r="AY305" s="17" t="s">
        <v>157</v>
      </c>
      <c r="BE305" s="214">
        <f>IF(N305="základní",J305,0)</f>
        <v>0</v>
      </c>
      <c r="BF305" s="214">
        <f>IF(N305="snížená",J305,0)</f>
        <v>0</v>
      </c>
      <c r="BG305" s="214">
        <f>IF(N305="zákl. přenesená",J305,0)</f>
        <v>0</v>
      </c>
      <c r="BH305" s="214">
        <f>IF(N305="sníž. přenesená",J305,0)</f>
        <v>0</v>
      </c>
      <c r="BI305" s="214">
        <f>IF(N305="nulová",J305,0)</f>
        <v>0</v>
      </c>
      <c r="BJ305" s="17" t="s">
        <v>165</v>
      </c>
      <c r="BK305" s="214">
        <f>ROUND(I305*H305,0)</f>
        <v>0</v>
      </c>
      <c r="BL305" s="17" t="s">
        <v>538</v>
      </c>
      <c r="BM305" s="17" t="s">
        <v>3794</v>
      </c>
    </row>
    <row r="306" spans="2:51" s="11" customFormat="1" ht="12">
      <c r="B306" s="215"/>
      <c r="C306" s="216"/>
      <c r="D306" s="217" t="s">
        <v>167</v>
      </c>
      <c r="E306" s="218" t="s">
        <v>20</v>
      </c>
      <c r="F306" s="219" t="s">
        <v>8</v>
      </c>
      <c r="G306" s="216"/>
      <c r="H306" s="220">
        <v>1</v>
      </c>
      <c r="I306" s="221"/>
      <c r="J306" s="216"/>
      <c r="K306" s="216"/>
      <c r="L306" s="222"/>
      <c r="M306" s="223"/>
      <c r="N306" s="224"/>
      <c r="O306" s="224"/>
      <c r="P306" s="224"/>
      <c r="Q306" s="224"/>
      <c r="R306" s="224"/>
      <c r="S306" s="224"/>
      <c r="T306" s="225"/>
      <c r="AT306" s="226" t="s">
        <v>167</v>
      </c>
      <c r="AU306" s="226" t="s">
        <v>165</v>
      </c>
      <c r="AV306" s="11" t="s">
        <v>165</v>
      </c>
      <c r="AW306" s="11" t="s">
        <v>34</v>
      </c>
      <c r="AX306" s="11" t="s">
        <v>8</v>
      </c>
      <c r="AY306" s="226" t="s">
        <v>157</v>
      </c>
    </row>
    <row r="307" spans="2:65" s="1" customFormat="1" ht="16.5" customHeight="1">
      <c r="B307" s="38"/>
      <c r="C307" s="248" t="s">
        <v>787</v>
      </c>
      <c r="D307" s="248" t="s">
        <v>223</v>
      </c>
      <c r="E307" s="249" t="s">
        <v>1765</v>
      </c>
      <c r="F307" s="250" t="s">
        <v>1766</v>
      </c>
      <c r="G307" s="251" t="s">
        <v>434</v>
      </c>
      <c r="H307" s="252">
        <v>6</v>
      </c>
      <c r="I307" s="253"/>
      <c r="J307" s="252">
        <f>ROUND(I307*H307,0)</f>
        <v>0</v>
      </c>
      <c r="K307" s="250" t="s">
        <v>209</v>
      </c>
      <c r="L307" s="254"/>
      <c r="M307" s="255" t="s">
        <v>20</v>
      </c>
      <c r="N307" s="256" t="s">
        <v>46</v>
      </c>
      <c r="O307" s="79"/>
      <c r="P307" s="212">
        <f>O307*H307</f>
        <v>0</v>
      </c>
      <c r="Q307" s="212">
        <v>0</v>
      </c>
      <c r="R307" s="212">
        <f>Q307*H307</f>
        <v>0</v>
      </c>
      <c r="S307" s="212">
        <v>0</v>
      </c>
      <c r="T307" s="213">
        <f>S307*H307</f>
        <v>0</v>
      </c>
      <c r="AR307" s="17" t="s">
        <v>1353</v>
      </c>
      <c r="AT307" s="17" t="s">
        <v>223</v>
      </c>
      <c r="AU307" s="17" t="s">
        <v>165</v>
      </c>
      <c r="AY307" s="17" t="s">
        <v>157</v>
      </c>
      <c r="BE307" s="214">
        <f>IF(N307="základní",J307,0)</f>
        <v>0</v>
      </c>
      <c r="BF307" s="214">
        <f>IF(N307="snížená",J307,0)</f>
        <v>0</v>
      </c>
      <c r="BG307" s="214">
        <f>IF(N307="zákl. přenesená",J307,0)</f>
        <v>0</v>
      </c>
      <c r="BH307" s="214">
        <f>IF(N307="sníž. přenesená",J307,0)</f>
        <v>0</v>
      </c>
      <c r="BI307" s="214">
        <f>IF(N307="nulová",J307,0)</f>
        <v>0</v>
      </c>
      <c r="BJ307" s="17" t="s">
        <v>165</v>
      </c>
      <c r="BK307" s="214">
        <f>ROUND(I307*H307,0)</f>
        <v>0</v>
      </c>
      <c r="BL307" s="17" t="s">
        <v>538</v>
      </c>
      <c r="BM307" s="17" t="s">
        <v>3795</v>
      </c>
    </row>
    <row r="308" spans="2:51" s="11" customFormat="1" ht="12">
      <c r="B308" s="215"/>
      <c r="C308" s="216"/>
      <c r="D308" s="217" t="s">
        <v>167</v>
      </c>
      <c r="E308" s="218" t="s">
        <v>20</v>
      </c>
      <c r="F308" s="219" t="s">
        <v>732</v>
      </c>
      <c r="G308" s="216"/>
      <c r="H308" s="220">
        <v>6</v>
      </c>
      <c r="I308" s="221"/>
      <c r="J308" s="216"/>
      <c r="K308" s="216"/>
      <c r="L308" s="222"/>
      <c r="M308" s="223"/>
      <c r="N308" s="224"/>
      <c r="O308" s="224"/>
      <c r="P308" s="224"/>
      <c r="Q308" s="224"/>
      <c r="R308" s="224"/>
      <c r="S308" s="224"/>
      <c r="T308" s="225"/>
      <c r="AT308" s="226" t="s">
        <v>167</v>
      </c>
      <c r="AU308" s="226" t="s">
        <v>165</v>
      </c>
      <c r="AV308" s="11" t="s">
        <v>165</v>
      </c>
      <c r="AW308" s="11" t="s">
        <v>34</v>
      </c>
      <c r="AX308" s="11" t="s">
        <v>8</v>
      </c>
      <c r="AY308" s="226" t="s">
        <v>157</v>
      </c>
    </row>
    <row r="309" spans="2:65" s="1" customFormat="1" ht="16.5" customHeight="1">
      <c r="B309" s="38"/>
      <c r="C309" s="248" t="s">
        <v>791</v>
      </c>
      <c r="D309" s="248" t="s">
        <v>223</v>
      </c>
      <c r="E309" s="249" t="s">
        <v>1768</v>
      </c>
      <c r="F309" s="250" t="s">
        <v>1769</v>
      </c>
      <c r="G309" s="251" t="s">
        <v>434</v>
      </c>
      <c r="H309" s="252">
        <v>6</v>
      </c>
      <c r="I309" s="253"/>
      <c r="J309" s="252">
        <f>ROUND(I309*H309,0)</f>
        <v>0</v>
      </c>
      <c r="K309" s="250" t="s">
        <v>209</v>
      </c>
      <c r="L309" s="254"/>
      <c r="M309" s="255" t="s">
        <v>20</v>
      </c>
      <c r="N309" s="256" t="s">
        <v>46</v>
      </c>
      <c r="O309" s="79"/>
      <c r="P309" s="212">
        <f>O309*H309</f>
        <v>0</v>
      </c>
      <c r="Q309" s="212">
        <v>0</v>
      </c>
      <c r="R309" s="212">
        <f>Q309*H309</f>
        <v>0</v>
      </c>
      <c r="S309" s="212">
        <v>0</v>
      </c>
      <c r="T309" s="213">
        <f>S309*H309</f>
        <v>0</v>
      </c>
      <c r="AR309" s="17" t="s">
        <v>1353</v>
      </c>
      <c r="AT309" s="17" t="s">
        <v>223</v>
      </c>
      <c r="AU309" s="17" t="s">
        <v>165</v>
      </c>
      <c r="AY309" s="17" t="s">
        <v>157</v>
      </c>
      <c r="BE309" s="214">
        <f>IF(N309="základní",J309,0)</f>
        <v>0</v>
      </c>
      <c r="BF309" s="214">
        <f>IF(N309="snížená",J309,0)</f>
        <v>0</v>
      </c>
      <c r="BG309" s="214">
        <f>IF(N309="zákl. přenesená",J309,0)</f>
        <v>0</v>
      </c>
      <c r="BH309" s="214">
        <f>IF(N309="sníž. přenesená",J309,0)</f>
        <v>0</v>
      </c>
      <c r="BI309" s="214">
        <f>IF(N309="nulová",J309,0)</f>
        <v>0</v>
      </c>
      <c r="BJ309" s="17" t="s">
        <v>165</v>
      </c>
      <c r="BK309" s="214">
        <f>ROUND(I309*H309,0)</f>
        <v>0</v>
      </c>
      <c r="BL309" s="17" t="s">
        <v>538</v>
      </c>
      <c r="BM309" s="17" t="s">
        <v>3796</v>
      </c>
    </row>
    <row r="310" spans="2:51" s="11" customFormat="1" ht="12">
      <c r="B310" s="215"/>
      <c r="C310" s="216"/>
      <c r="D310" s="217" t="s">
        <v>167</v>
      </c>
      <c r="E310" s="218" t="s">
        <v>20</v>
      </c>
      <c r="F310" s="219" t="s">
        <v>732</v>
      </c>
      <c r="G310" s="216"/>
      <c r="H310" s="220">
        <v>6</v>
      </c>
      <c r="I310" s="221"/>
      <c r="J310" s="216"/>
      <c r="K310" s="216"/>
      <c r="L310" s="222"/>
      <c r="M310" s="223"/>
      <c r="N310" s="224"/>
      <c r="O310" s="224"/>
      <c r="P310" s="224"/>
      <c r="Q310" s="224"/>
      <c r="R310" s="224"/>
      <c r="S310" s="224"/>
      <c r="T310" s="225"/>
      <c r="AT310" s="226" t="s">
        <v>167</v>
      </c>
      <c r="AU310" s="226" t="s">
        <v>165</v>
      </c>
      <c r="AV310" s="11" t="s">
        <v>165</v>
      </c>
      <c r="AW310" s="11" t="s">
        <v>34</v>
      </c>
      <c r="AX310" s="11" t="s">
        <v>8</v>
      </c>
      <c r="AY310" s="226" t="s">
        <v>157</v>
      </c>
    </row>
    <row r="311" spans="2:65" s="1" customFormat="1" ht="16.5" customHeight="1">
      <c r="B311" s="38"/>
      <c r="C311" s="248" t="s">
        <v>795</v>
      </c>
      <c r="D311" s="248" t="s">
        <v>223</v>
      </c>
      <c r="E311" s="249" t="s">
        <v>1771</v>
      </c>
      <c r="F311" s="250" t="s">
        <v>1772</v>
      </c>
      <c r="G311" s="251" t="s">
        <v>434</v>
      </c>
      <c r="H311" s="252">
        <v>2</v>
      </c>
      <c r="I311" s="253"/>
      <c r="J311" s="252">
        <f>ROUND(I311*H311,0)</f>
        <v>0</v>
      </c>
      <c r="K311" s="250" t="s">
        <v>209</v>
      </c>
      <c r="L311" s="254"/>
      <c r="M311" s="255" t="s">
        <v>20</v>
      </c>
      <c r="N311" s="256" t="s">
        <v>46</v>
      </c>
      <c r="O311" s="79"/>
      <c r="P311" s="212">
        <f>O311*H311</f>
        <v>0</v>
      </c>
      <c r="Q311" s="212">
        <v>0</v>
      </c>
      <c r="R311" s="212">
        <f>Q311*H311</f>
        <v>0</v>
      </c>
      <c r="S311" s="212">
        <v>0</v>
      </c>
      <c r="T311" s="213">
        <f>S311*H311</f>
        <v>0</v>
      </c>
      <c r="AR311" s="17" t="s">
        <v>1353</v>
      </c>
      <c r="AT311" s="17" t="s">
        <v>223</v>
      </c>
      <c r="AU311" s="17" t="s">
        <v>165</v>
      </c>
      <c r="AY311" s="17" t="s">
        <v>157</v>
      </c>
      <c r="BE311" s="214">
        <f>IF(N311="základní",J311,0)</f>
        <v>0</v>
      </c>
      <c r="BF311" s="214">
        <f>IF(N311="snížená",J311,0)</f>
        <v>0</v>
      </c>
      <c r="BG311" s="214">
        <f>IF(N311="zákl. přenesená",J311,0)</f>
        <v>0</v>
      </c>
      <c r="BH311" s="214">
        <f>IF(N311="sníž. přenesená",J311,0)</f>
        <v>0</v>
      </c>
      <c r="BI311" s="214">
        <f>IF(N311="nulová",J311,0)</f>
        <v>0</v>
      </c>
      <c r="BJ311" s="17" t="s">
        <v>165</v>
      </c>
      <c r="BK311" s="214">
        <f>ROUND(I311*H311,0)</f>
        <v>0</v>
      </c>
      <c r="BL311" s="17" t="s">
        <v>538</v>
      </c>
      <c r="BM311" s="17" t="s">
        <v>3797</v>
      </c>
    </row>
    <row r="312" spans="2:51" s="11" customFormat="1" ht="12">
      <c r="B312" s="215"/>
      <c r="C312" s="216"/>
      <c r="D312" s="217" t="s">
        <v>167</v>
      </c>
      <c r="E312" s="218" t="s">
        <v>20</v>
      </c>
      <c r="F312" s="219" t="s">
        <v>165</v>
      </c>
      <c r="G312" s="216"/>
      <c r="H312" s="220">
        <v>2</v>
      </c>
      <c r="I312" s="221"/>
      <c r="J312" s="216"/>
      <c r="K312" s="216"/>
      <c r="L312" s="222"/>
      <c r="M312" s="223"/>
      <c r="N312" s="224"/>
      <c r="O312" s="224"/>
      <c r="P312" s="224"/>
      <c r="Q312" s="224"/>
      <c r="R312" s="224"/>
      <c r="S312" s="224"/>
      <c r="T312" s="225"/>
      <c r="AT312" s="226" t="s">
        <v>167</v>
      </c>
      <c r="AU312" s="226" t="s">
        <v>165</v>
      </c>
      <c r="AV312" s="11" t="s">
        <v>165</v>
      </c>
      <c r="AW312" s="11" t="s">
        <v>34</v>
      </c>
      <c r="AX312" s="11" t="s">
        <v>8</v>
      </c>
      <c r="AY312" s="226" t="s">
        <v>157</v>
      </c>
    </row>
    <row r="313" spans="2:65" s="1" customFormat="1" ht="16.5" customHeight="1">
      <c r="B313" s="38"/>
      <c r="C313" s="248" t="s">
        <v>801</v>
      </c>
      <c r="D313" s="248" t="s">
        <v>223</v>
      </c>
      <c r="E313" s="249" t="s">
        <v>1774</v>
      </c>
      <c r="F313" s="250" t="s">
        <v>1775</v>
      </c>
      <c r="G313" s="251" t="s">
        <v>434</v>
      </c>
      <c r="H313" s="252">
        <v>1</v>
      </c>
      <c r="I313" s="253"/>
      <c r="J313" s="252">
        <f>ROUND(I313*H313,0)</f>
        <v>0</v>
      </c>
      <c r="K313" s="250" t="s">
        <v>209</v>
      </c>
      <c r="L313" s="254"/>
      <c r="M313" s="255" t="s">
        <v>20</v>
      </c>
      <c r="N313" s="256" t="s">
        <v>46</v>
      </c>
      <c r="O313" s="79"/>
      <c r="P313" s="212">
        <f>O313*H313</f>
        <v>0</v>
      </c>
      <c r="Q313" s="212">
        <v>0</v>
      </c>
      <c r="R313" s="212">
        <f>Q313*H313</f>
        <v>0</v>
      </c>
      <c r="S313" s="212">
        <v>0</v>
      </c>
      <c r="T313" s="213">
        <f>S313*H313</f>
        <v>0</v>
      </c>
      <c r="AR313" s="17" t="s">
        <v>1353</v>
      </c>
      <c r="AT313" s="17" t="s">
        <v>223</v>
      </c>
      <c r="AU313" s="17" t="s">
        <v>165</v>
      </c>
      <c r="AY313" s="17" t="s">
        <v>157</v>
      </c>
      <c r="BE313" s="214">
        <f>IF(N313="základní",J313,0)</f>
        <v>0</v>
      </c>
      <c r="BF313" s="214">
        <f>IF(N313="snížená",J313,0)</f>
        <v>0</v>
      </c>
      <c r="BG313" s="214">
        <f>IF(N313="zákl. přenesená",J313,0)</f>
        <v>0</v>
      </c>
      <c r="BH313" s="214">
        <f>IF(N313="sníž. přenesená",J313,0)</f>
        <v>0</v>
      </c>
      <c r="BI313" s="214">
        <f>IF(N313="nulová",J313,0)</f>
        <v>0</v>
      </c>
      <c r="BJ313" s="17" t="s">
        <v>165</v>
      </c>
      <c r="BK313" s="214">
        <f>ROUND(I313*H313,0)</f>
        <v>0</v>
      </c>
      <c r="BL313" s="17" t="s">
        <v>538</v>
      </c>
      <c r="BM313" s="17" t="s">
        <v>3798</v>
      </c>
    </row>
    <row r="314" spans="2:51" s="11" customFormat="1" ht="12">
      <c r="B314" s="215"/>
      <c r="C314" s="216"/>
      <c r="D314" s="217" t="s">
        <v>167</v>
      </c>
      <c r="E314" s="218" t="s">
        <v>20</v>
      </c>
      <c r="F314" s="219" t="s">
        <v>8</v>
      </c>
      <c r="G314" s="216"/>
      <c r="H314" s="220">
        <v>1</v>
      </c>
      <c r="I314" s="221"/>
      <c r="J314" s="216"/>
      <c r="K314" s="216"/>
      <c r="L314" s="222"/>
      <c r="M314" s="223"/>
      <c r="N314" s="224"/>
      <c r="O314" s="224"/>
      <c r="P314" s="224"/>
      <c r="Q314" s="224"/>
      <c r="R314" s="224"/>
      <c r="S314" s="224"/>
      <c r="T314" s="225"/>
      <c r="AT314" s="226" t="s">
        <v>167</v>
      </c>
      <c r="AU314" s="226" t="s">
        <v>165</v>
      </c>
      <c r="AV314" s="11" t="s">
        <v>165</v>
      </c>
      <c r="AW314" s="11" t="s">
        <v>34</v>
      </c>
      <c r="AX314" s="11" t="s">
        <v>8</v>
      </c>
      <c r="AY314" s="226" t="s">
        <v>157</v>
      </c>
    </row>
    <row r="315" spans="2:65" s="1" customFormat="1" ht="16.5" customHeight="1">
      <c r="B315" s="38"/>
      <c r="C315" s="248" t="s">
        <v>806</v>
      </c>
      <c r="D315" s="248" t="s">
        <v>223</v>
      </c>
      <c r="E315" s="249" t="s">
        <v>1777</v>
      </c>
      <c r="F315" s="250" t="s">
        <v>1778</v>
      </c>
      <c r="G315" s="251" t="s">
        <v>434</v>
      </c>
      <c r="H315" s="252">
        <v>4</v>
      </c>
      <c r="I315" s="253"/>
      <c r="J315" s="252">
        <f>ROUND(I315*H315,0)</f>
        <v>0</v>
      </c>
      <c r="K315" s="250" t="s">
        <v>209</v>
      </c>
      <c r="L315" s="254"/>
      <c r="M315" s="255" t="s">
        <v>20</v>
      </c>
      <c r="N315" s="256" t="s">
        <v>46</v>
      </c>
      <c r="O315" s="79"/>
      <c r="P315" s="212">
        <f>O315*H315</f>
        <v>0</v>
      </c>
      <c r="Q315" s="212">
        <v>0</v>
      </c>
      <c r="R315" s="212">
        <f>Q315*H315</f>
        <v>0</v>
      </c>
      <c r="S315" s="212">
        <v>0</v>
      </c>
      <c r="T315" s="213">
        <f>S315*H315</f>
        <v>0</v>
      </c>
      <c r="AR315" s="17" t="s">
        <v>1353</v>
      </c>
      <c r="AT315" s="17" t="s">
        <v>223</v>
      </c>
      <c r="AU315" s="17" t="s">
        <v>165</v>
      </c>
      <c r="AY315" s="17" t="s">
        <v>157</v>
      </c>
      <c r="BE315" s="214">
        <f>IF(N315="základní",J315,0)</f>
        <v>0</v>
      </c>
      <c r="BF315" s="214">
        <f>IF(N315="snížená",J315,0)</f>
        <v>0</v>
      </c>
      <c r="BG315" s="214">
        <f>IF(N315="zákl. přenesená",J315,0)</f>
        <v>0</v>
      </c>
      <c r="BH315" s="214">
        <f>IF(N315="sníž. přenesená",J315,0)</f>
        <v>0</v>
      </c>
      <c r="BI315" s="214">
        <f>IF(N315="nulová",J315,0)</f>
        <v>0</v>
      </c>
      <c r="BJ315" s="17" t="s">
        <v>165</v>
      </c>
      <c r="BK315" s="214">
        <f>ROUND(I315*H315,0)</f>
        <v>0</v>
      </c>
      <c r="BL315" s="17" t="s">
        <v>538</v>
      </c>
      <c r="BM315" s="17" t="s">
        <v>3799</v>
      </c>
    </row>
    <row r="316" spans="2:51" s="11" customFormat="1" ht="12">
      <c r="B316" s="215"/>
      <c r="C316" s="216"/>
      <c r="D316" s="217" t="s">
        <v>167</v>
      </c>
      <c r="E316" s="218" t="s">
        <v>20</v>
      </c>
      <c r="F316" s="219" t="s">
        <v>1632</v>
      </c>
      <c r="G316" s="216"/>
      <c r="H316" s="220">
        <v>4</v>
      </c>
      <c r="I316" s="221"/>
      <c r="J316" s="216"/>
      <c r="K316" s="216"/>
      <c r="L316" s="222"/>
      <c r="M316" s="223"/>
      <c r="N316" s="224"/>
      <c r="O316" s="224"/>
      <c r="P316" s="224"/>
      <c r="Q316" s="224"/>
      <c r="R316" s="224"/>
      <c r="S316" s="224"/>
      <c r="T316" s="225"/>
      <c r="AT316" s="226" t="s">
        <v>167</v>
      </c>
      <c r="AU316" s="226" t="s">
        <v>165</v>
      </c>
      <c r="AV316" s="11" t="s">
        <v>165</v>
      </c>
      <c r="AW316" s="11" t="s">
        <v>34</v>
      </c>
      <c r="AX316" s="11" t="s">
        <v>8</v>
      </c>
      <c r="AY316" s="226" t="s">
        <v>157</v>
      </c>
    </row>
    <row r="317" spans="2:65" s="1" customFormat="1" ht="16.5" customHeight="1">
      <c r="B317" s="38"/>
      <c r="C317" s="248" t="s">
        <v>811</v>
      </c>
      <c r="D317" s="248" t="s">
        <v>223</v>
      </c>
      <c r="E317" s="249" t="s">
        <v>1780</v>
      </c>
      <c r="F317" s="250" t="s">
        <v>1781</v>
      </c>
      <c r="G317" s="251" t="s">
        <v>434</v>
      </c>
      <c r="H317" s="252">
        <v>1</v>
      </c>
      <c r="I317" s="253"/>
      <c r="J317" s="252">
        <f>ROUND(I317*H317,0)</f>
        <v>0</v>
      </c>
      <c r="K317" s="250" t="s">
        <v>209</v>
      </c>
      <c r="L317" s="254"/>
      <c r="M317" s="255" t="s">
        <v>20</v>
      </c>
      <c r="N317" s="256" t="s">
        <v>46</v>
      </c>
      <c r="O317" s="79"/>
      <c r="P317" s="212">
        <f>O317*H317</f>
        <v>0</v>
      </c>
      <c r="Q317" s="212">
        <v>0</v>
      </c>
      <c r="R317" s="212">
        <f>Q317*H317</f>
        <v>0</v>
      </c>
      <c r="S317" s="212">
        <v>0</v>
      </c>
      <c r="T317" s="213">
        <f>S317*H317</f>
        <v>0</v>
      </c>
      <c r="AR317" s="17" t="s">
        <v>1353</v>
      </c>
      <c r="AT317" s="17" t="s">
        <v>223</v>
      </c>
      <c r="AU317" s="17" t="s">
        <v>165</v>
      </c>
      <c r="AY317" s="17" t="s">
        <v>157</v>
      </c>
      <c r="BE317" s="214">
        <f>IF(N317="základní",J317,0)</f>
        <v>0</v>
      </c>
      <c r="BF317" s="214">
        <f>IF(N317="snížená",J317,0)</f>
        <v>0</v>
      </c>
      <c r="BG317" s="214">
        <f>IF(N317="zákl. přenesená",J317,0)</f>
        <v>0</v>
      </c>
      <c r="BH317" s="214">
        <f>IF(N317="sníž. přenesená",J317,0)</f>
        <v>0</v>
      </c>
      <c r="BI317" s="214">
        <f>IF(N317="nulová",J317,0)</f>
        <v>0</v>
      </c>
      <c r="BJ317" s="17" t="s">
        <v>165</v>
      </c>
      <c r="BK317" s="214">
        <f>ROUND(I317*H317,0)</f>
        <v>0</v>
      </c>
      <c r="BL317" s="17" t="s">
        <v>538</v>
      </c>
      <c r="BM317" s="17" t="s">
        <v>3800</v>
      </c>
    </row>
    <row r="318" spans="2:51" s="11" customFormat="1" ht="12">
      <c r="B318" s="215"/>
      <c r="C318" s="216"/>
      <c r="D318" s="217" t="s">
        <v>167</v>
      </c>
      <c r="E318" s="218" t="s">
        <v>20</v>
      </c>
      <c r="F318" s="219" t="s">
        <v>8</v>
      </c>
      <c r="G318" s="216"/>
      <c r="H318" s="220">
        <v>1</v>
      </c>
      <c r="I318" s="221"/>
      <c r="J318" s="216"/>
      <c r="K318" s="216"/>
      <c r="L318" s="222"/>
      <c r="M318" s="223"/>
      <c r="N318" s="224"/>
      <c r="O318" s="224"/>
      <c r="P318" s="224"/>
      <c r="Q318" s="224"/>
      <c r="R318" s="224"/>
      <c r="S318" s="224"/>
      <c r="T318" s="225"/>
      <c r="AT318" s="226" t="s">
        <v>167</v>
      </c>
      <c r="AU318" s="226" t="s">
        <v>165</v>
      </c>
      <c r="AV318" s="11" t="s">
        <v>165</v>
      </c>
      <c r="AW318" s="11" t="s">
        <v>34</v>
      </c>
      <c r="AX318" s="11" t="s">
        <v>8</v>
      </c>
      <c r="AY318" s="226" t="s">
        <v>157</v>
      </c>
    </row>
    <row r="319" spans="2:65" s="1" customFormat="1" ht="16.5" customHeight="1">
      <c r="B319" s="38"/>
      <c r="C319" s="204" t="s">
        <v>816</v>
      </c>
      <c r="D319" s="204" t="s">
        <v>159</v>
      </c>
      <c r="E319" s="205" t="s">
        <v>1783</v>
      </c>
      <c r="F319" s="206" t="s">
        <v>1784</v>
      </c>
      <c r="G319" s="207" t="s">
        <v>707</v>
      </c>
      <c r="H319" s="208">
        <v>1</v>
      </c>
      <c r="I319" s="209"/>
      <c r="J319" s="208">
        <f>ROUND(I319*H319,0)</f>
        <v>0</v>
      </c>
      <c r="K319" s="206" t="s">
        <v>209</v>
      </c>
      <c r="L319" s="43"/>
      <c r="M319" s="210" t="s">
        <v>20</v>
      </c>
      <c r="N319" s="211" t="s">
        <v>46</v>
      </c>
      <c r="O319" s="79"/>
      <c r="P319" s="212">
        <f>O319*H319</f>
        <v>0</v>
      </c>
      <c r="Q319" s="212">
        <v>0</v>
      </c>
      <c r="R319" s="212">
        <f>Q319*H319</f>
        <v>0</v>
      </c>
      <c r="S319" s="212">
        <v>0</v>
      </c>
      <c r="T319" s="213">
        <f>S319*H319</f>
        <v>0</v>
      </c>
      <c r="AR319" s="17" t="s">
        <v>538</v>
      </c>
      <c r="AT319" s="17" t="s">
        <v>159</v>
      </c>
      <c r="AU319" s="17" t="s">
        <v>165</v>
      </c>
      <c r="AY319" s="17" t="s">
        <v>157</v>
      </c>
      <c r="BE319" s="214">
        <f>IF(N319="základní",J319,0)</f>
        <v>0</v>
      </c>
      <c r="BF319" s="214">
        <f>IF(N319="snížená",J319,0)</f>
        <v>0</v>
      </c>
      <c r="BG319" s="214">
        <f>IF(N319="zákl. přenesená",J319,0)</f>
        <v>0</v>
      </c>
      <c r="BH319" s="214">
        <f>IF(N319="sníž. přenesená",J319,0)</f>
        <v>0</v>
      </c>
      <c r="BI319" s="214">
        <f>IF(N319="nulová",J319,0)</f>
        <v>0</v>
      </c>
      <c r="BJ319" s="17" t="s">
        <v>165</v>
      </c>
      <c r="BK319" s="214">
        <f>ROUND(I319*H319,0)</f>
        <v>0</v>
      </c>
      <c r="BL319" s="17" t="s">
        <v>538</v>
      </c>
      <c r="BM319" s="17" t="s">
        <v>3801</v>
      </c>
    </row>
    <row r="320" spans="2:51" s="11" customFormat="1" ht="12">
      <c r="B320" s="215"/>
      <c r="C320" s="216"/>
      <c r="D320" s="217" t="s">
        <v>167</v>
      </c>
      <c r="E320" s="218" t="s">
        <v>20</v>
      </c>
      <c r="F320" s="219" t="s">
        <v>8</v>
      </c>
      <c r="G320" s="216"/>
      <c r="H320" s="220">
        <v>1</v>
      </c>
      <c r="I320" s="221"/>
      <c r="J320" s="216"/>
      <c r="K320" s="216"/>
      <c r="L320" s="222"/>
      <c r="M320" s="223"/>
      <c r="N320" s="224"/>
      <c r="O320" s="224"/>
      <c r="P320" s="224"/>
      <c r="Q320" s="224"/>
      <c r="R320" s="224"/>
      <c r="S320" s="224"/>
      <c r="T320" s="225"/>
      <c r="AT320" s="226" t="s">
        <v>167</v>
      </c>
      <c r="AU320" s="226" t="s">
        <v>165</v>
      </c>
      <c r="AV320" s="11" t="s">
        <v>165</v>
      </c>
      <c r="AW320" s="11" t="s">
        <v>34</v>
      </c>
      <c r="AX320" s="11" t="s">
        <v>8</v>
      </c>
      <c r="AY320" s="226" t="s">
        <v>157</v>
      </c>
    </row>
    <row r="321" spans="2:65" s="1" customFormat="1" ht="16.5" customHeight="1">
      <c r="B321" s="38"/>
      <c r="C321" s="204" t="s">
        <v>821</v>
      </c>
      <c r="D321" s="204" t="s">
        <v>159</v>
      </c>
      <c r="E321" s="205" t="s">
        <v>1786</v>
      </c>
      <c r="F321" s="206" t="s">
        <v>1787</v>
      </c>
      <c r="G321" s="207" t="s">
        <v>707</v>
      </c>
      <c r="H321" s="208">
        <v>3</v>
      </c>
      <c r="I321" s="209"/>
      <c r="J321" s="208">
        <f>ROUND(I321*H321,0)</f>
        <v>0</v>
      </c>
      <c r="K321" s="206" t="s">
        <v>163</v>
      </c>
      <c r="L321" s="43"/>
      <c r="M321" s="210" t="s">
        <v>20</v>
      </c>
      <c r="N321" s="211" t="s">
        <v>46</v>
      </c>
      <c r="O321" s="79"/>
      <c r="P321" s="212">
        <f>O321*H321</f>
        <v>0</v>
      </c>
      <c r="Q321" s="212">
        <v>0</v>
      </c>
      <c r="R321" s="212">
        <f>Q321*H321</f>
        <v>0</v>
      </c>
      <c r="S321" s="212">
        <v>0</v>
      </c>
      <c r="T321" s="213">
        <f>S321*H321</f>
        <v>0</v>
      </c>
      <c r="AR321" s="17" t="s">
        <v>538</v>
      </c>
      <c r="AT321" s="17" t="s">
        <v>159</v>
      </c>
      <c r="AU321" s="17" t="s">
        <v>165</v>
      </c>
      <c r="AY321" s="17" t="s">
        <v>157</v>
      </c>
      <c r="BE321" s="214">
        <f>IF(N321="základní",J321,0)</f>
        <v>0</v>
      </c>
      <c r="BF321" s="214">
        <f>IF(N321="snížená",J321,0)</f>
        <v>0</v>
      </c>
      <c r="BG321" s="214">
        <f>IF(N321="zákl. přenesená",J321,0)</f>
        <v>0</v>
      </c>
      <c r="BH321" s="214">
        <f>IF(N321="sníž. přenesená",J321,0)</f>
        <v>0</v>
      </c>
      <c r="BI321" s="214">
        <f>IF(N321="nulová",J321,0)</f>
        <v>0</v>
      </c>
      <c r="BJ321" s="17" t="s">
        <v>165</v>
      </c>
      <c r="BK321" s="214">
        <f>ROUND(I321*H321,0)</f>
        <v>0</v>
      </c>
      <c r="BL321" s="17" t="s">
        <v>538</v>
      </c>
      <c r="BM321" s="17" t="s">
        <v>3802</v>
      </c>
    </row>
    <row r="322" spans="2:51" s="11" customFormat="1" ht="12">
      <c r="B322" s="215"/>
      <c r="C322" s="216"/>
      <c r="D322" s="217" t="s">
        <v>167</v>
      </c>
      <c r="E322" s="218" t="s">
        <v>20</v>
      </c>
      <c r="F322" s="219" t="s">
        <v>175</v>
      </c>
      <c r="G322" s="216"/>
      <c r="H322" s="220">
        <v>3</v>
      </c>
      <c r="I322" s="221"/>
      <c r="J322" s="216"/>
      <c r="K322" s="216"/>
      <c r="L322" s="222"/>
      <c r="M322" s="223"/>
      <c r="N322" s="224"/>
      <c r="O322" s="224"/>
      <c r="P322" s="224"/>
      <c r="Q322" s="224"/>
      <c r="R322" s="224"/>
      <c r="S322" s="224"/>
      <c r="T322" s="225"/>
      <c r="AT322" s="226" t="s">
        <v>167</v>
      </c>
      <c r="AU322" s="226" t="s">
        <v>165</v>
      </c>
      <c r="AV322" s="11" t="s">
        <v>165</v>
      </c>
      <c r="AW322" s="11" t="s">
        <v>34</v>
      </c>
      <c r="AX322" s="11" t="s">
        <v>8</v>
      </c>
      <c r="AY322" s="226" t="s">
        <v>157</v>
      </c>
    </row>
    <row r="323" spans="2:65" s="1" customFormat="1" ht="22.5" customHeight="1">
      <c r="B323" s="38"/>
      <c r="C323" s="204" t="s">
        <v>826</v>
      </c>
      <c r="D323" s="204" t="s">
        <v>159</v>
      </c>
      <c r="E323" s="205" t="s">
        <v>1789</v>
      </c>
      <c r="F323" s="206" t="s">
        <v>1790</v>
      </c>
      <c r="G323" s="207" t="s">
        <v>707</v>
      </c>
      <c r="H323" s="208">
        <v>1</v>
      </c>
      <c r="I323" s="209"/>
      <c r="J323" s="208">
        <f>ROUND(I323*H323,0)</f>
        <v>0</v>
      </c>
      <c r="K323" s="206" t="s">
        <v>163</v>
      </c>
      <c r="L323" s="43"/>
      <c r="M323" s="210" t="s">
        <v>20</v>
      </c>
      <c r="N323" s="211" t="s">
        <v>46</v>
      </c>
      <c r="O323" s="79"/>
      <c r="P323" s="212">
        <f>O323*H323</f>
        <v>0</v>
      </c>
      <c r="Q323" s="212">
        <v>0</v>
      </c>
      <c r="R323" s="212">
        <f>Q323*H323</f>
        <v>0</v>
      </c>
      <c r="S323" s="212">
        <v>0</v>
      </c>
      <c r="T323" s="213">
        <f>S323*H323</f>
        <v>0</v>
      </c>
      <c r="AR323" s="17" t="s">
        <v>538</v>
      </c>
      <c r="AT323" s="17" t="s">
        <v>159</v>
      </c>
      <c r="AU323" s="17" t="s">
        <v>165</v>
      </c>
      <c r="AY323" s="17" t="s">
        <v>157</v>
      </c>
      <c r="BE323" s="214">
        <f>IF(N323="základní",J323,0)</f>
        <v>0</v>
      </c>
      <c r="BF323" s="214">
        <f>IF(N323="snížená",J323,0)</f>
        <v>0</v>
      </c>
      <c r="BG323" s="214">
        <f>IF(N323="zákl. přenesená",J323,0)</f>
        <v>0</v>
      </c>
      <c r="BH323" s="214">
        <f>IF(N323="sníž. přenesená",J323,0)</f>
        <v>0</v>
      </c>
      <c r="BI323" s="214">
        <f>IF(N323="nulová",J323,0)</f>
        <v>0</v>
      </c>
      <c r="BJ323" s="17" t="s">
        <v>165</v>
      </c>
      <c r="BK323" s="214">
        <f>ROUND(I323*H323,0)</f>
        <v>0</v>
      </c>
      <c r="BL323" s="17" t="s">
        <v>538</v>
      </c>
      <c r="BM323" s="17" t="s">
        <v>3803</v>
      </c>
    </row>
    <row r="324" spans="2:51" s="11" customFormat="1" ht="12">
      <c r="B324" s="215"/>
      <c r="C324" s="216"/>
      <c r="D324" s="217" t="s">
        <v>167</v>
      </c>
      <c r="E324" s="218" t="s">
        <v>20</v>
      </c>
      <c r="F324" s="219" t="s">
        <v>8</v>
      </c>
      <c r="G324" s="216"/>
      <c r="H324" s="220">
        <v>1</v>
      </c>
      <c r="I324" s="221"/>
      <c r="J324" s="216"/>
      <c r="K324" s="216"/>
      <c r="L324" s="222"/>
      <c r="M324" s="223"/>
      <c r="N324" s="224"/>
      <c r="O324" s="224"/>
      <c r="P324" s="224"/>
      <c r="Q324" s="224"/>
      <c r="R324" s="224"/>
      <c r="S324" s="224"/>
      <c r="T324" s="225"/>
      <c r="AT324" s="226" t="s">
        <v>167</v>
      </c>
      <c r="AU324" s="226" t="s">
        <v>165</v>
      </c>
      <c r="AV324" s="11" t="s">
        <v>165</v>
      </c>
      <c r="AW324" s="11" t="s">
        <v>34</v>
      </c>
      <c r="AX324" s="11" t="s">
        <v>8</v>
      </c>
      <c r="AY324" s="226" t="s">
        <v>157</v>
      </c>
    </row>
    <row r="325" spans="2:65" s="1" customFormat="1" ht="16.5" customHeight="1">
      <c r="B325" s="38"/>
      <c r="C325" s="248" t="s">
        <v>831</v>
      </c>
      <c r="D325" s="248" t="s">
        <v>223</v>
      </c>
      <c r="E325" s="249" t="s">
        <v>1792</v>
      </c>
      <c r="F325" s="250" t="s">
        <v>1793</v>
      </c>
      <c r="G325" s="251" t="s">
        <v>231</v>
      </c>
      <c r="H325" s="252">
        <v>9</v>
      </c>
      <c r="I325" s="253"/>
      <c r="J325" s="252">
        <f>ROUND(I325*H325,0)</f>
        <v>0</v>
      </c>
      <c r="K325" s="250" t="s">
        <v>209</v>
      </c>
      <c r="L325" s="254"/>
      <c r="M325" s="255" t="s">
        <v>20</v>
      </c>
      <c r="N325" s="256" t="s">
        <v>46</v>
      </c>
      <c r="O325" s="79"/>
      <c r="P325" s="212">
        <f>O325*H325</f>
        <v>0</v>
      </c>
      <c r="Q325" s="212">
        <v>0</v>
      </c>
      <c r="R325" s="212">
        <f>Q325*H325</f>
        <v>0</v>
      </c>
      <c r="S325" s="212">
        <v>0</v>
      </c>
      <c r="T325" s="213">
        <f>S325*H325</f>
        <v>0</v>
      </c>
      <c r="AR325" s="17" t="s">
        <v>1353</v>
      </c>
      <c r="AT325" s="17" t="s">
        <v>223</v>
      </c>
      <c r="AU325" s="17" t="s">
        <v>165</v>
      </c>
      <c r="AY325" s="17" t="s">
        <v>157</v>
      </c>
      <c r="BE325" s="214">
        <f>IF(N325="základní",J325,0)</f>
        <v>0</v>
      </c>
      <c r="BF325" s="214">
        <f>IF(N325="snížená",J325,0)</f>
        <v>0</v>
      </c>
      <c r="BG325" s="214">
        <f>IF(N325="zákl. přenesená",J325,0)</f>
        <v>0</v>
      </c>
      <c r="BH325" s="214">
        <f>IF(N325="sníž. přenesená",J325,0)</f>
        <v>0</v>
      </c>
      <c r="BI325" s="214">
        <f>IF(N325="nulová",J325,0)</f>
        <v>0</v>
      </c>
      <c r="BJ325" s="17" t="s">
        <v>165</v>
      </c>
      <c r="BK325" s="214">
        <f>ROUND(I325*H325,0)</f>
        <v>0</v>
      </c>
      <c r="BL325" s="17" t="s">
        <v>538</v>
      </c>
      <c r="BM325" s="17" t="s">
        <v>3804</v>
      </c>
    </row>
    <row r="326" spans="2:51" s="11" customFormat="1" ht="12">
      <c r="B326" s="215"/>
      <c r="C326" s="216"/>
      <c r="D326" s="217" t="s">
        <v>167</v>
      </c>
      <c r="E326" s="218" t="s">
        <v>20</v>
      </c>
      <c r="F326" s="219" t="s">
        <v>205</v>
      </c>
      <c r="G326" s="216"/>
      <c r="H326" s="220">
        <v>9</v>
      </c>
      <c r="I326" s="221"/>
      <c r="J326" s="216"/>
      <c r="K326" s="216"/>
      <c r="L326" s="222"/>
      <c r="M326" s="223"/>
      <c r="N326" s="224"/>
      <c r="O326" s="224"/>
      <c r="P326" s="224"/>
      <c r="Q326" s="224"/>
      <c r="R326" s="224"/>
      <c r="S326" s="224"/>
      <c r="T326" s="225"/>
      <c r="AT326" s="226" t="s">
        <v>167</v>
      </c>
      <c r="AU326" s="226" t="s">
        <v>165</v>
      </c>
      <c r="AV326" s="11" t="s">
        <v>165</v>
      </c>
      <c r="AW326" s="11" t="s">
        <v>34</v>
      </c>
      <c r="AX326" s="11" t="s">
        <v>8</v>
      </c>
      <c r="AY326" s="226" t="s">
        <v>157</v>
      </c>
    </row>
    <row r="327" spans="2:65" s="1" customFormat="1" ht="16.5" customHeight="1">
      <c r="B327" s="38"/>
      <c r="C327" s="248" t="s">
        <v>836</v>
      </c>
      <c r="D327" s="248" t="s">
        <v>223</v>
      </c>
      <c r="E327" s="249" t="s">
        <v>1796</v>
      </c>
      <c r="F327" s="250" t="s">
        <v>1797</v>
      </c>
      <c r="G327" s="251" t="s">
        <v>231</v>
      </c>
      <c r="H327" s="252">
        <v>2</v>
      </c>
      <c r="I327" s="253"/>
      <c r="J327" s="252">
        <f>ROUND(I327*H327,0)</f>
        <v>0</v>
      </c>
      <c r="K327" s="250" t="s">
        <v>163</v>
      </c>
      <c r="L327" s="254"/>
      <c r="M327" s="255" t="s">
        <v>20</v>
      </c>
      <c r="N327" s="256" t="s">
        <v>46</v>
      </c>
      <c r="O327" s="79"/>
      <c r="P327" s="212">
        <f>O327*H327</f>
        <v>0</v>
      </c>
      <c r="Q327" s="212">
        <v>2E-05</v>
      </c>
      <c r="R327" s="212">
        <f>Q327*H327</f>
        <v>4E-05</v>
      </c>
      <c r="S327" s="212">
        <v>0</v>
      </c>
      <c r="T327" s="213">
        <f>S327*H327</f>
        <v>0</v>
      </c>
      <c r="AR327" s="17" t="s">
        <v>1353</v>
      </c>
      <c r="AT327" s="17" t="s">
        <v>223</v>
      </c>
      <c r="AU327" s="17" t="s">
        <v>165</v>
      </c>
      <c r="AY327" s="17" t="s">
        <v>157</v>
      </c>
      <c r="BE327" s="214">
        <f>IF(N327="základní",J327,0)</f>
        <v>0</v>
      </c>
      <c r="BF327" s="214">
        <f>IF(N327="snížená",J327,0)</f>
        <v>0</v>
      </c>
      <c r="BG327" s="214">
        <f>IF(N327="zákl. přenesená",J327,0)</f>
        <v>0</v>
      </c>
      <c r="BH327" s="214">
        <f>IF(N327="sníž. přenesená",J327,0)</f>
        <v>0</v>
      </c>
      <c r="BI327" s="214">
        <f>IF(N327="nulová",J327,0)</f>
        <v>0</v>
      </c>
      <c r="BJ327" s="17" t="s">
        <v>165</v>
      </c>
      <c r="BK327" s="214">
        <f>ROUND(I327*H327,0)</f>
        <v>0</v>
      </c>
      <c r="BL327" s="17" t="s">
        <v>538</v>
      </c>
      <c r="BM327" s="17" t="s">
        <v>3805</v>
      </c>
    </row>
    <row r="328" spans="2:51" s="11" customFormat="1" ht="12">
      <c r="B328" s="215"/>
      <c r="C328" s="216"/>
      <c r="D328" s="217" t="s">
        <v>167</v>
      </c>
      <c r="E328" s="218" t="s">
        <v>20</v>
      </c>
      <c r="F328" s="219" t="s">
        <v>165</v>
      </c>
      <c r="G328" s="216"/>
      <c r="H328" s="220">
        <v>2</v>
      </c>
      <c r="I328" s="221"/>
      <c r="J328" s="216"/>
      <c r="K328" s="216"/>
      <c r="L328" s="222"/>
      <c r="M328" s="223"/>
      <c r="N328" s="224"/>
      <c r="O328" s="224"/>
      <c r="P328" s="224"/>
      <c r="Q328" s="224"/>
      <c r="R328" s="224"/>
      <c r="S328" s="224"/>
      <c r="T328" s="225"/>
      <c r="AT328" s="226" t="s">
        <v>167</v>
      </c>
      <c r="AU328" s="226" t="s">
        <v>165</v>
      </c>
      <c r="AV328" s="11" t="s">
        <v>165</v>
      </c>
      <c r="AW328" s="11" t="s">
        <v>34</v>
      </c>
      <c r="AX328" s="11" t="s">
        <v>8</v>
      </c>
      <c r="AY328" s="226" t="s">
        <v>157</v>
      </c>
    </row>
    <row r="329" spans="2:65" s="1" customFormat="1" ht="16.5" customHeight="1">
      <c r="B329" s="38"/>
      <c r="C329" s="248" t="s">
        <v>842</v>
      </c>
      <c r="D329" s="248" t="s">
        <v>223</v>
      </c>
      <c r="E329" s="249" t="s">
        <v>1799</v>
      </c>
      <c r="F329" s="250" t="s">
        <v>1800</v>
      </c>
      <c r="G329" s="251" t="s">
        <v>231</v>
      </c>
      <c r="H329" s="252">
        <v>6</v>
      </c>
      <c r="I329" s="253"/>
      <c r="J329" s="252">
        <f>ROUND(I329*H329,0)</f>
        <v>0</v>
      </c>
      <c r="K329" s="250" t="s">
        <v>163</v>
      </c>
      <c r="L329" s="254"/>
      <c r="M329" s="255" t="s">
        <v>20</v>
      </c>
      <c r="N329" s="256" t="s">
        <v>46</v>
      </c>
      <c r="O329" s="79"/>
      <c r="P329" s="212">
        <f>O329*H329</f>
        <v>0</v>
      </c>
      <c r="Q329" s="212">
        <v>0.00017</v>
      </c>
      <c r="R329" s="212">
        <f>Q329*H329</f>
        <v>0.00102</v>
      </c>
      <c r="S329" s="212">
        <v>0</v>
      </c>
      <c r="T329" s="213">
        <f>S329*H329</f>
        <v>0</v>
      </c>
      <c r="AR329" s="17" t="s">
        <v>1353</v>
      </c>
      <c r="AT329" s="17" t="s">
        <v>223</v>
      </c>
      <c r="AU329" s="17" t="s">
        <v>165</v>
      </c>
      <c r="AY329" s="17" t="s">
        <v>157</v>
      </c>
      <c r="BE329" s="214">
        <f>IF(N329="základní",J329,0)</f>
        <v>0</v>
      </c>
      <c r="BF329" s="214">
        <f>IF(N329="snížená",J329,0)</f>
        <v>0</v>
      </c>
      <c r="BG329" s="214">
        <f>IF(N329="zákl. přenesená",J329,0)</f>
        <v>0</v>
      </c>
      <c r="BH329" s="214">
        <f>IF(N329="sníž. přenesená",J329,0)</f>
        <v>0</v>
      </c>
      <c r="BI329" s="214">
        <f>IF(N329="nulová",J329,0)</f>
        <v>0</v>
      </c>
      <c r="BJ329" s="17" t="s">
        <v>165</v>
      </c>
      <c r="BK329" s="214">
        <f>ROUND(I329*H329,0)</f>
        <v>0</v>
      </c>
      <c r="BL329" s="17" t="s">
        <v>538</v>
      </c>
      <c r="BM329" s="17" t="s">
        <v>3806</v>
      </c>
    </row>
    <row r="330" spans="2:51" s="11" customFormat="1" ht="12">
      <c r="B330" s="215"/>
      <c r="C330" s="216"/>
      <c r="D330" s="217" t="s">
        <v>167</v>
      </c>
      <c r="E330" s="218" t="s">
        <v>20</v>
      </c>
      <c r="F330" s="219" t="s">
        <v>732</v>
      </c>
      <c r="G330" s="216"/>
      <c r="H330" s="220">
        <v>6</v>
      </c>
      <c r="I330" s="221"/>
      <c r="J330" s="216"/>
      <c r="K330" s="216"/>
      <c r="L330" s="222"/>
      <c r="M330" s="223"/>
      <c r="N330" s="224"/>
      <c r="O330" s="224"/>
      <c r="P330" s="224"/>
      <c r="Q330" s="224"/>
      <c r="R330" s="224"/>
      <c r="S330" s="224"/>
      <c r="T330" s="225"/>
      <c r="AT330" s="226" t="s">
        <v>167</v>
      </c>
      <c r="AU330" s="226" t="s">
        <v>165</v>
      </c>
      <c r="AV330" s="11" t="s">
        <v>165</v>
      </c>
      <c r="AW330" s="11" t="s">
        <v>34</v>
      </c>
      <c r="AX330" s="11" t="s">
        <v>8</v>
      </c>
      <c r="AY330" s="226" t="s">
        <v>157</v>
      </c>
    </row>
    <row r="331" spans="2:65" s="1" customFormat="1" ht="16.5" customHeight="1">
      <c r="B331" s="38"/>
      <c r="C331" s="248" t="s">
        <v>847</v>
      </c>
      <c r="D331" s="248" t="s">
        <v>223</v>
      </c>
      <c r="E331" s="249" t="s">
        <v>1802</v>
      </c>
      <c r="F331" s="250" t="s">
        <v>1803</v>
      </c>
      <c r="G331" s="251" t="s">
        <v>231</v>
      </c>
      <c r="H331" s="252">
        <v>10</v>
      </c>
      <c r="I331" s="253"/>
      <c r="J331" s="252">
        <f>ROUND(I331*H331,0)</f>
        <v>0</v>
      </c>
      <c r="K331" s="250" t="s">
        <v>163</v>
      </c>
      <c r="L331" s="254"/>
      <c r="M331" s="255" t="s">
        <v>20</v>
      </c>
      <c r="N331" s="256" t="s">
        <v>46</v>
      </c>
      <c r="O331" s="79"/>
      <c r="P331" s="212">
        <f>O331*H331</f>
        <v>0</v>
      </c>
      <c r="Q331" s="212">
        <v>0.00025</v>
      </c>
      <c r="R331" s="212">
        <f>Q331*H331</f>
        <v>0.0025</v>
      </c>
      <c r="S331" s="212">
        <v>0</v>
      </c>
      <c r="T331" s="213">
        <f>S331*H331</f>
        <v>0</v>
      </c>
      <c r="AR331" s="17" t="s">
        <v>1353</v>
      </c>
      <c r="AT331" s="17" t="s">
        <v>223</v>
      </c>
      <c r="AU331" s="17" t="s">
        <v>165</v>
      </c>
      <c r="AY331" s="17" t="s">
        <v>157</v>
      </c>
      <c r="BE331" s="214">
        <f>IF(N331="základní",J331,0)</f>
        <v>0</v>
      </c>
      <c r="BF331" s="214">
        <f>IF(N331="snížená",J331,0)</f>
        <v>0</v>
      </c>
      <c r="BG331" s="214">
        <f>IF(N331="zákl. přenesená",J331,0)</f>
        <v>0</v>
      </c>
      <c r="BH331" s="214">
        <f>IF(N331="sníž. přenesená",J331,0)</f>
        <v>0</v>
      </c>
      <c r="BI331" s="214">
        <f>IF(N331="nulová",J331,0)</f>
        <v>0</v>
      </c>
      <c r="BJ331" s="17" t="s">
        <v>165</v>
      </c>
      <c r="BK331" s="214">
        <f>ROUND(I331*H331,0)</f>
        <v>0</v>
      </c>
      <c r="BL331" s="17" t="s">
        <v>538</v>
      </c>
      <c r="BM331" s="17" t="s">
        <v>3807</v>
      </c>
    </row>
    <row r="332" spans="2:51" s="11" customFormat="1" ht="12">
      <c r="B332" s="215"/>
      <c r="C332" s="216"/>
      <c r="D332" s="217" t="s">
        <v>167</v>
      </c>
      <c r="E332" s="218" t="s">
        <v>20</v>
      </c>
      <c r="F332" s="219" t="s">
        <v>974</v>
      </c>
      <c r="G332" s="216"/>
      <c r="H332" s="220">
        <v>10</v>
      </c>
      <c r="I332" s="221"/>
      <c r="J332" s="216"/>
      <c r="K332" s="216"/>
      <c r="L332" s="222"/>
      <c r="M332" s="223"/>
      <c r="N332" s="224"/>
      <c r="O332" s="224"/>
      <c r="P332" s="224"/>
      <c r="Q332" s="224"/>
      <c r="R332" s="224"/>
      <c r="S332" s="224"/>
      <c r="T332" s="225"/>
      <c r="AT332" s="226" t="s">
        <v>167</v>
      </c>
      <c r="AU332" s="226" t="s">
        <v>165</v>
      </c>
      <c r="AV332" s="11" t="s">
        <v>165</v>
      </c>
      <c r="AW332" s="11" t="s">
        <v>34</v>
      </c>
      <c r="AX332" s="11" t="s">
        <v>8</v>
      </c>
      <c r="AY332" s="226" t="s">
        <v>157</v>
      </c>
    </row>
    <row r="333" spans="2:65" s="1" customFormat="1" ht="16.5" customHeight="1">
      <c r="B333" s="38"/>
      <c r="C333" s="248" t="s">
        <v>852</v>
      </c>
      <c r="D333" s="248" t="s">
        <v>223</v>
      </c>
      <c r="E333" s="249" t="s">
        <v>1806</v>
      </c>
      <c r="F333" s="250" t="s">
        <v>1807</v>
      </c>
      <c r="G333" s="251" t="s">
        <v>231</v>
      </c>
      <c r="H333" s="252">
        <v>11</v>
      </c>
      <c r="I333" s="253"/>
      <c r="J333" s="252">
        <f>ROUND(I333*H333,0)</f>
        <v>0</v>
      </c>
      <c r="K333" s="250" t="s">
        <v>209</v>
      </c>
      <c r="L333" s="254"/>
      <c r="M333" s="255" t="s">
        <v>20</v>
      </c>
      <c r="N333" s="256" t="s">
        <v>46</v>
      </c>
      <c r="O333" s="79"/>
      <c r="P333" s="212">
        <f>O333*H333</f>
        <v>0</v>
      </c>
      <c r="Q333" s="212">
        <v>0</v>
      </c>
      <c r="R333" s="212">
        <f>Q333*H333</f>
        <v>0</v>
      </c>
      <c r="S333" s="212">
        <v>0</v>
      </c>
      <c r="T333" s="213">
        <f>S333*H333</f>
        <v>0</v>
      </c>
      <c r="AR333" s="17" t="s">
        <v>1353</v>
      </c>
      <c r="AT333" s="17" t="s">
        <v>223</v>
      </c>
      <c r="AU333" s="17" t="s">
        <v>165</v>
      </c>
      <c r="AY333" s="17" t="s">
        <v>157</v>
      </c>
      <c r="BE333" s="214">
        <f>IF(N333="základní",J333,0)</f>
        <v>0</v>
      </c>
      <c r="BF333" s="214">
        <f>IF(N333="snížená",J333,0)</f>
        <v>0</v>
      </c>
      <c r="BG333" s="214">
        <f>IF(N333="zákl. přenesená",J333,0)</f>
        <v>0</v>
      </c>
      <c r="BH333" s="214">
        <f>IF(N333="sníž. přenesená",J333,0)</f>
        <v>0</v>
      </c>
      <c r="BI333" s="214">
        <f>IF(N333="nulová",J333,0)</f>
        <v>0</v>
      </c>
      <c r="BJ333" s="17" t="s">
        <v>165</v>
      </c>
      <c r="BK333" s="214">
        <f>ROUND(I333*H333,0)</f>
        <v>0</v>
      </c>
      <c r="BL333" s="17" t="s">
        <v>538</v>
      </c>
      <c r="BM333" s="17" t="s">
        <v>3808</v>
      </c>
    </row>
    <row r="334" spans="2:51" s="11" customFormat="1" ht="12">
      <c r="B334" s="215"/>
      <c r="C334" s="216"/>
      <c r="D334" s="217" t="s">
        <v>167</v>
      </c>
      <c r="E334" s="218" t="s">
        <v>20</v>
      </c>
      <c r="F334" s="219" t="s">
        <v>2760</v>
      </c>
      <c r="G334" s="216"/>
      <c r="H334" s="220">
        <v>11</v>
      </c>
      <c r="I334" s="221"/>
      <c r="J334" s="216"/>
      <c r="K334" s="216"/>
      <c r="L334" s="222"/>
      <c r="M334" s="223"/>
      <c r="N334" s="224"/>
      <c r="O334" s="224"/>
      <c r="P334" s="224"/>
      <c r="Q334" s="224"/>
      <c r="R334" s="224"/>
      <c r="S334" s="224"/>
      <c r="T334" s="225"/>
      <c r="AT334" s="226" t="s">
        <v>167</v>
      </c>
      <c r="AU334" s="226" t="s">
        <v>165</v>
      </c>
      <c r="AV334" s="11" t="s">
        <v>165</v>
      </c>
      <c r="AW334" s="11" t="s">
        <v>34</v>
      </c>
      <c r="AX334" s="11" t="s">
        <v>8</v>
      </c>
      <c r="AY334" s="226" t="s">
        <v>157</v>
      </c>
    </row>
    <row r="335" spans="2:65" s="1" customFormat="1" ht="16.5" customHeight="1">
      <c r="B335" s="38"/>
      <c r="C335" s="248" t="s">
        <v>856</v>
      </c>
      <c r="D335" s="248" t="s">
        <v>223</v>
      </c>
      <c r="E335" s="249" t="s">
        <v>1809</v>
      </c>
      <c r="F335" s="250" t="s">
        <v>1810</v>
      </c>
      <c r="G335" s="251" t="s">
        <v>231</v>
      </c>
      <c r="H335" s="252">
        <v>63</v>
      </c>
      <c r="I335" s="253"/>
      <c r="J335" s="252">
        <f>ROUND(I335*H335,0)</f>
        <v>0</v>
      </c>
      <c r="K335" s="250" t="s">
        <v>163</v>
      </c>
      <c r="L335" s="254"/>
      <c r="M335" s="255" t="s">
        <v>20</v>
      </c>
      <c r="N335" s="256" t="s">
        <v>46</v>
      </c>
      <c r="O335" s="79"/>
      <c r="P335" s="212">
        <f>O335*H335</f>
        <v>0</v>
      </c>
      <c r="Q335" s="212">
        <v>6E-05</v>
      </c>
      <c r="R335" s="212">
        <f>Q335*H335</f>
        <v>0.00378</v>
      </c>
      <c r="S335" s="212">
        <v>0</v>
      </c>
      <c r="T335" s="213">
        <f>S335*H335</f>
        <v>0</v>
      </c>
      <c r="AR335" s="17" t="s">
        <v>1353</v>
      </c>
      <c r="AT335" s="17" t="s">
        <v>223</v>
      </c>
      <c r="AU335" s="17" t="s">
        <v>165</v>
      </c>
      <c r="AY335" s="17" t="s">
        <v>157</v>
      </c>
      <c r="BE335" s="214">
        <f>IF(N335="základní",J335,0)</f>
        <v>0</v>
      </c>
      <c r="BF335" s="214">
        <f>IF(N335="snížená",J335,0)</f>
        <v>0</v>
      </c>
      <c r="BG335" s="214">
        <f>IF(N335="zákl. přenesená",J335,0)</f>
        <v>0</v>
      </c>
      <c r="BH335" s="214">
        <f>IF(N335="sníž. přenesená",J335,0)</f>
        <v>0</v>
      </c>
      <c r="BI335" s="214">
        <f>IF(N335="nulová",J335,0)</f>
        <v>0</v>
      </c>
      <c r="BJ335" s="17" t="s">
        <v>165</v>
      </c>
      <c r="BK335" s="214">
        <f>ROUND(I335*H335,0)</f>
        <v>0</v>
      </c>
      <c r="BL335" s="17" t="s">
        <v>538</v>
      </c>
      <c r="BM335" s="17" t="s">
        <v>3809</v>
      </c>
    </row>
    <row r="336" spans="2:51" s="11" customFormat="1" ht="12">
      <c r="B336" s="215"/>
      <c r="C336" s="216"/>
      <c r="D336" s="217" t="s">
        <v>167</v>
      </c>
      <c r="E336" s="218" t="s">
        <v>20</v>
      </c>
      <c r="F336" s="219" t="s">
        <v>3810</v>
      </c>
      <c r="G336" s="216"/>
      <c r="H336" s="220">
        <v>63</v>
      </c>
      <c r="I336" s="221"/>
      <c r="J336" s="216"/>
      <c r="K336" s="216"/>
      <c r="L336" s="222"/>
      <c r="M336" s="223"/>
      <c r="N336" s="224"/>
      <c r="O336" s="224"/>
      <c r="P336" s="224"/>
      <c r="Q336" s="224"/>
      <c r="R336" s="224"/>
      <c r="S336" s="224"/>
      <c r="T336" s="225"/>
      <c r="AT336" s="226" t="s">
        <v>167</v>
      </c>
      <c r="AU336" s="226" t="s">
        <v>165</v>
      </c>
      <c r="AV336" s="11" t="s">
        <v>165</v>
      </c>
      <c r="AW336" s="11" t="s">
        <v>34</v>
      </c>
      <c r="AX336" s="11" t="s">
        <v>8</v>
      </c>
      <c r="AY336" s="226" t="s">
        <v>157</v>
      </c>
    </row>
    <row r="337" spans="2:65" s="1" customFormat="1" ht="16.5" customHeight="1">
      <c r="B337" s="38"/>
      <c r="C337" s="248" t="s">
        <v>860</v>
      </c>
      <c r="D337" s="248" t="s">
        <v>223</v>
      </c>
      <c r="E337" s="249" t="s">
        <v>1813</v>
      </c>
      <c r="F337" s="250" t="s">
        <v>1814</v>
      </c>
      <c r="G337" s="251" t="s">
        <v>707</v>
      </c>
      <c r="H337" s="252">
        <v>25</v>
      </c>
      <c r="I337" s="253"/>
      <c r="J337" s="252">
        <f>ROUND(I337*H337,0)</f>
        <v>0</v>
      </c>
      <c r="K337" s="250" t="s">
        <v>209</v>
      </c>
      <c r="L337" s="254"/>
      <c r="M337" s="255" t="s">
        <v>20</v>
      </c>
      <c r="N337" s="256" t="s">
        <v>46</v>
      </c>
      <c r="O337" s="79"/>
      <c r="P337" s="212">
        <f>O337*H337</f>
        <v>0</v>
      </c>
      <c r="Q337" s="212">
        <v>0</v>
      </c>
      <c r="R337" s="212">
        <f>Q337*H337</f>
        <v>0</v>
      </c>
      <c r="S337" s="212">
        <v>0</v>
      </c>
      <c r="T337" s="213">
        <f>S337*H337</f>
        <v>0</v>
      </c>
      <c r="AR337" s="17" t="s">
        <v>1353</v>
      </c>
      <c r="AT337" s="17" t="s">
        <v>223</v>
      </c>
      <c r="AU337" s="17" t="s">
        <v>165</v>
      </c>
      <c r="AY337" s="17" t="s">
        <v>157</v>
      </c>
      <c r="BE337" s="214">
        <f>IF(N337="základní",J337,0)</f>
        <v>0</v>
      </c>
      <c r="BF337" s="214">
        <f>IF(N337="snížená",J337,0)</f>
        <v>0</v>
      </c>
      <c r="BG337" s="214">
        <f>IF(N337="zákl. přenesená",J337,0)</f>
        <v>0</v>
      </c>
      <c r="BH337" s="214">
        <f>IF(N337="sníž. přenesená",J337,0)</f>
        <v>0</v>
      </c>
      <c r="BI337" s="214">
        <f>IF(N337="nulová",J337,0)</f>
        <v>0</v>
      </c>
      <c r="BJ337" s="17" t="s">
        <v>165</v>
      </c>
      <c r="BK337" s="214">
        <f>ROUND(I337*H337,0)</f>
        <v>0</v>
      </c>
      <c r="BL337" s="17" t="s">
        <v>538</v>
      </c>
      <c r="BM337" s="17" t="s">
        <v>3811</v>
      </c>
    </row>
    <row r="338" spans="2:51" s="11" customFormat="1" ht="12">
      <c r="B338" s="215"/>
      <c r="C338" s="216"/>
      <c r="D338" s="217" t="s">
        <v>167</v>
      </c>
      <c r="E338" s="218" t="s">
        <v>20</v>
      </c>
      <c r="F338" s="219" t="s">
        <v>3812</v>
      </c>
      <c r="G338" s="216"/>
      <c r="H338" s="220">
        <v>25</v>
      </c>
      <c r="I338" s="221"/>
      <c r="J338" s="216"/>
      <c r="K338" s="216"/>
      <c r="L338" s="222"/>
      <c r="M338" s="223"/>
      <c r="N338" s="224"/>
      <c r="O338" s="224"/>
      <c r="P338" s="224"/>
      <c r="Q338" s="224"/>
      <c r="R338" s="224"/>
      <c r="S338" s="224"/>
      <c r="T338" s="225"/>
      <c r="AT338" s="226" t="s">
        <v>167</v>
      </c>
      <c r="AU338" s="226" t="s">
        <v>165</v>
      </c>
      <c r="AV338" s="11" t="s">
        <v>165</v>
      </c>
      <c r="AW338" s="11" t="s">
        <v>34</v>
      </c>
      <c r="AX338" s="11" t="s">
        <v>8</v>
      </c>
      <c r="AY338" s="226" t="s">
        <v>157</v>
      </c>
    </row>
    <row r="339" spans="2:65" s="1" customFormat="1" ht="16.5" customHeight="1">
      <c r="B339" s="38"/>
      <c r="C339" s="248" t="s">
        <v>865</v>
      </c>
      <c r="D339" s="248" t="s">
        <v>223</v>
      </c>
      <c r="E339" s="249" t="s">
        <v>1817</v>
      </c>
      <c r="F339" s="250" t="s">
        <v>1818</v>
      </c>
      <c r="G339" s="251" t="s">
        <v>707</v>
      </c>
      <c r="H339" s="252">
        <v>1</v>
      </c>
      <c r="I339" s="253"/>
      <c r="J339" s="252">
        <f>ROUND(I339*H339,0)</f>
        <v>0</v>
      </c>
      <c r="K339" s="250" t="s">
        <v>163</v>
      </c>
      <c r="L339" s="254"/>
      <c r="M339" s="255" t="s">
        <v>20</v>
      </c>
      <c r="N339" s="256" t="s">
        <v>46</v>
      </c>
      <c r="O339" s="79"/>
      <c r="P339" s="212">
        <f>O339*H339</f>
        <v>0</v>
      </c>
      <c r="Q339" s="212">
        <v>0.0004</v>
      </c>
      <c r="R339" s="212">
        <f>Q339*H339</f>
        <v>0.0004</v>
      </c>
      <c r="S339" s="212">
        <v>0</v>
      </c>
      <c r="T339" s="213">
        <f>S339*H339</f>
        <v>0</v>
      </c>
      <c r="AR339" s="17" t="s">
        <v>1353</v>
      </c>
      <c r="AT339" s="17" t="s">
        <v>223</v>
      </c>
      <c r="AU339" s="17" t="s">
        <v>165</v>
      </c>
      <c r="AY339" s="17" t="s">
        <v>157</v>
      </c>
      <c r="BE339" s="214">
        <f>IF(N339="základní",J339,0)</f>
        <v>0</v>
      </c>
      <c r="BF339" s="214">
        <f>IF(N339="snížená",J339,0)</f>
        <v>0</v>
      </c>
      <c r="BG339" s="214">
        <f>IF(N339="zákl. přenesená",J339,0)</f>
        <v>0</v>
      </c>
      <c r="BH339" s="214">
        <f>IF(N339="sníž. přenesená",J339,0)</f>
        <v>0</v>
      </c>
      <c r="BI339" s="214">
        <f>IF(N339="nulová",J339,0)</f>
        <v>0</v>
      </c>
      <c r="BJ339" s="17" t="s">
        <v>165</v>
      </c>
      <c r="BK339" s="214">
        <f>ROUND(I339*H339,0)</f>
        <v>0</v>
      </c>
      <c r="BL339" s="17" t="s">
        <v>538</v>
      </c>
      <c r="BM339" s="17" t="s">
        <v>3813</v>
      </c>
    </row>
    <row r="340" spans="2:51" s="11" customFormat="1" ht="12">
      <c r="B340" s="215"/>
      <c r="C340" s="216"/>
      <c r="D340" s="217" t="s">
        <v>167</v>
      </c>
      <c r="E340" s="218" t="s">
        <v>20</v>
      </c>
      <c r="F340" s="219" t="s">
        <v>8</v>
      </c>
      <c r="G340" s="216"/>
      <c r="H340" s="220">
        <v>1</v>
      </c>
      <c r="I340" s="221"/>
      <c r="J340" s="216"/>
      <c r="K340" s="216"/>
      <c r="L340" s="222"/>
      <c r="M340" s="223"/>
      <c r="N340" s="224"/>
      <c r="O340" s="224"/>
      <c r="P340" s="224"/>
      <c r="Q340" s="224"/>
      <c r="R340" s="224"/>
      <c r="S340" s="224"/>
      <c r="T340" s="225"/>
      <c r="AT340" s="226" t="s">
        <v>167</v>
      </c>
      <c r="AU340" s="226" t="s">
        <v>165</v>
      </c>
      <c r="AV340" s="11" t="s">
        <v>165</v>
      </c>
      <c r="AW340" s="11" t="s">
        <v>34</v>
      </c>
      <c r="AX340" s="11" t="s">
        <v>8</v>
      </c>
      <c r="AY340" s="226" t="s">
        <v>157</v>
      </c>
    </row>
    <row r="341" spans="2:65" s="1" customFormat="1" ht="16.5" customHeight="1">
      <c r="B341" s="38"/>
      <c r="C341" s="248" t="s">
        <v>870</v>
      </c>
      <c r="D341" s="248" t="s">
        <v>223</v>
      </c>
      <c r="E341" s="249" t="s">
        <v>1820</v>
      </c>
      <c r="F341" s="250" t="s">
        <v>1821</v>
      </c>
      <c r="G341" s="251" t="s">
        <v>707</v>
      </c>
      <c r="H341" s="252">
        <v>3</v>
      </c>
      <c r="I341" s="253"/>
      <c r="J341" s="252">
        <f>ROUND(I341*H341,0)</f>
        <v>0</v>
      </c>
      <c r="K341" s="250" t="s">
        <v>163</v>
      </c>
      <c r="L341" s="254"/>
      <c r="M341" s="255" t="s">
        <v>20</v>
      </c>
      <c r="N341" s="256" t="s">
        <v>46</v>
      </c>
      <c r="O341" s="79"/>
      <c r="P341" s="212">
        <f>O341*H341</f>
        <v>0</v>
      </c>
      <c r="Q341" s="212">
        <v>0.0004</v>
      </c>
      <c r="R341" s="212">
        <f>Q341*H341</f>
        <v>0.0012000000000000001</v>
      </c>
      <c r="S341" s="212">
        <v>0</v>
      </c>
      <c r="T341" s="213">
        <f>S341*H341</f>
        <v>0</v>
      </c>
      <c r="AR341" s="17" t="s">
        <v>1353</v>
      </c>
      <c r="AT341" s="17" t="s">
        <v>223</v>
      </c>
      <c r="AU341" s="17" t="s">
        <v>165</v>
      </c>
      <c r="AY341" s="17" t="s">
        <v>157</v>
      </c>
      <c r="BE341" s="214">
        <f>IF(N341="základní",J341,0)</f>
        <v>0</v>
      </c>
      <c r="BF341" s="214">
        <f>IF(N341="snížená",J341,0)</f>
        <v>0</v>
      </c>
      <c r="BG341" s="214">
        <f>IF(N341="zákl. přenesená",J341,0)</f>
        <v>0</v>
      </c>
      <c r="BH341" s="214">
        <f>IF(N341="sníž. přenesená",J341,0)</f>
        <v>0</v>
      </c>
      <c r="BI341" s="214">
        <f>IF(N341="nulová",J341,0)</f>
        <v>0</v>
      </c>
      <c r="BJ341" s="17" t="s">
        <v>165</v>
      </c>
      <c r="BK341" s="214">
        <f>ROUND(I341*H341,0)</f>
        <v>0</v>
      </c>
      <c r="BL341" s="17" t="s">
        <v>538</v>
      </c>
      <c r="BM341" s="17" t="s">
        <v>3814</v>
      </c>
    </row>
    <row r="342" spans="2:51" s="11" customFormat="1" ht="12">
      <c r="B342" s="215"/>
      <c r="C342" s="216"/>
      <c r="D342" s="217" t="s">
        <v>167</v>
      </c>
      <c r="E342" s="218" t="s">
        <v>20</v>
      </c>
      <c r="F342" s="219" t="s">
        <v>175</v>
      </c>
      <c r="G342" s="216"/>
      <c r="H342" s="220">
        <v>3</v>
      </c>
      <c r="I342" s="221"/>
      <c r="J342" s="216"/>
      <c r="K342" s="216"/>
      <c r="L342" s="222"/>
      <c r="M342" s="223"/>
      <c r="N342" s="224"/>
      <c r="O342" s="224"/>
      <c r="P342" s="224"/>
      <c r="Q342" s="224"/>
      <c r="R342" s="224"/>
      <c r="S342" s="224"/>
      <c r="T342" s="225"/>
      <c r="AT342" s="226" t="s">
        <v>167</v>
      </c>
      <c r="AU342" s="226" t="s">
        <v>165</v>
      </c>
      <c r="AV342" s="11" t="s">
        <v>165</v>
      </c>
      <c r="AW342" s="11" t="s">
        <v>34</v>
      </c>
      <c r="AX342" s="11" t="s">
        <v>8</v>
      </c>
      <c r="AY342" s="226" t="s">
        <v>157</v>
      </c>
    </row>
    <row r="343" spans="2:65" s="1" customFormat="1" ht="16.5" customHeight="1">
      <c r="B343" s="38"/>
      <c r="C343" s="248" t="s">
        <v>875</v>
      </c>
      <c r="D343" s="248" t="s">
        <v>223</v>
      </c>
      <c r="E343" s="249" t="s">
        <v>1823</v>
      </c>
      <c r="F343" s="250" t="s">
        <v>1824</v>
      </c>
      <c r="G343" s="251" t="s">
        <v>707</v>
      </c>
      <c r="H343" s="252">
        <v>3</v>
      </c>
      <c r="I343" s="253"/>
      <c r="J343" s="252">
        <f>ROUND(I343*H343,0)</f>
        <v>0</v>
      </c>
      <c r="K343" s="250" t="s">
        <v>163</v>
      </c>
      <c r="L343" s="254"/>
      <c r="M343" s="255" t="s">
        <v>20</v>
      </c>
      <c r="N343" s="256" t="s">
        <v>46</v>
      </c>
      <c r="O343" s="79"/>
      <c r="P343" s="212">
        <f>O343*H343</f>
        <v>0</v>
      </c>
      <c r="Q343" s="212">
        <v>0.0004</v>
      </c>
      <c r="R343" s="212">
        <f>Q343*H343</f>
        <v>0.0012000000000000001</v>
      </c>
      <c r="S343" s="212">
        <v>0</v>
      </c>
      <c r="T343" s="213">
        <f>S343*H343</f>
        <v>0</v>
      </c>
      <c r="AR343" s="17" t="s">
        <v>1353</v>
      </c>
      <c r="AT343" s="17" t="s">
        <v>223</v>
      </c>
      <c r="AU343" s="17" t="s">
        <v>165</v>
      </c>
      <c r="AY343" s="17" t="s">
        <v>157</v>
      </c>
      <c r="BE343" s="214">
        <f>IF(N343="základní",J343,0)</f>
        <v>0</v>
      </c>
      <c r="BF343" s="214">
        <f>IF(N343="snížená",J343,0)</f>
        <v>0</v>
      </c>
      <c r="BG343" s="214">
        <f>IF(N343="zákl. přenesená",J343,0)</f>
        <v>0</v>
      </c>
      <c r="BH343" s="214">
        <f>IF(N343="sníž. přenesená",J343,0)</f>
        <v>0</v>
      </c>
      <c r="BI343" s="214">
        <f>IF(N343="nulová",J343,0)</f>
        <v>0</v>
      </c>
      <c r="BJ343" s="17" t="s">
        <v>165</v>
      </c>
      <c r="BK343" s="214">
        <f>ROUND(I343*H343,0)</f>
        <v>0</v>
      </c>
      <c r="BL343" s="17" t="s">
        <v>538</v>
      </c>
      <c r="BM343" s="17" t="s">
        <v>3815</v>
      </c>
    </row>
    <row r="344" spans="2:51" s="11" customFormat="1" ht="12">
      <c r="B344" s="215"/>
      <c r="C344" s="216"/>
      <c r="D344" s="217" t="s">
        <v>167</v>
      </c>
      <c r="E344" s="218" t="s">
        <v>20</v>
      </c>
      <c r="F344" s="219" t="s">
        <v>175</v>
      </c>
      <c r="G344" s="216"/>
      <c r="H344" s="220">
        <v>3</v>
      </c>
      <c r="I344" s="221"/>
      <c r="J344" s="216"/>
      <c r="K344" s="216"/>
      <c r="L344" s="222"/>
      <c r="M344" s="223"/>
      <c r="N344" s="224"/>
      <c r="O344" s="224"/>
      <c r="P344" s="224"/>
      <c r="Q344" s="224"/>
      <c r="R344" s="224"/>
      <c r="S344" s="224"/>
      <c r="T344" s="225"/>
      <c r="AT344" s="226" t="s">
        <v>167</v>
      </c>
      <c r="AU344" s="226" t="s">
        <v>165</v>
      </c>
      <c r="AV344" s="11" t="s">
        <v>165</v>
      </c>
      <c r="AW344" s="11" t="s">
        <v>34</v>
      </c>
      <c r="AX344" s="11" t="s">
        <v>8</v>
      </c>
      <c r="AY344" s="226" t="s">
        <v>157</v>
      </c>
    </row>
    <row r="345" spans="2:65" s="1" customFormat="1" ht="16.5" customHeight="1">
      <c r="B345" s="38"/>
      <c r="C345" s="248" t="s">
        <v>880</v>
      </c>
      <c r="D345" s="248" t="s">
        <v>223</v>
      </c>
      <c r="E345" s="249" t="s">
        <v>1826</v>
      </c>
      <c r="F345" s="250" t="s">
        <v>1827</v>
      </c>
      <c r="G345" s="251" t="s">
        <v>231</v>
      </c>
      <c r="H345" s="252">
        <v>1.75</v>
      </c>
      <c r="I345" s="253"/>
      <c r="J345" s="252">
        <f>ROUND(I345*H345,0)</f>
        <v>0</v>
      </c>
      <c r="K345" s="250" t="s">
        <v>163</v>
      </c>
      <c r="L345" s="254"/>
      <c r="M345" s="255" t="s">
        <v>20</v>
      </c>
      <c r="N345" s="256" t="s">
        <v>46</v>
      </c>
      <c r="O345" s="79"/>
      <c r="P345" s="212">
        <f>O345*H345</f>
        <v>0</v>
      </c>
      <c r="Q345" s="212">
        <v>5E-05</v>
      </c>
      <c r="R345" s="212">
        <f>Q345*H345</f>
        <v>8.75E-05</v>
      </c>
      <c r="S345" s="212">
        <v>0</v>
      </c>
      <c r="T345" s="213">
        <f>S345*H345</f>
        <v>0</v>
      </c>
      <c r="AR345" s="17" t="s">
        <v>1353</v>
      </c>
      <c r="AT345" s="17" t="s">
        <v>223</v>
      </c>
      <c r="AU345" s="17" t="s">
        <v>165</v>
      </c>
      <c r="AY345" s="17" t="s">
        <v>157</v>
      </c>
      <c r="BE345" s="214">
        <f>IF(N345="základní",J345,0)</f>
        <v>0</v>
      </c>
      <c r="BF345" s="214">
        <f>IF(N345="snížená",J345,0)</f>
        <v>0</v>
      </c>
      <c r="BG345" s="214">
        <f>IF(N345="zákl. přenesená",J345,0)</f>
        <v>0</v>
      </c>
      <c r="BH345" s="214">
        <f>IF(N345="sníž. přenesená",J345,0)</f>
        <v>0</v>
      </c>
      <c r="BI345" s="214">
        <f>IF(N345="nulová",J345,0)</f>
        <v>0</v>
      </c>
      <c r="BJ345" s="17" t="s">
        <v>165</v>
      </c>
      <c r="BK345" s="214">
        <f>ROUND(I345*H345,0)</f>
        <v>0</v>
      </c>
      <c r="BL345" s="17" t="s">
        <v>538</v>
      </c>
      <c r="BM345" s="17" t="s">
        <v>3816</v>
      </c>
    </row>
    <row r="346" spans="2:51" s="11" customFormat="1" ht="12">
      <c r="B346" s="215"/>
      <c r="C346" s="216"/>
      <c r="D346" s="217" t="s">
        <v>167</v>
      </c>
      <c r="E346" s="218" t="s">
        <v>20</v>
      </c>
      <c r="F346" s="219" t="s">
        <v>1829</v>
      </c>
      <c r="G346" s="216"/>
      <c r="H346" s="220">
        <v>1.75</v>
      </c>
      <c r="I346" s="221"/>
      <c r="J346" s="216"/>
      <c r="K346" s="216"/>
      <c r="L346" s="222"/>
      <c r="M346" s="223"/>
      <c r="N346" s="224"/>
      <c r="O346" s="224"/>
      <c r="P346" s="224"/>
      <c r="Q346" s="224"/>
      <c r="R346" s="224"/>
      <c r="S346" s="224"/>
      <c r="T346" s="225"/>
      <c r="AT346" s="226" t="s">
        <v>167</v>
      </c>
      <c r="AU346" s="226" t="s">
        <v>165</v>
      </c>
      <c r="AV346" s="11" t="s">
        <v>165</v>
      </c>
      <c r="AW346" s="11" t="s">
        <v>34</v>
      </c>
      <c r="AX346" s="11" t="s">
        <v>8</v>
      </c>
      <c r="AY346" s="226" t="s">
        <v>157</v>
      </c>
    </row>
    <row r="347" spans="2:65" s="1" customFormat="1" ht="16.5" customHeight="1">
      <c r="B347" s="38"/>
      <c r="C347" s="248" t="s">
        <v>885</v>
      </c>
      <c r="D347" s="248" t="s">
        <v>223</v>
      </c>
      <c r="E347" s="249" t="s">
        <v>1830</v>
      </c>
      <c r="F347" s="250" t="s">
        <v>1831</v>
      </c>
      <c r="G347" s="251" t="s">
        <v>707</v>
      </c>
      <c r="H347" s="252">
        <v>3.5</v>
      </c>
      <c r="I347" s="253"/>
      <c r="J347" s="252">
        <f>ROUND(I347*H347,0)</f>
        <v>0</v>
      </c>
      <c r="K347" s="250" t="s">
        <v>163</v>
      </c>
      <c r="L347" s="254"/>
      <c r="M347" s="255" t="s">
        <v>20</v>
      </c>
      <c r="N347" s="256" t="s">
        <v>46</v>
      </c>
      <c r="O347" s="79"/>
      <c r="P347" s="212">
        <f>O347*H347</f>
        <v>0</v>
      </c>
      <c r="Q347" s="212">
        <v>5E-05</v>
      </c>
      <c r="R347" s="212">
        <f>Q347*H347</f>
        <v>0.000175</v>
      </c>
      <c r="S347" s="212">
        <v>0</v>
      </c>
      <c r="T347" s="213">
        <f>S347*H347</f>
        <v>0</v>
      </c>
      <c r="AR347" s="17" t="s">
        <v>1353</v>
      </c>
      <c r="AT347" s="17" t="s">
        <v>223</v>
      </c>
      <c r="AU347" s="17" t="s">
        <v>165</v>
      </c>
      <c r="AY347" s="17" t="s">
        <v>157</v>
      </c>
      <c r="BE347" s="214">
        <f>IF(N347="základní",J347,0)</f>
        <v>0</v>
      </c>
      <c r="BF347" s="214">
        <f>IF(N347="snížená",J347,0)</f>
        <v>0</v>
      </c>
      <c r="BG347" s="214">
        <f>IF(N347="zákl. přenesená",J347,0)</f>
        <v>0</v>
      </c>
      <c r="BH347" s="214">
        <f>IF(N347="sníž. přenesená",J347,0)</f>
        <v>0</v>
      </c>
      <c r="BI347" s="214">
        <f>IF(N347="nulová",J347,0)</f>
        <v>0</v>
      </c>
      <c r="BJ347" s="17" t="s">
        <v>165</v>
      </c>
      <c r="BK347" s="214">
        <f>ROUND(I347*H347,0)</f>
        <v>0</v>
      </c>
      <c r="BL347" s="17" t="s">
        <v>538</v>
      </c>
      <c r="BM347" s="17" t="s">
        <v>3817</v>
      </c>
    </row>
    <row r="348" spans="2:51" s="11" customFormat="1" ht="12">
      <c r="B348" s="215"/>
      <c r="C348" s="216"/>
      <c r="D348" s="217" t="s">
        <v>167</v>
      </c>
      <c r="E348" s="218" t="s">
        <v>20</v>
      </c>
      <c r="F348" s="219" t="s">
        <v>2794</v>
      </c>
      <c r="G348" s="216"/>
      <c r="H348" s="220">
        <v>3.5</v>
      </c>
      <c r="I348" s="221"/>
      <c r="J348" s="216"/>
      <c r="K348" s="216"/>
      <c r="L348" s="222"/>
      <c r="M348" s="223"/>
      <c r="N348" s="224"/>
      <c r="O348" s="224"/>
      <c r="P348" s="224"/>
      <c r="Q348" s="224"/>
      <c r="R348" s="224"/>
      <c r="S348" s="224"/>
      <c r="T348" s="225"/>
      <c r="AT348" s="226" t="s">
        <v>167</v>
      </c>
      <c r="AU348" s="226" t="s">
        <v>165</v>
      </c>
      <c r="AV348" s="11" t="s">
        <v>165</v>
      </c>
      <c r="AW348" s="11" t="s">
        <v>34</v>
      </c>
      <c r="AX348" s="11" t="s">
        <v>8</v>
      </c>
      <c r="AY348" s="226" t="s">
        <v>157</v>
      </c>
    </row>
    <row r="349" spans="2:65" s="1" customFormat="1" ht="16.5" customHeight="1">
      <c r="B349" s="38"/>
      <c r="C349" s="248" t="s">
        <v>891</v>
      </c>
      <c r="D349" s="248" t="s">
        <v>223</v>
      </c>
      <c r="E349" s="249" t="s">
        <v>1366</v>
      </c>
      <c r="F349" s="250" t="s">
        <v>1367</v>
      </c>
      <c r="G349" s="251" t="s">
        <v>434</v>
      </c>
      <c r="H349" s="252">
        <v>3</v>
      </c>
      <c r="I349" s="253"/>
      <c r="J349" s="252">
        <f>ROUND(I349*H349,0)</f>
        <v>0</v>
      </c>
      <c r="K349" s="250" t="s">
        <v>209</v>
      </c>
      <c r="L349" s="254"/>
      <c r="M349" s="255" t="s">
        <v>20</v>
      </c>
      <c r="N349" s="256" t="s">
        <v>46</v>
      </c>
      <c r="O349" s="79"/>
      <c r="P349" s="212">
        <f>O349*H349</f>
        <v>0</v>
      </c>
      <c r="Q349" s="212">
        <v>0</v>
      </c>
      <c r="R349" s="212">
        <f>Q349*H349</f>
        <v>0</v>
      </c>
      <c r="S349" s="212">
        <v>0</v>
      </c>
      <c r="T349" s="213">
        <f>S349*H349</f>
        <v>0</v>
      </c>
      <c r="AR349" s="17" t="s">
        <v>1353</v>
      </c>
      <c r="AT349" s="17" t="s">
        <v>223</v>
      </c>
      <c r="AU349" s="17" t="s">
        <v>165</v>
      </c>
      <c r="AY349" s="17" t="s">
        <v>157</v>
      </c>
      <c r="BE349" s="214">
        <f>IF(N349="základní",J349,0)</f>
        <v>0</v>
      </c>
      <c r="BF349" s="214">
        <f>IF(N349="snížená",J349,0)</f>
        <v>0</v>
      </c>
      <c r="BG349" s="214">
        <f>IF(N349="zákl. přenesená",J349,0)</f>
        <v>0</v>
      </c>
      <c r="BH349" s="214">
        <f>IF(N349="sníž. přenesená",J349,0)</f>
        <v>0</v>
      </c>
      <c r="BI349" s="214">
        <f>IF(N349="nulová",J349,0)</f>
        <v>0</v>
      </c>
      <c r="BJ349" s="17" t="s">
        <v>165</v>
      </c>
      <c r="BK349" s="214">
        <f>ROUND(I349*H349,0)</f>
        <v>0</v>
      </c>
      <c r="BL349" s="17" t="s">
        <v>538</v>
      </c>
      <c r="BM349" s="17" t="s">
        <v>3818</v>
      </c>
    </row>
    <row r="350" spans="2:51" s="11" customFormat="1" ht="12">
      <c r="B350" s="215"/>
      <c r="C350" s="216"/>
      <c r="D350" s="217" t="s">
        <v>167</v>
      </c>
      <c r="E350" s="218" t="s">
        <v>20</v>
      </c>
      <c r="F350" s="219" t="s">
        <v>175</v>
      </c>
      <c r="G350" s="216"/>
      <c r="H350" s="220">
        <v>3</v>
      </c>
      <c r="I350" s="221"/>
      <c r="J350" s="216"/>
      <c r="K350" s="216"/>
      <c r="L350" s="222"/>
      <c r="M350" s="223"/>
      <c r="N350" s="224"/>
      <c r="O350" s="224"/>
      <c r="P350" s="224"/>
      <c r="Q350" s="224"/>
      <c r="R350" s="224"/>
      <c r="S350" s="224"/>
      <c r="T350" s="225"/>
      <c r="AT350" s="226" t="s">
        <v>167</v>
      </c>
      <c r="AU350" s="226" t="s">
        <v>165</v>
      </c>
      <c r="AV350" s="11" t="s">
        <v>165</v>
      </c>
      <c r="AW350" s="11" t="s">
        <v>34</v>
      </c>
      <c r="AX350" s="11" t="s">
        <v>8</v>
      </c>
      <c r="AY350" s="226" t="s">
        <v>157</v>
      </c>
    </row>
    <row r="351" spans="2:65" s="1" customFormat="1" ht="22.5" customHeight="1">
      <c r="B351" s="38"/>
      <c r="C351" s="204" t="s">
        <v>896</v>
      </c>
      <c r="D351" s="204" t="s">
        <v>159</v>
      </c>
      <c r="E351" s="205" t="s">
        <v>1845</v>
      </c>
      <c r="F351" s="206" t="s">
        <v>1846</v>
      </c>
      <c r="G351" s="207" t="s">
        <v>231</v>
      </c>
      <c r="H351" s="208">
        <v>6</v>
      </c>
      <c r="I351" s="209"/>
      <c r="J351" s="208">
        <f>ROUND(I351*H351,0)</f>
        <v>0</v>
      </c>
      <c r="K351" s="206" t="s">
        <v>209</v>
      </c>
      <c r="L351" s="43"/>
      <c r="M351" s="210" t="s">
        <v>20</v>
      </c>
      <c r="N351" s="211" t="s">
        <v>46</v>
      </c>
      <c r="O351" s="79"/>
      <c r="P351" s="212">
        <f>O351*H351</f>
        <v>0</v>
      </c>
      <c r="Q351" s="212">
        <v>0</v>
      </c>
      <c r="R351" s="212">
        <f>Q351*H351</f>
        <v>0</v>
      </c>
      <c r="S351" s="212">
        <v>0</v>
      </c>
      <c r="T351" s="213">
        <f>S351*H351</f>
        <v>0</v>
      </c>
      <c r="AR351" s="17" t="s">
        <v>538</v>
      </c>
      <c r="AT351" s="17" t="s">
        <v>159</v>
      </c>
      <c r="AU351" s="17" t="s">
        <v>165</v>
      </c>
      <c r="AY351" s="17" t="s">
        <v>157</v>
      </c>
      <c r="BE351" s="214">
        <f>IF(N351="základní",J351,0)</f>
        <v>0</v>
      </c>
      <c r="BF351" s="214">
        <f>IF(N351="snížená",J351,0)</f>
        <v>0</v>
      </c>
      <c r="BG351" s="214">
        <f>IF(N351="zákl. přenesená",J351,0)</f>
        <v>0</v>
      </c>
      <c r="BH351" s="214">
        <f>IF(N351="sníž. přenesená",J351,0)</f>
        <v>0</v>
      </c>
      <c r="BI351" s="214">
        <f>IF(N351="nulová",J351,0)</f>
        <v>0</v>
      </c>
      <c r="BJ351" s="17" t="s">
        <v>165</v>
      </c>
      <c r="BK351" s="214">
        <f>ROUND(I351*H351,0)</f>
        <v>0</v>
      </c>
      <c r="BL351" s="17" t="s">
        <v>538</v>
      </c>
      <c r="BM351" s="17" t="s">
        <v>3819</v>
      </c>
    </row>
    <row r="352" spans="2:51" s="11" customFormat="1" ht="12">
      <c r="B352" s="215"/>
      <c r="C352" s="216"/>
      <c r="D352" s="217" t="s">
        <v>167</v>
      </c>
      <c r="E352" s="218" t="s">
        <v>20</v>
      </c>
      <c r="F352" s="219" t="s">
        <v>732</v>
      </c>
      <c r="G352" s="216"/>
      <c r="H352" s="220">
        <v>6</v>
      </c>
      <c r="I352" s="221"/>
      <c r="J352" s="216"/>
      <c r="K352" s="216"/>
      <c r="L352" s="222"/>
      <c r="M352" s="223"/>
      <c r="N352" s="224"/>
      <c r="O352" s="224"/>
      <c r="P352" s="224"/>
      <c r="Q352" s="224"/>
      <c r="R352" s="224"/>
      <c r="S352" s="224"/>
      <c r="T352" s="225"/>
      <c r="AT352" s="226" t="s">
        <v>167</v>
      </c>
      <c r="AU352" s="226" t="s">
        <v>165</v>
      </c>
      <c r="AV352" s="11" t="s">
        <v>165</v>
      </c>
      <c r="AW352" s="11" t="s">
        <v>34</v>
      </c>
      <c r="AX352" s="11" t="s">
        <v>8</v>
      </c>
      <c r="AY352" s="226" t="s">
        <v>157</v>
      </c>
    </row>
    <row r="353" spans="2:65" s="1" customFormat="1" ht="22.5" customHeight="1">
      <c r="B353" s="38"/>
      <c r="C353" s="204" t="s">
        <v>901</v>
      </c>
      <c r="D353" s="204" t="s">
        <v>159</v>
      </c>
      <c r="E353" s="205" t="s">
        <v>1848</v>
      </c>
      <c r="F353" s="206" t="s">
        <v>1849</v>
      </c>
      <c r="G353" s="207" t="s">
        <v>231</v>
      </c>
      <c r="H353" s="208">
        <v>10</v>
      </c>
      <c r="I353" s="209"/>
      <c r="J353" s="208">
        <f>ROUND(I353*H353,0)</f>
        <v>0</v>
      </c>
      <c r="K353" s="206" t="s">
        <v>209</v>
      </c>
      <c r="L353" s="43"/>
      <c r="M353" s="210" t="s">
        <v>20</v>
      </c>
      <c r="N353" s="211" t="s">
        <v>46</v>
      </c>
      <c r="O353" s="79"/>
      <c r="P353" s="212">
        <f>O353*H353</f>
        <v>0</v>
      </c>
      <c r="Q353" s="212">
        <v>0</v>
      </c>
      <c r="R353" s="212">
        <f>Q353*H353</f>
        <v>0</v>
      </c>
      <c r="S353" s="212">
        <v>0</v>
      </c>
      <c r="T353" s="213">
        <f>S353*H353</f>
        <v>0</v>
      </c>
      <c r="AR353" s="17" t="s">
        <v>538</v>
      </c>
      <c r="AT353" s="17" t="s">
        <v>159</v>
      </c>
      <c r="AU353" s="17" t="s">
        <v>165</v>
      </c>
      <c r="AY353" s="17" t="s">
        <v>157</v>
      </c>
      <c r="BE353" s="214">
        <f>IF(N353="základní",J353,0)</f>
        <v>0</v>
      </c>
      <c r="BF353" s="214">
        <f>IF(N353="snížená",J353,0)</f>
        <v>0</v>
      </c>
      <c r="BG353" s="214">
        <f>IF(N353="zákl. přenesená",J353,0)</f>
        <v>0</v>
      </c>
      <c r="BH353" s="214">
        <f>IF(N353="sníž. přenesená",J353,0)</f>
        <v>0</v>
      </c>
      <c r="BI353" s="214">
        <f>IF(N353="nulová",J353,0)</f>
        <v>0</v>
      </c>
      <c r="BJ353" s="17" t="s">
        <v>165</v>
      </c>
      <c r="BK353" s="214">
        <f>ROUND(I353*H353,0)</f>
        <v>0</v>
      </c>
      <c r="BL353" s="17" t="s">
        <v>538</v>
      </c>
      <c r="BM353" s="17" t="s">
        <v>3820</v>
      </c>
    </row>
    <row r="354" spans="2:51" s="11" customFormat="1" ht="12">
      <c r="B354" s="215"/>
      <c r="C354" s="216"/>
      <c r="D354" s="217" t="s">
        <v>167</v>
      </c>
      <c r="E354" s="218" t="s">
        <v>20</v>
      </c>
      <c r="F354" s="219" t="s">
        <v>974</v>
      </c>
      <c r="G354" s="216"/>
      <c r="H354" s="220">
        <v>10</v>
      </c>
      <c r="I354" s="221"/>
      <c r="J354" s="216"/>
      <c r="K354" s="216"/>
      <c r="L354" s="222"/>
      <c r="M354" s="223"/>
      <c r="N354" s="224"/>
      <c r="O354" s="224"/>
      <c r="P354" s="224"/>
      <c r="Q354" s="224"/>
      <c r="R354" s="224"/>
      <c r="S354" s="224"/>
      <c r="T354" s="225"/>
      <c r="AT354" s="226" t="s">
        <v>167</v>
      </c>
      <c r="AU354" s="226" t="s">
        <v>165</v>
      </c>
      <c r="AV354" s="11" t="s">
        <v>165</v>
      </c>
      <c r="AW354" s="11" t="s">
        <v>34</v>
      </c>
      <c r="AX354" s="11" t="s">
        <v>8</v>
      </c>
      <c r="AY354" s="226" t="s">
        <v>157</v>
      </c>
    </row>
    <row r="355" spans="2:65" s="1" customFormat="1" ht="22.5" customHeight="1">
      <c r="B355" s="38"/>
      <c r="C355" s="204" t="s">
        <v>906</v>
      </c>
      <c r="D355" s="204" t="s">
        <v>159</v>
      </c>
      <c r="E355" s="205" t="s">
        <v>1851</v>
      </c>
      <c r="F355" s="206" t="s">
        <v>1852</v>
      </c>
      <c r="G355" s="207" t="s">
        <v>231</v>
      </c>
      <c r="H355" s="208">
        <v>3</v>
      </c>
      <c r="I355" s="209"/>
      <c r="J355" s="208">
        <f>ROUND(I355*H355,0)</f>
        <v>0</v>
      </c>
      <c r="K355" s="206" t="s">
        <v>163</v>
      </c>
      <c r="L355" s="43"/>
      <c r="M355" s="210" t="s">
        <v>20</v>
      </c>
      <c r="N355" s="211" t="s">
        <v>46</v>
      </c>
      <c r="O355" s="79"/>
      <c r="P355" s="212">
        <f>O355*H355</f>
        <v>0</v>
      </c>
      <c r="Q355" s="212">
        <v>0</v>
      </c>
      <c r="R355" s="212">
        <f>Q355*H355</f>
        <v>0</v>
      </c>
      <c r="S355" s="212">
        <v>0</v>
      </c>
      <c r="T355" s="213">
        <f>S355*H355</f>
        <v>0</v>
      </c>
      <c r="AR355" s="17" t="s">
        <v>538</v>
      </c>
      <c r="AT355" s="17" t="s">
        <v>159</v>
      </c>
      <c r="AU355" s="17" t="s">
        <v>165</v>
      </c>
      <c r="AY355" s="17" t="s">
        <v>157</v>
      </c>
      <c r="BE355" s="214">
        <f>IF(N355="základní",J355,0)</f>
        <v>0</v>
      </c>
      <c r="BF355" s="214">
        <f>IF(N355="snížená",J355,0)</f>
        <v>0</v>
      </c>
      <c r="BG355" s="214">
        <f>IF(N355="zákl. přenesená",J355,0)</f>
        <v>0</v>
      </c>
      <c r="BH355" s="214">
        <f>IF(N355="sníž. přenesená",J355,0)</f>
        <v>0</v>
      </c>
      <c r="BI355" s="214">
        <f>IF(N355="nulová",J355,0)</f>
        <v>0</v>
      </c>
      <c r="BJ355" s="17" t="s">
        <v>165</v>
      </c>
      <c r="BK355" s="214">
        <f>ROUND(I355*H355,0)</f>
        <v>0</v>
      </c>
      <c r="BL355" s="17" t="s">
        <v>538</v>
      </c>
      <c r="BM355" s="17" t="s">
        <v>3821</v>
      </c>
    </row>
    <row r="356" spans="2:51" s="11" customFormat="1" ht="12">
      <c r="B356" s="215"/>
      <c r="C356" s="216"/>
      <c r="D356" s="217" t="s">
        <v>167</v>
      </c>
      <c r="E356" s="218" t="s">
        <v>20</v>
      </c>
      <c r="F356" s="219" t="s">
        <v>175</v>
      </c>
      <c r="G356" s="216"/>
      <c r="H356" s="220">
        <v>3</v>
      </c>
      <c r="I356" s="221"/>
      <c r="J356" s="216"/>
      <c r="K356" s="216"/>
      <c r="L356" s="222"/>
      <c r="M356" s="223"/>
      <c r="N356" s="224"/>
      <c r="O356" s="224"/>
      <c r="P356" s="224"/>
      <c r="Q356" s="224"/>
      <c r="R356" s="224"/>
      <c r="S356" s="224"/>
      <c r="T356" s="225"/>
      <c r="AT356" s="226" t="s">
        <v>167</v>
      </c>
      <c r="AU356" s="226" t="s">
        <v>165</v>
      </c>
      <c r="AV356" s="11" t="s">
        <v>165</v>
      </c>
      <c r="AW356" s="11" t="s">
        <v>34</v>
      </c>
      <c r="AX356" s="11" t="s">
        <v>8</v>
      </c>
      <c r="AY356" s="226" t="s">
        <v>157</v>
      </c>
    </row>
    <row r="357" spans="2:65" s="1" customFormat="1" ht="22.5" customHeight="1">
      <c r="B357" s="38"/>
      <c r="C357" s="204" t="s">
        <v>911</v>
      </c>
      <c r="D357" s="204" t="s">
        <v>159</v>
      </c>
      <c r="E357" s="205" t="s">
        <v>1855</v>
      </c>
      <c r="F357" s="206" t="s">
        <v>1856</v>
      </c>
      <c r="G357" s="207" t="s">
        <v>231</v>
      </c>
      <c r="H357" s="208">
        <v>14</v>
      </c>
      <c r="I357" s="209"/>
      <c r="J357" s="208">
        <f>ROUND(I357*H357,0)</f>
        <v>0</v>
      </c>
      <c r="K357" s="206" t="s">
        <v>163</v>
      </c>
      <c r="L357" s="43"/>
      <c r="M357" s="210" t="s">
        <v>20</v>
      </c>
      <c r="N357" s="211" t="s">
        <v>46</v>
      </c>
      <c r="O357" s="79"/>
      <c r="P357" s="212">
        <f>O357*H357</f>
        <v>0</v>
      </c>
      <c r="Q357" s="212">
        <v>0</v>
      </c>
      <c r="R357" s="212">
        <f>Q357*H357</f>
        <v>0</v>
      </c>
      <c r="S357" s="212">
        <v>0</v>
      </c>
      <c r="T357" s="213">
        <f>S357*H357</f>
        <v>0</v>
      </c>
      <c r="AR357" s="17" t="s">
        <v>538</v>
      </c>
      <c r="AT357" s="17" t="s">
        <v>159</v>
      </c>
      <c r="AU357" s="17" t="s">
        <v>165</v>
      </c>
      <c r="AY357" s="17" t="s">
        <v>157</v>
      </c>
      <c r="BE357" s="214">
        <f>IF(N357="základní",J357,0)</f>
        <v>0</v>
      </c>
      <c r="BF357" s="214">
        <f>IF(N357="snížená",J357,0)</f>
        <v>0</v>
      </c>
      <c r="BG357" s="214">
        <f>IF(N357="zákl. přenesená",J357,0)</f>
        <v>0</v>
      </c>
      <c r="BH357" s="214">
        <f>IF(N357="sníž. přenesená",J357,0)</f>
        <v>0</v>
      </c>
      <c r="BI357" s="214">
        <f>IF(N357="nulová",J357,0)</f>
        <v>0</v>
      </c>
      <c r="BJ357" s="17" t="s">
        <v>165</v>
      </c>
      <c r="BK357" s="214">
        <f>ROUND(I357*H357,0)</f>
        <v>0</v>
      </c>
      <c r="BL357" s="17" t="s">
        <v>538</v>
      </c>
      <c r="BM357" s="17" t="s">
        <v>3822</v>
      </c>
    </row>
    <row r="358" spans="2:51" s="11" customFormat="1" ht="12">
      <c r="B358" s="215"/>
      <c r="C358" s="216"/>
      <c r="D358" s="217" t="s">
        <v>167</v>
      </c>
      <c r="E358" s="218" t="s">
        <v>20</v>
      </c>
      <c r="F358" s="219" t="s">
        <v>3791</v>
      </c>
      <c r="G358" s="216"/>
      <c r="H358" s="220">
        <v>14</v>
      </c>
      <c r="I358" s="221"/>
      <c r="J358" s="216"/>
      <c r="K358" s="216"/>
      <c r="L358" s="222"/>
      <c r="M358" s="223"/>
      <c r="N358" s="224"/>
      <c r="O358" s="224"/>
      <c r="P358" s="224"/>
      <c r="Q358" s="224"/>
      <c r="R358" s="224"/>
      <c r="S358" s="224"/>
      <c r="T358" s="225"/>
      <c r="AT358" s="226" t="s">
        <v>167</v>
      </c>
      <c r="AU358" s="226" t="s">
        <v>165</v>
      </c>
      <c r="AV358" s="11" t="s">
        <v>165</v>
      </c>
      <c r="AW358" s="11" t="s">
        <v>34</v>
      </c>
      <c r="AX358" s="11" t="s">
        <v>8</v>
      </c>
      <c r="AY358" s="226" t="s">
        <v>157</v>
      </c>
    </row>
    <row r="359" spans="2:65" s="1" customFormat="1" ht="16.5" customHeight="1">
      <c r="B359" s="38"/>
      <c r="C359" s="248" t="s">
        <v>916</v>
      </c>
      <c r="D359" s="248" t="s">
        <v>223</v>
      </c>
      <c r="E359" s="249" t="s">
        <v>1859</v>
      </c>
      <c r="F359" s="250" t="s">
        <v>1860</v>
      </c>
      <c r="G359" s="251" t="s">
        <v>434</v>
      </c>
      <c r="H359" s="252">
        <v>1</v>
      </c>
      <c r="I359" s="253"/>
      <c r="J359" s="252">
        <f>ROUND(I359*H359,0)</f>
        <v>0</v>
      </c>
      <c r="K359" s="250" t="s">
        <v>209</v>
      </c>
      <c r="L359" s="254"/>
      <c r="M359" s="255" t="s">
        <v>20</v>
      </c>
      <c r="N359" s="256" t="s">
        <v>46</v>
      </c>
      <c r="O359" s="79"/>
      <c r="P359" s="212">
        <f>O359*H359</f>
        <v>0</v>
      </c>
      <c r="Q359" s="212">
        <v>0</v>
      </c>
      <c r="R359" s="212">
        <f>Q359*H359</f>
        <v>0</v>
      </c>
      <c r="S359" s="212">
        <v>0</v>
      </c>
      <c r="T359" s="213">
        <f>S359*H359</f>
        <v>0</v>
      </c>
      <c r="AR359" s="17" t="s">
        <v>1353</v>
      </c>
      <c r="AT359" s="17" t="s">
        <v>223</v>
      </c>
      <c r="AU359" s="17" t="s">
        <v>165</v>
      </c>
      <c r="AY359" s="17" t="s">
        <v>157</v>
      </c>
      <c r="BE359" s="214">
        <f>IF(N359="základní",J359,0)</f>
        <v>0</v>
      </c>
      <c r="BF359" s="214">
        <f>IF(N359="snížená",J359,0)</f>
        <v>0</v>
      </c>
      <c r="BG359" s="214">
        <f>IF(N359="zákl. přenesená",J359,0)</f>
        <v>0</v>
      </c>
      <c r="BH359" s="214">
        <f>IF(N359="sníž. přenesená",J359,0)</f>
        <v>0</v>
      </c>
      <c r="BI359" s="214">
        <f>IF(N359="nulová",J359,0)</f>
        <v>0</v>
      </c>
      <c r="BJ359" s="17" t="s">
        <v>165</v>
      </c>
      <c r="BK359" s="214">
        <f>ROUND(I359*H359,0)</f>
        <v>0</v>
      </c>
      <c r="BL359" s="17" t="s">
        <v>538</v>
      </c>
      <c r="BM359" s="17" t="s">
        <v>3823</v>
      </c>
    </row>
    <row r="360" spans="2:51" s="11" customFormat="1" ht="12">
      <c r="B360" s="215"/>
      <c r="C360" s="216"/>
      <c r="D360" s="217" t="s">
        <v>167</v>
      </c>
      <c r="E360" s="218" t="s">
        <v>20</v>
      </c>
      <c r="F360" s="219" t="s">
        <v>8</v>
      </c>
      <c r="G360" s="216"/>
      <c r="H360" s="220">
        <v>1</v>
      </c>
      <c r="I360" s="221"/>
      <c r="J360" s="216"/>
      <c r="K360" s="216"/>
      <c r="L360" s="222"/>
      <c r="M360" s="223"/>
      <c r="N360" s="224"/>
      <c r="O360" s="224"/>
      <c r="P360" s="224"/>
      <c r="Q360" s="224"/>
      <c r="R360" s="224"/>
      <c r="S360" s="224"/>
      <c r="T360" s="225"/>
      <c r="AT360" s="226" t="s">
        <v>167</v>
      </c>
      <c r="AU360" s="226" t="s">
        <v>165</v>
      </c>
      <c r="AV360" s="11" t="s">
        <v>165</v>
      </c>
      <c r="AW360" s="11" t="s">
        <v>34</v>
      </c>
      <c r="AX360" s="11" t="s">
        <v>8</v>
      </c>
      <c r="AY360" s="226" t="s">
        <v>157</v>
      </c>
    </row>
    <row r="361" spans="2:63" s="10" customFormat="1" ht="25.9" customHeight="1">
      <c r="B361" s="188"/>
      <c r="C361" s="189"/>
      <c r="D361" s="190" t="s">
        <v>73</v>
      </c>
      <c r="E361" s="191" t="s">
        <v>1865</v>
      </c>
      <c r="F361" s="191" t="s">
        <v>1866</v>
      </c>
      <c r="G361" s="189"/>
      <c r="H361" s="189"/>
      <c r="I361" s="192"/>
      <c r="J361" s="193">
        <f>BK361</f>
        <v>0</v>
      </c>
      <c r="K361" s="189"/>
      <c r="L361" s="194"/>
      <c r="M361" s="195"/>
      <c r="N361" s="196"/>
      <c r="O361" s="196"/>
      <c r="P361" s="197">
        <f>P362+P364+P366</f>
        <v>0</v>
      </c>
      <c r="Q361" s="196"/>
      <c r="R361" s="197">
        <f>R362+R364+R366</f>
        <v>0</v>
      </c>
      <c r="S361" s="196"/>
      <c r="T361" s="198">
        <f>T362+T364+T366</f>
        <v>0</v>
      </c>
      <c r="AR361" s="199" t="s">
        <v>185</v>
      </c>
      <c r="AT361" s="200" t="s">
        <v>73</v>
      </c>
      <c r="AU361" s="200" t="s">
        <v>74</v>
      </c>
      <c r="AY361" s="199" t="s">
        <v>157</v>
      </c>
      <c r="BK361" s="201">
        <f>BK362+BK364+BK366</f>
        <v>0</v>
      </c>
    </row>
    <row r="362" spans="2:63" s="10" customFormat="1" ht="22.8" customHeight="1">
      <c r="B362" s="188"/>
      <c r="C362" s="189"/>
      <c r="D362" s="190" t="s">
        <v>73</v>
      </c>
      <c r="E362" s="202" t="s">
        <v>1867</v>
      </c>
      <c r="F362" s="202" t="s">
        <v>1868</v>
      </c>
      <c r="G362" s="189"/>
      <c r="H362" s="189"/>
      <c r="I362" s="192"/>
      <c r="J362" s="203">
        <f>BK362</f>
        <v>0</v>
      </c>
      <c r="K362" s="189"/>
      <c r="L362" s="194"/>
      <c r="M362" s="195"/>
      <c r="N362" s="196"/>
      <c r="O362" s="196"/>
      <c r="P362" s="197">
        <f>P363</f>
        <v>0</v>
      </c>
      <c r="Q362" s="196"/>
      <c r="R362" s="197">
        <f>R363</f>
        <v>0</v>
      </c>
      <c r="S362" s="196"/>
      <c r="T362" s="198">
        <f>T363</f>
        <v>0</v>
      </c>
      <c r="AR362" s="199" t="s">
        <v>185</v>
      </c>
      <c r="AT362" s="200" t="s">
        <v>73</v>
      </c>
      <c r="AU362" s="200" t="s">
        <v>8</v>
      </c>
      <c r="AY362" s="199" t="s">
        <v>157</v>
      </c>
      <c r="BK362" s="201">
        <f>BK363</f>
        <v>0</v>
      </c>
    </row>
    <row r="363" spans="2:65" s="1" customFormat="1" ht="16.5" customHeight="1">
      <c r="B363" s="38"/>
      <c r="C363" s="204" t="s">
        <v>921</v>
      </c>
      <c r="D363" s="204" t="s">
        <v>159</v>
      </c>
      <c r="E363" s="205" t="s">
        <v>1869</v>
      </c>
      <c r="F363" s="206" t="s">
        <v>2846</v>
      </c>
      <c r="G363" s="207" t="s">
        <v>1871</v>
      </c>
      <c r="H363" s="208">
        <v>1</v>
      </c>
      <c r="I363" s="209"/>
      <c r="J363" s="208">
        <f>ROUND(I363*H363,0)</f>
        <v>0</v>
      </c>
      <c r="K363" s="206" t="s">
        <v>163</v>
      </c>
      <c r="L363" s="43"/>
      <c r="M363" s="210" t="s">
        <v>20</v>
      </c>
      <c r="N363" s="211" t="s">
        <v>46</v>
      </c>
      <c r="O363" s="79"/>
      <c r="P363" s="212">
        <f>O363*H363</f>
        <v>0</v>
      </c>
      <c r="Q363" s="212">
        <v>0</v>
      </c>
      <c r="R363" s="212">
        <f>Q363*H363</f>
        <v>0</v>
      </c>
      <c r="S363" s="212">
        <v>0</v>
      </c>
      <c r="T363" s="213">
        <f>S363*H363</f>
        <v>0</v>
      </c>
      <c r="AR363" s="17" t="s">
        <v>164</v>
      </c>
      <c r="AT363" s="17" t="s">
        <v>159</v>
      </c>
      <c r="AU363" s="17" t="s">
        <v>165</v>
      </c>
      <c r="AY363" s="17" t="s">
        <v>157</v>
      </c>
      <c r="BE363" s="214">
        <f>IF(N363="základní",J363,0)</f>
        <v>0</v>
      </c>
      <c r="BF363" s="214">
        <f>IF(N363="snížená",J363,0)</f>
        <v>0</v>
      </c>
      <c r="BG363" s="214">
        <f>IF(N363="zákl. přenesená",J363,0)</f>
        <v>0</v>
      </c>
      <c r="BH363" s="214">
        <f>IF(N363="sníž. přenesená",J363,0)</f>
        <v>0</v>
      </c>
      <c r="BI363" s="214">
        <f>IF(N363="nulová",J363,0)</f>
        <v>0</v>
      </c>
      <c r="BJ363" s="17" t="s">
        <v>165</v>
      </c>
      <c r="BK363" s="214">
        <f>ROUND(I363*H363,0)</f>
        <v>0</v>
      </c>
      <c r="BL363" s="17" t="s">
        <v>164</v>
      </c>
      <c r="BM363" s="17" t="s">
        <v>3824</v>
      </c>
    </row>
    <row r="364" spans="2:63" s="10" customFormat="1" ht="22.8" customHeight="1">
      <c r="B364" s="188"/>
      <c r="C364" s="189"/>
      <c r="D364" s="190" t="s">
        <v>73</v>
      </c>
      <c r="E364" s="202" t="s">
        <v>1873</v>
      </c>
      <c r="F364" s="202" t="s">
        <v>1874</v>
      </c>
      <c r="G364" s="189"/>
      <c r="H364" s="189"/>
      <c r="I364" s="192"/>
      <c r="J364" s="203">
        <f>BK364</f>
        <v>0</v>
      </c>
      <c r="K364" s="189"/>
      <c r="L364" s="194"/>
      <c r="M364" s="195"/>
      <c r="N364" s="196"/>
      <c r="O364" s="196"/>
      <c r="P364" s="197">
        <f>P365</f>
        <v>0</v>
      </c>
      <c r="Q364" s="196"/>
      <c r="R364" s="197">
        <f>R365</f>
        <v>0</v>
      </c>
      <c r="S364" s="196"/>
      <c r="T364" s="198">
        <f>T365</f>
        <v>0</v>
      </c>
      <c r="AR364" s="199" t="s">
        <v>185</v>
      </c>
      <c r="AT364" s="200" t="s">
        <v>73</v>
      </c>
      <c r="AU364" s="200" t="s">
        <v>8</v>
      </c>
      <c r="AY364" s="199" t="s">
        <v>157</v>
      </c>
      <c r="BK364" s="201">
        <f>BK365</f>
        <v>0</v>
      </c>
    </row>
    <row r="365" spans="2:65" s="1" customFormat="1" ht="16.5" customHeight="1">
      <c r="B365" s="38"/>
      <c r="C365" s="204" t="s">
        <v>927</v>
      </c>
      <c r="D365" s="204" t="s">
        <v>159</v>
      </c>
      <c r="E365" s="205" t="s">
        <v>1875</v>
      </c>
      <c r="F365" s="206" t="s">
        <v>2848</v>
      </c>
      <c r="G365" s="207" t="s">
        <v>1871</v>
      </c>
      <c r="H365" s="208">
        <v>1</v>
      </c>
      <c r="I365" s="209"/>
      <c r="J365" s="208">
        <f>ROUND(I365*H365,0)</f>
        <v>0</v>
      </c>
      <c r="K365" s="206" t="s">
        <v>163</v>
      </c>
      <c r="L365" s="43"/>
      <c r="M365" s="210" t="s">
        <v>20</v>
      </c>
      <c r="N365" s="211" t="s">
        <v>46</v>
      </c>
      <c r="O365" s="79"/>
      <c r="P365" s="212">
        <f>O365*H365</f>
        <v>0</v>
      </c>
      <c r="Q365" s="212">
        <v>0</v>
      </c>
      <c r="R365" s="212">
        <f>Q365*H365</f>
        <v>0</v>
      </c>
      <c r="S365" s="212">
        <v>0</v>
      </c>
      <c r="T365" s="213">
        <f>S365*H365</f>
        <v>0</v>
      </c>
      <c r="AR365" s="17" t="s">
        <v>164</v>
      </c>
      <c r="AT365" s="17" t="s">
        <v>159</v>
      </c>
      <c r="AU365" s="17" t="s">
        <v>165</v>
      </c>
      <c r="AY365" s="17" t="s">
        <v>157</v>
      </c>
      <c r="BE365" s="214">
        <f>IF(N365="základní",J365,0)</f>
        <v>0</v>
      </c>
      <c r="BF365" s="214">
        <f>IF(N365="snížená",J365,0)</f>
        <v>0</v>
      </c>
      <c r="BG365" s="214">
        <f>IF(N365="zákl. přenesená",J365,0)</f>
        <v>0</v>
      </c>
      <c r="BH365" s="214">
        <f>IF(N365="sníž. přenesená",J365,0)</f>
        <v>0</v>
      </c>
      <c r="BI365" s="214">
        <f>IF(N365="nulová",J365,0)</f>
        <v>0</v>
      </c>
      <c r="BJ365" s="17" t="s">
        <v>165</v>
      </c>
      <c r="BK365" s="214">
        <f>ROUND(I365*H365,0)</f>
        <v>0</v>
      </c>
      <c r="BL365" s="17" t="s">
        <v>164</v>
      </c>
      <c r="BM365" s="17" t="s">
        <v>3825</v>
      </c>
    </row>
    <row r="366" spans="2:63" s="10" customFormat="1" ht="22.8" customHeight="1">
      <c r="B366" s="188"/>
      <c r="C366" s="189"/>
      <c r="D366" s="190" t="s">
        <v>73</v>
      </c>
      <c r="E366" s="202" t="s">
        <v>1878</v>
      </c>
      <c r="F366" s="202" t="s">
        <v>1879</v>
      </c>
      <c r="G366" s="189"/>
      <c r="H366" s="189"/>
      <c r="I366" s="192"/>
      <c r="J366" s="203">
        <f>BK366</f>
        <v>0</v>
      </c>
      <c r="K366" s="189"/>
      <c r="L366" s="194"/>
      <c r="M366" s="195"/>
      <c r="N366" s="196"/>
      <c r="O366" s="196"/>
      <c r="P366" s="197">
        <f>SUM(P367:P368)</f>
        <v>0</v>
      </c>
      <c r="Q366" s="196"/>
      <c r="R366" s="197">
        <f>SUM(R367:R368)</f>
        <v>0</v>
      </c>
      <c r="S366" s="196"/>
      <c r="T366" s="198">
        <f>SUM(T367:T368)</f>
        <v>0</v>
      </c>
      <c r="AR366" s="199" t="s">
        <v>185</v>
      </c>
      <c r="AT366" s="200" t="s">
        <v>73</v>
      </c>
      <c r="AU366" s="200" t="s">
        <v>8</v>
      </c>
      <c r="AY366" s="199" t="s">
        <v>157</v>
      </c>
      <c r="BK366" s="201">
        <f>SUM(BK367:BK368)</f>
        <v>0</v>
      </c>
    </row>
    <row r="367" spans="2:65" s="1" customFormat="1" ht="16.5" customHeight="1">
      <c r="B367" s="38"/>
      <c r="C367" s="204" t="s">
        <v>932</v>
      </c>
      <c r="D367" s="204" t="s">
        <v>159</v>
      </c>
      <c r="E367" s="205" t="s">
        <v>1880</v>
      </c>
      <c r="F367" s="206" t="s">
        <v>1881</v>
      </c>
      <c r="G367" s="207" t="s">
        <v>1871</v>
      </c>
      <c r="H367" s="208">
        <v>1</v>
      </c>
      <c r="I367" s="209"/>
      <c r="J367" s="208">
        <f>ROUND(I367*H367,0)</f>
        <v>0</v>
      </c>
      <c r="K367" s="206" t="s">
        <v>163</v>
      </c>
      <c r="L367" s="43"/>
      <c r="M367" s="210" t="s">
        <v>20</v>
      </c>
      <c r="N367" s="211" t="s">
        <v>46</v>
      </c>
      <c r="O367" s="79"/>
      <c r="P367" s="212">
        <f>O367*H367</f>
        <v>0</v>
      </c>
      <c r="Q367" s="212">
        <v>0</v>
      </c>
      <c r="R367" s="212">
        <f>Q367*H367</f>
        <v>0</v>
      </c>
      <c r="S367" s="212">
        <v>0</v>
      </c>
      <c r="T367" s="213">
        <f>S367*H367</f>
        <v>0</v>
      </c>
      <c r="AR367" s="17" t="s">
        <v>164</v>
      </c>
      <c r="AT367" s="17" t="s">
        <v>159</v>
      </c>
      <c r="AU367" s="17" t="s">
        <v>165</v>
      </c>
      <c r="AY367" s="17" t="s">
        <v>157</v>
      </c>
      <c r="BE367" s="214">
        <f>IF(N367="základní",J367,0)</f>
        <v>0</v>
      </c>
      <c r="BF367" s="214">
        <f>IF(N367="snížená",J367,0)</f>
        <v>0</v>
      </c>
      <c r="BG367" s="214">
        <f>IF(N367="zákl. přenesená",J367,0)</f>
        <v>0</v>
      </c>
      <c r="BH367" s="214">
        <f>IF(N367="sníž. přenesená",J367,0)</f>
        <v>0</v>
      </c>
      <c r="BI367" s="214">
        <f>IF(N367="nulová",J367,0)</f>
        <v>0</v>
      </c>
      <c r="BJ367" s="17" t="s">
        <v>165</v>
      </c>
      <c r="BK367" s="214">
        <f>ROUND(I367*H367,0)</f>
        <v>0</v>
      </c>
      <c r="BL367" s="17" t="s">
        <v>164</v>
      </c>
      <c r="BM367" s="17" t="s">
        <v>3826</v>
      </c>
    </row>
    <row r="368" spans="2:65" s="1" customFormat="1" ht="16.5" customHeight="1">
      <c r="B368" s="38"/>
      <c r="C368" s="204" t="s">
        <v>936</v>
      </c>
      <c r="D368" s="204" t="s">
        <v>159</v>
      </c>
      <c r="E368" s="205" t="s">
        <v>1883</v>
      </c>
      <c r="F368" s="206" t="s">
        <v>1884</v>
      </c>
      <c r="G368" s="207" t="s">
        <v>1871</v>
      </c>
      <c r="H368" s="208">
        <v>1</v>
      </c>
      <c r="I368" s="209"/>
      <c r="J368" s="208">
        <f>ROUND(I368*H368,0)</f>
        <v>0</v>
      </c>
      <c r="K368" s="206" t="s">
        <v>209</v>
      </c>
      <c r="L368" s="43"/>
      <c r="M368" s="271" t="s">
        <v>20</v>
      </c>
      <c r="N368" s="272" t="s">
        <v>46</v>
      </c>
      <c r="O368" s="273"/>
      <c r="P368" s="274">
        <f>O368*H368</f>
        <v>0</v>
      </c>
      <c r="Q368" s="274">
        <v>0</v>
      </c>
      <c r="R368" s="274">
        <f>Q368*H368</f>
        <v>0</v>
      </c>
      <c r="S368" s="274">
        <v>0</v>
      </c>
      <c r="T368" s="275">
        <f>S368*H368</f>
        <v>0</v>
      </c>
      <c r="AR368" s="17" t="s">
        <v>164</v>
      </c>
      <c r="AT368" s="17" t="s">
        <v>159</v>
      </c>
      <c r="AU368" s="17" t="s">
        <v>165</v>
      </c>
      <c r="AY368" s="17" t="s">
        <v>157</v>
      </c>
      <c r="BE368" s="214">
        <f>IF(N368="základní",J368,0)</f>
        <v>0</v>
      </c>
      <c r="BF368" s="214">
        <f>IF(N368="snížená",J368,0)</f>
        <v>0</v>
      </c>
      <c r="BG368" s="214">
        <f>IF(N368="zákl. přenesená",J368,0)</f>
        <v>0</v>
      </c>
      <c r="BH368" s="214">
        <f>IF(N368="sníž. přenesená",J368,0)</f>
        <v>0</v>
      </c>
      <c r="BI368" s="214">
        <f>IF(N368="nulová",J368,0)</f>
        <v>0</v>
      </c>
      <c r="BJ368" s="17" t="s">
        <v>165</v>
      </c>
      <c r="BK368" s="214">
        <f>ROUND(I368*H368,0)</f>
        <v>0</v>
      </c>
      <c r="BL368" s="17" t="s">
        <v>164</v>
      </c>
      <c r="BM368" s="17" t="s">
        <v>3827</v>
      </c>
    </row>
    <row r="369" spans="2:12" s="1" customFormat="1" ht="6.95" customHeight="1">
      <c r="B369" s="57"/>
      <c r="C369" s="58"/>
      <c r="D369" s="58"/>
      <c r="E369" s="58"/>
      <c r="F369" s="58"/>
      <c r="G369" s="58"/>
      <c r="H369" s="58"/>
      <c r="I369" s="154"/>
      <c r="J369" s="58"/>
      <c r="K369" s="58"/>
      <c r="L369" s="43"/>
    </row>
  </sheetData>
  <sheetProtection password="CC35" sheet="1" objects="1" scenarios="1" formatColumns="0" formatRows="0" autoFilter="0"/>
  <autoFilter ref="C99:K368"/>
  <mergeCells count="9">
    <mergeCell ref="E7:H7"/>
    <mergeCell ref="E9:H9"/>
    <mergeCell ref="E18:H18"/>
    <mergeCell ref="E27:H27"/>
    <mergeCell ref="E48:H48"/>
    <mergeCell ref="E50:H50"/>
    <mergeCell ref="E90:H90"/>
    <mergeCell ref="E92:H9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Petr-PC\Petr</dc:creator>
  <cp:keywords/>
  <dc:description/>
  <cp:lastModifiedBy>Petr-PC\Petr</cp:lastModifiedBy>
  <dcterms:created xsi:type="dcterms:W3CDTF">2019-04-24T07:20:36Z</dcterms:created>
  <dcterms:modified xsi:type="dcterms:W3CDTF">2019-04-24T07:21:01Z</dcterms:modified>
  <cp:category/>
  <cp:version/>
  <cp:contentType/>
  <cp:contentStatus/>
</cp:coreProperties>
</file>